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workbookProtection workbookAlgorithmName="SHA-512" workbookHashValue="e9AQ1RkSPKTsFkR8n894cq0xBgUOiY+V2Ep8n/NGk323zcHw8WKvoxCPQbUqIQYx9EcZDmNmTwFY3oqkVE73ZQ==" workbookSaltValue="Iy8R+qhBuMltBkKq6+bFGA==" workbookSpinCount="100000" lockStructure="1"/>
  <bookViews>
    <workbookView xWindow="240" yWindow="105" windowWidth="14805" windowHeight="8010" tabRatio="854" firstSheet="4" activeTab="4"/>
  </bookViews>
  <sheets>
    <sheet name="План (3)" sheetId="47" state="hidden" r:id="rId1"/>
    <sheet name="Page 1" sheetId="40" state="hidden" r:id="rId2"/>
    <sheet name="План" sheetId="34" state="hidden" r:id="rId3"/>
    <sheet name="Сайт" sheetId="37" state="hidden" r:id="rId4"/>
    <sheet name="Сайт25" sheetId="46" r:id="rId5"/>
    <sheet name="План МБ2а" sheetId="36" state="hidden" r:id="rId6"/>
    <sheet name="Калькуляция МБ2а" sheetId="39" state="hidden" r:id="rId7"/>
    <sheet name="Лист2" sheetId="42" state="hidden" r:id="rId8"/>
    <sheet name="СиР" sheetId="43" state="hidden" r:id="rId9"/>
    <sheet name="План (2)" sheetId="44" state="hidden" r:id="rId10"/>
    <sheet name="План ВНИИССОК" sheetId="45" state="hidden" r:id="rId11"/>
  </sheets>
  <externalReferences>
    <externalReference r:id="rId12"/>
  </externalReferences>
  <definedNames>
    <definedName name="_xlnm._FilterDatabase" localSheetId="1" hidden="1">'Page 1'!$B$7:$W$2791</definedName>
    <definedName name="_xlnm._FilterDatabase" localSheetId="6" hidden="1">'Калькуляция МБ2а'!$A$3:$C$3</definedName>
    <definedName name="_xlnm._FilterDatabase" localSheetId="7" hidden="1">Лист2!$A$1:$G$379</definedName>
    <definedName name="_xlnm._FilterDatabase" localSheetId="2" hidden="1">План!$A$4:$BZ$245</definedName>
    <definedName name="_xlnm._FilterDatabase" localSheetId="9" hidden="1">'План (2)'!$A$4:$AS$39</definedName>
    <definedName name="_xlnm._FilterDatabase" localSheetId="0" hidden="1">'План (3)'!$A$4:$CA$236</definedName>
    <definedName name="_xlnm._FilterDatabase" localSheetId="10" hidden="1">'План ВНИИССОК'!$A$3:$D$3</definedName>
    <definedName name="_xlnm._FilterDatabase" localSheetId="8" hidden="1">СиР!$A$3:$L$3</definedName>
    <definedName name="_xlnm.Database" localSheetId="6">#REF!</definedName>
    <definedName name="_xlnm.Database" localSheetId="2">#REF!</definedName>
    <definedName name="_xlnm.Database" localSheetId="9">#REF!</definedName>
    <definedName name="_xlnm.Database" localSheetId="0">#REF!</definedName>
    <definedName name="_xlnm.Database" localSheetId="10">#REF!</definedName>
    <definedName name="_xlnm.Database" localSheetId="5">#REF!</definedName>
    <definedName name="_xlnm.Database" localSheetId="3">#REF!</definedName>
    <definedName name="_xlnm.Database" localSheetId="4">#REF!</definedName>
    <definedName name="_xlnm.Database" localSheetId="8">#REF!</definedName>
    <definedName name="_xlnm.Database">#REF!</definedName>
    <definedName name="_xlnm.Print_Area" localSheetId="1">'Page 1'!$B$1:$I$2793</definedName>
  </definedNames>
  <calcPr calcId="162913"/>
</workbook>
</file>

<file path=xl/calcChain.xml><?xml version="1.0" encoding="utf-8"?>
<calcChain xmlns="http://schemas.openxmlformats.org/spreadsheetml/2006/main">
  <c r="Q6" i="46" l="1"/>
  <c r="E6" i="46" l="1"/>
  <c r="BX25" i="34" l="1"/>
  <c r="BT25" i="34"/>
  <c r="BP25" i="34"/>
  <c r="BM25" i="34"/>
  <c r="BZ25" i="34" s="1"/>
  <c r="BL25" i="34"/>
  <c r="BY25" i="34" s="1"/>
  <c r="BK25" i="34"/>
  <c r="BJ25" i="34"/>
  <c r="BW25" i="34" s="1"/>
  <c r="BI25" i="34"/>
  <c r="BV25" i="34" s="1"/>
  <c r="BH25" i="34"/>
  <c r="BU25" i="34" s="1"/>
  <c r="BG25" i="34"/>
  <c r="BF25" i="34"/>
  <c r="BS25" i="34" s="1"/>
  <c r="BE25" i="34"/>
  <c r="BR25" i="34" s="1"/>
  <c r="BD25" i="34"/>
  <c r="BQ25" i="34" s="1"/>
  <c r="BC25" i="34"/>
  <c r="BB25" i="34"/>
  <c r="BO25" i="34" s="1"/>
  <c r="BN25" i="34" s="1"/>
  <c r="BY24" i="34"/>
  <c r="BU24" i="34"/>
  <c r="BQ24" i="34"/>
  <c r="BM24" i="34"/>
  <c r="BZ24" i="34" s="1"/>
  <c r="BL24" i="34"/>
  <c r="BK24" i="34"/>
  <c r="BX24" i="34" s="1"/>
  <c r="BJ24" i="34"/>
  <c r="BW24" i="34" s="1"/>
  <c r="BI24" i="34"/>
  <c r="BV24" i="34" s="1"/>
  <c r="BH24" i="34"/>
  <c r="BG24" i="34"/>
  <c r="BT24" i="34" s="1"/>
  <c r="BF24" i="34"/>
  <c r="BS24" i="34" s="1"/>
  <c r="BE24" i="34"/>
  <c r="BR24" i="34" s="1"/>
  <c r="BD24" i="34"/>
  <c r="BC24" i="34"/>
  <c r="BP24" i="34" s="1"/>
  <c r="BB24" i="34"/>
  <c r="BO24" i="34" s="1"/>
  <c r="BN24" i="34" s="1"/>
  <c r="F236" i="47"/>
  <c r="E236" i="47"/>
  <c r="D236" i="47"/>
  <c r="C235" i="47"/>
  <c r="C234" i="47"/>
  <c r="AJ234" i="47" s="1"/>
  <c r="C233" i="47"/>
  <c r="AL233" i="47" s="1"/>
  <c r="C232" i="47"/>
  <c r="AH232" i="47" s="1"/>
  <c r="C231" i="47"/>
  <c r="AE231" i="47" s="1"/>
  <c r="C230" i="47"/>
  <c r="AL230" i="47" s="1"/>
  <c r="C229" i="47"/>
  <c r="AL229" i="47" s="1"/>
  <c r="C228" i="47"/>
  <c r="AK228" i="47" s="1"/>
  <c r="C227" i="47"/>
  <c r="AK227" i="47" s="1"/>
  <c r="C226" i="47"/>
  <c r="C225" i="47"/>
  <c r="AK225" i="47" s="1"/>
  <c r="C224" i="47"/>
  <c r="AJ224" i="47" s="1"/>
  <c r="C223" i="47"/>
  <c r="AL223" i="47" s="1"/>
  <c r="C222" i="47"/>
  <c r="AK222" i="47" s="1"/>
  <c r="C221" i="47"/>
  <c r="AJ221" i="47" s="1"/>
  <c r="C220" i="47"/>
  <c r="AH220" i="47" s="1"/>
  <c r="C219" i="47"/>
  <c r="AK219" i="47" s="1"/>
  <c r="C218" i="47"/>
  <c r="AI218" i="47" s="1"/>
  <c r="C217" i="47"/>
  <c r="AJ217" i="47" s="1"/>
  <c r="C216" i="47"/>
  <c r="C215" i="47"/>
  <c r="AF215" i="47" s="1"/>
  <c r="C214" i="47"/>
  <c r="AI214" i="47" s="1"/>
  <c r="C213" i="47"/>
  <c r="AK213" i="47" s="1"/>
  <c r="C212" i="47"/>
  <c r="AH212" i="47" s="1"/>
  <c r="C211" i="47"/>
  <c r="AK211" i="47" s="1"/>
  <c r="C210" i="47"/>
  <c r="AK210" i="47" s="1"/>
  <c r="C209" i="47"/>
  <c r="C208" i="47"/>
  <c r="AK208" i="47" s="1"/>
  <c r="C207" i="47"/>
  <c r="C206" i="47"/>
  <c r="AF206" i="47" s="1"/>
  <c r="C205" i="47"/>
  <c r="C204" i="47"/>
  <c r="AK204" i="47" s="1"/>
  <c r="C203" i="47"/>
  <c r="AG203" i="47" s="1"/>
  <c r="C202" i="47"/>
  <c r="AK202" i="47" s="1"/>
  <c r="C201" i="47"/>
  <c r="AL201" i="47" s="1"/>
  <c r="C200" i="47"/>
  <c r="AF200" i="47" s="1"/>
  <c r="C199" i="47"/>
  <c r="C198" i="47"/>
  <c r="C197" i="47"/>
  <c r="AK197" i="47" s="1"/>
  <c r="C196" i="47"/>
  <c r="AE196" i="47" s="1"/>
  <c r="C195" i="47"/>
  <c r="AI195" i="47" s="1"/>
  <c r="C194" i="47"/>
  <c r="AH194" i="47" s="1"/>
  <c r="C193" i="47"/>
  <c r="C192" i="47"/>
  <c r="AH192" i="47" s="1"/>
  <c r="C191" i="47"/>
  <c r="AE191" i="47" s="1"/>
  <c r="C190" i="47"/>
  <c r="AK190" i="47" s="1"/>
  <c r="C189" i="47"/>
  <c r="AL189" i="47" s="1"/>
  <c r="C188" i="47"/>
  <c r="C187" i="47"/>
  <c r="AK187" i="47" s="1"/>
  <c r="C186" i="47"/>
  <c r="AK186" i="47" s="1"/>
  <c r="C185" i="47"/>
  <c r="AE185" i="47" s="1"/>
  <c r="C184" i="47"/>
  <c r="AF184" i="47" s="1"/>
  <c r="C183" i="47"/>
  <c r="AK183" i="47" s="1"/>
  <c r="C182" i="47"/>
  <c r="C181" i="47"/>
  <c r="AL181" i="47" s="1"/>
  <c r="C180" i="47"/>
  <c r="C179" i="47"/>
  <c r="AK179" i="47" s="1"/>
  <c r="C178" i="47"/>
  <c r="AK178" i="47" s="1"/>
  <c r="C177" i="47"/>
  <c r="AK177" i="47" s="1"/>
  <c r="C176" i="47"/>
  <c r="AL176" i="47" s="1"/>
  <c r="C175" i="47"/>
  <c r="AK175" i="47" s="1"/>
  <c r="C174" i="47"/>
  <c r="C173" i="47"/>
  <c r="AK173" i="47" s="1"/>
  <c r="C172" i="47"/>
  <c r="AI172" i="47" s="1"/>
  <c r="C171" i="47"/>
  <c r="AK171" i="47" s="1"/>
  <c r="C170" i="47"/>
  <c r="AK170" i="47" s="1"/>
  <c r="C169" i="47"/>
  <c r="C168" i="47"/>
  <c r="AI168" i="47" s="1"/>
  <c r="C167" i="47"/>
  <c r="AK167" i="47" s="1"/>
  <c r="C166" i="47"/>
  <c r="C165" i="47"/>
  <c r="AK165" i="47" s="1"/>
  <c r="C164" i="47"/>
  <c r="AL164" i="47" s="1"/>
  <c r="C163" i="47"/>
  <c r="AK163" i="47" s="1"/>
  <c r="C162" i="47"/>
  <c r="AK162" i="47" s="1"/>
  <c r="C161" i="47"/>
  <c r="AK161" i="47" s="1"/>
  <c r="C160" i="47"/>
  <c r="C159" i="47"/>
  <c r="AL159" i="47" s="1"/>
  <c r="C158" i="47"/>
  <c r="AI158" i="47" s="1"/>
  <c r="C157" i="47"/>
  <c r="AF157" i="47" s="1"/>
  <c r="C156" i="47"/>
  <c r="AG156" i="47" s="1"/>
  <c r="C155" i="47"/>
  <c r="AK155" i="47" s="1"/>
  <c r="C154" i="47"/>
  <c r="AI154" i="47" s="1"/>
  <c r="C153" i="47"/>
  <c r="AK153" i="47" s="1"/>
  <c r="C152" i="47"/>
  <c r="C151" i="47"/>
  <c r="AH151" i="47" s="1"/>
  <c r="C150" i="47"/>
  <c r="AJ150" i="47" s="1"/>
  <c r="C149" i="47"/>
  <c r="C148" i="47"/>
  <c r="C147" i="47"/>
  <c r="C146" i="47"/>
  <c r="AE146" i="47" s="1"/>
  <c r="C145" i="47"/>
  <c r="AF145" i="47" s="1"/>
  <c r="C144" i="47"/>
  <c r="AI144" i="47" s="1"/>
  <c r="C143" i="47"/>
  <c r="C142" i="47"/>
  <c r="AH142" i="47" s="1"/>
  <c r="C141" i="47"/>
  <c r="AJ141" i="47" s="1"/>
  <c r="C140" i="47"/>
  <c r="AL140" i="47" s="1"/>
  <c r="C139" i="47"/>
  <c r="AK139" i="47" s="1"/>
  <c r="C138" i="47"/>
  <c r="AL138" i="47" s="1"/>
  <c r="C137" i="47"/>
  <c r="C136" i="47"/>
  <c r="C135" i="47"/>
  <c r="AK135" i="47" s="1"/>
  <c r="C134" i="47"/>
  <c r="AK134" i="47" s="1"/>
  <c r="C133" i="47"/>
  <c r="AF133" i="47" s="1"/>
  <c r="C132" i="47"/>
  <c r="AI132" i="47" s="1"/>
  <c r="C131" i="47"/>
  <c r="AK131" i="47" s="1"/>
  <c r="C130" i="47"/>
  <c r="AK130" i="47" s="1"/>
  <c r="C129" i="47"/>
  <c r="AL129" i="47" s="1"/>
  <c r="C128" i="47"/>
  <c r="AG128" i="47" s="1"/>
  <c r="C127" i="47"/>
  <c r="AK127" i="47" s="1"/>
  <c r="C126" i="47"/>
  <c r="AK126" i="47" s="1"/>
  <c r="C125" i="47"/>
  <c r="AJ125" i="47" s="1"/>
  <c r="C124" i="47"/>
  <c r="AJ124" i="47" s="1"/>
  <c r="C123" i="47"/>
  <c r="AK123" i="47" s="1"/>
  <c r="C122" i="47"/>
  <c r="AL122" i="47" s="1"/>
  <c r="C121" i="47"/>
  <c r="AI121" i="47" s="1"/>
  <c r="C120" i="47"/>
  <c r="AJ120" i="47" s="1"/>
  <c r="C119" i="47"/>
  <c r="AK119" i="47" s="1"/>
  <c r="C118" i="47"/>
  <c r="AL118" i="47" s="1"/>
  <c r="C117" i="47"/>
  <c r="AK117" i="47" s="1"/>
  <c r="C116" i="47"/>
  <c r="AJ116" i="47" s="1"/>
  <c r="C115" i="47"/>
  <c r="AK115" i="47" s="1"/>
  <c r="C114" i="47"/>
  <c r="AL114" i="47" s="1"/>
  <c r="C113" i="47"/>
  <c r="AK113" i="47" s="1"/>
  <c r="C112" i="47"/>
  <c r="AJ112" i="47" s="1"/>
  <c r="C111" i="47"/>
  <c r="AK111" i="47" s="1"/>
  <c r="C110" i="47"/>
  <c r="AL110" i="47" s="1"/>
  <c r="C109" i="47"/>
  <c r="AK109" i="47" s="1"/>
  <c r="C108" i="47"/>
  <c r="C107" i="47"/>
  <c r="AK107" i="47" s="1"/>
  <c r="C106" i="47"/>
  <c r="AL106" i="47" s="1"/>
  <c r="C105" i="47"/>
  <c r="AK105" i="47" s="1"/>
  <c r="C104" i="47"/>
  <c r="AE104" i="47" s="1"/>
  <c r="C103" i="47"/>
  <c r="AI103" i="47" s="1"/>
  <c r="C102" i="47"/>
  <c r="AE102" i="47" s="1"/>
  <c r="C101" i="47"/>
  <c r="AL101" i="47" s="1"/>
  <c r="C100" i="47"/>
  <c r="C99" i="47"/>
  <c r="AK99" i="47" s="1"/>
  <c r="C98" i="47"/>
  <c r="AJ98" i="47" s="1"/>
  <c r="C97" i="47"/>
  <c r="AI97" i="47" s="1"/>
  <c r="C96" i="47"/>
  <c r="AI96" i="47" s="1"/>
  <c r="C95" i="47"/>
  <c r="AF95" i="47" s="1"/>
  <c r="C94" i="47"/>
  <c r="AJ94" i="47" s="1"/>
  <c r="C93" i="47"/>
  <c r="AI93" i="47" s="1"/>
  <c r="C92" i="47"/>
  <c r="AI92" i="47" s="1"/>
  <c r="C91" i="47"/>
  <c r="AL91" i="47" s="1"/>
  <c r="C90" i="47"/>
  <c r="AJ90" i="47" s="1"/>
  <c r="C89" i="47"/>
  <c r="AI89" i="47" s="1"/>
  <c r="C88" i="47"/>
  <c r="AI88" i="47" s="1"/>
  <c r="C87" i="47"/>
  <c r="AL87" i="47" s="1"/>
  <c r="C86" i="47"/>
  <c r="AJ86" i="47" s="1"/>
  <c r="C85" i="47"/>
  <c r="AI85" i="47" s="1"/>
  <c r="C84" i="47"/>
  <c r="AI84" i="47" s="1"/>
  <c r="C83" i="47"/>
  <c r="AL83" i="47" s="1"/>
  <c r="C82" i="47"/>
  <c r="AJ82" i="47" s="1"/>
  <c r="C81" i="47"/>
  <c r="AK81" i="47" s="1"/>
  <c r="C80" i="47"/>
  <c r="AL80" i="47" s="1"/>
  <c r="C79" i="47"/>
  <c r="AJ79" i="47" s="1"/>
  <c r="C78" i="47"/>
  <c r="AJ78" i="47" s="1"/>
  <c r="C77" i="47"/>
  <c r="AK77" i="47" s="1"/>
  <c r="Q76" i="47"/>
  <c r="P76" i="47"/>
  <c r="O76" i="47"/>
  <c r="N76" i="47"/>
  <c r="M76" i="47"/>
  <c r="L76" i="47"/>
  <c r="K76" i="47"/>
  <c r="J76" i="47"/>
  <c r="C76" i="47"/>
  <c r="AL76" i="47" s="1"/>
  <c r="C75" i="47"/>
  <c r="AI75" i="47" s="1"/>
  <c r="C74" i="47"/>
  <c r="C73" i="47"/>
  <c r="AL73" i="47" s="1"/>
  <c r="C72" i="47"/>
  <c r="AL72" i="47" s="1"/>
  <c r="C71" i="47"/>
  <c r="C70" i="47"/>
  <c r="AH70" i="47" s="1"/>
  <c r="C69" i="47"/>
  <c r="AK69" i="47" s="1"/>
  <c r="C68" i="47"/>
  <c r="AF68" i="47" s="1"/>
  <c r="C67" i="47"/>
  <c r="AH67" i="47" s="1"/>
  <c r="C66" i="47"/>
  <c r="C65" i="47"/>
  <c r="AD65" i="47" s="1"/>
  <c r="C64" i="47"/>
  <c r="AG64" i="47" s="1"/>
  <c r="C63" i="47"/>
  <c r="AF63" i="47" s="1"/>
  <c r="C62" i="47"/>
  <c r="AK62" i="47" s="1"/>
  <c r="C61" i="47"/>
  <c r="AK61" i="47" s="1"/>
  <c r="C60" i="47"/>
  <c r="C59" i="47"/>
  <c r="AJ59" i="47" s="1"/>
  <c r="C58" i="47"/>
  <c r="C57" i="47"/>
  <c r="AK57" i="47" s="1"/>
  <c r="C56" i="47"/>
  <c r="AH56" i="47" s="1"/>
  <c r="C55" i="47"/>
  <c r="AK55" i="47" s="1"/>
  <c r="C54" i="47"/>
  <c r="C53" i="47"/>
  <c r="AK53" i="47" s="1"/>
  <c r="C52" i="47"/>
  <c r="AL52" i="47" s="1"/>
  <c r="C51" i="47"/>
  <c r="C50" i="47"/>
  <c r="AL50" i="47" s="1"/>
  <c r="C49" i="47"/>
  <c r="AK49" i="47" s="1"/>
  <c r="C48" i="47"/>
  <c r="AI48" i="47" s="1"/>
  <c r="C47" i="47"/>
  <c r="C46" i="47"/>
  <c r="C45" i="47"/>
  <c r="AK45" i="47" s="1"/>
  <c r="C44" i="47"/>
  <c r="C43" i="47"/>
  <c r="C42" i="47"/>
  <c r="AJ42" i="47" s="1"/>
  <c r="C41" i="47"/>
  <c r="C40" i="47"/>
  <c r="AH40" i="47" s="1"/>
  <c r="C39" i="47"/>
  <c r="C38" i="47"/>
  <c r="AI38" i="47" s="1"/>
  <c r="C37" i="47"/>
  <c r="AK37" i="47" s="1"/>
  <c r="C36" i="47"/>
  <c r="AJ36" i="47" s="1"/>
  <c r="C35" i="47"/>
  <c r="AI35" i="47" s="1"/>
  <c r="C34" i="47"/>
  <c r="AJ34" i="47" s="1"/>
  <c r="C33" i="47"/>
  <c r="AK33" i="47" s="1"/>
  <c r="C32" i="47"/>
  <c r="AJ32" i="47" s="1"/>
  <c r="C31" i="47"/>
  <c r="AL31" i="47" s="1"/>
  <c r="C30" i="47"/>
  <c r="AI30" i="47" s="1"/>
  <c r="C29" i="47"/>
  <c r="AJ29" i="47" s="1"/>
  <c r="C28" i="47"/>
  <c r="AL28" i="47" s="1"/>
  <c r="C27" i="47"/>
  <c r="AL27" i="47" s="1"/>
  <c r="C26" i="47"/>
  <c r="AF26" i="47" s="1"/>
  <c r="C25" i="47"/>
  <c r="AF25" i="47" s="1"/>
  <c r="C24" i="47"/>
  <c r="AI24" i="47" s="1"/>
  <c r="C23" i="47"/>
  <c r="AD23" i="47" s="1"/>
  <c r="C22" i="47"/>
  <c r="C21" i="47"/>
  <c r="C20" i="47"/>
  <c r="AK20" i="47" s="1"/>
  <c r="C19" i="47"/>
  <c r="AL19" i="47" s="1"/>
  <c r="C18" i="47"/>
  <c r="AJ18" i="47" s="1"/>
  <c r="C17" i="47"/>
  <c r="AL17" i="47" s="1"/>
  <c r="C16" i="47"/>
  <c r="AK16" i="47" s="1"/>
  <c r="C15" i="47"/>
  <c r="AE15" i="47" s="1"/>
  <c r="C14" i="47"/>
  <c r="AJ14" i="47" s="1"/>
  <c r="C13" i="47"/>
  <c r="AH13" i="47" s="1"/>
  <c r="C12" i="47"/>
  <c r="AK12" i="47" s="1"/>
  <c r="C11" i="47"/>
  <c r="AJ11" i="47" s="1"/>
  <c r="C10" i="47"/>
  <c r="AL10" i="47" s="1"/>
  <c r="C9" i="47"/>
  <c r="AK9" i="47" s="1"/>
  <c r="C8" i="47"/>
  <c r="AK8" i="47" s="1"/>
  <c r="C7" i="47"/>
  <c r="AL7" i="47" s="1"/>
  <c r="C6" i="47"/>
  <c r="AG6" i="47" s="1"/>
  <c r="C5" i="47"/>
  <c r="AL5" i="47" s="1"/>
  <c r="A5" i="47"/>
  <c r="A6" i="47" s="1"/>
  <c r="A7" i="47" s="1"/>
  <c r="A8" i="47" s="1"/>
  <c r="A9" i="47" s="1"/>
  <c r="A10" i="47" s="1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A29" i="47" s="1"/>
  <c r="A30" i="47" s="1"/>
  <c r="A31" i="47" s="1"/>
  <c r="A32" i="47" s="1"/>
  <c r="A33" i="47" s="1"/>
  <c r="A34" i="47" s="1"/>
  <c r="A35" i="47" s="1"/>
  <c r="A36" i="47" s="1"/>
  <c r="A37" i="47" s="1"/>
  <c r="A38" i="47" s="1"/>
  <c r="A39" i="47" s="1"/>
  <c r="A40" i="47" s="1"/>
  <c r="A41" i="47" s="1"/>
  <c r="A42" i="47" s="1"/>
  <c r="A43" i="47" s="1"/>
  <c r="A44" i="47" s="1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56" i="47" s="1"/>
  <c r="A57" i="47" s="1"/>
  <c r="A58" i="47" s="1"/>
  <c r="A59" i="47" s="1"/>
  <c r="A60" i="47" s="1"/>
  <c r="A61" i="47" s="1"/>
  <c r="A62" i="47" s="1"/>
  <c r="A63" i="47" s="1"/>
  <c r="A64" i="47" s="1"/>
  <c r="A65" i="47" s="1"/>
  <c r="A66" i="47" s="1"/>
  <c r="A67" i="47" s="1"/>
  <c r="A68" i="47" s="1"/>
  <c r="A69" i="47" s="1"/>
  <c r="A70" i="47" s="1"/>
  <c r="A71" i="47" s="1"/>
  <c r="A72" i="47" s="1"/>
  <c r="A73" i="47" s="1"/>
  <c r="A74" i="47" s="1"/>
  <c r="A75" i="47" s="1"/>
  <c r="A76" i="47" s="1"/>
  <c r="A77" i="47" s="1"/>
  <c r="A78" i="47" s="1"/>
  <c r="A79" i="47" s="1"/>
  <c r="A80" i="47" s="1"/>
  <c r="A81" i="47" s="1"/>
  <c r="A82" i="47" s="1"/>
  <c r="A83" i="47" s="1"/>
  <c r="A84" i="47" s="1"/>
  <c r="A85" i="47" s="1"/>
  <c r="A86" i="47" s="1"/>
  <c r="A87" i="47" s="1"/>
  <c r="A88" i="47" s="1"/>
  <c r="A89" i="47" s="1"/>
  <c r="A90" i="47" s="1"/>
  <c r="A91" i="47" s="1"/>
  <c r="A92" i="47" s="1"/>
  <c r="A93" i="47" s="1"/>
  <c r="A94" i="47" s="1"/>
  <c r="A95" i="47" s="1"/>
  <c r="A96" i="47" s="1"/>
  <c r="A97" i="47" s="1"/>
  <c r="A98" i="47" s="1"/>
  <c r="A99" i="47" s="1"/>
  <c r="A100" i="47" s="1"/>
  <c r="A101" i="47" s="1"/>
  <c r="A102" i="47" s="1"/>
  <c r="A103" i="47" s="1"/>
  <c r="A104" i="47" s="1"/>
  <c r="A105" i="47" s="1"/>
  <c r="A106" i="47" s="1"/>
  <c r="A107" i="47" s="1"/>
  <c r="A108" i="47" s="1"/>
  <c r="A109" i="47" s="1"/>
  <c r="A110" i="47" s="1"/>
  <c r="A111" i="47" s="1"/>
  <c r="A112" i="47" s="1"/>
  <c r="A113" i="47" s="1"/>
  <c r="A114" i="47" s="1"/>
  <c r="A115" i="47" s="1"/>
  <c r="A116" i="47" s="1"/>
  <c r="A117" i="47" s="1"/>
  <c r="A118" i="47" s="1"/>
  <c r="A119" i="47" s="1"/>
  <c r="A120" i="47" s="1"/>
  <c r="A121" i="47" s="1"/>
  <c r="A122" i="47" s="1"/>
  <c r="A123" i="47" s="1"/>
  <c r="A124" i="47" s="1"/>
  <c r="A125" i="47" s="1"/>
  <c r="A126" i="47" s="1"/>
  <c r="A127" i="47" s="1"/>
  <c r="A128" i="47" s="1"/>
  <c r="A129" i="47" s="1"/>
  <c r="A130" i="47" s="1"/>
  <c r="A131" i="47" s="1"/>
  <c r="A132" i="47" s="1"/>
  <c r="A133" i="47" s="1"/>
  <c r="A134" i="47" s="1"/>
  <c r="A135" i="47" s="1"/>
  <c r="A136" i="47" s="1"/>
  <c r="A137" i="47" s="1"/>
  <c r="A138" i="47" s="1"/>
  <c r="A139" i="47" s="1"/>
  <c r="A140" i="47" s="1"/>
  <c r="A141" i="47" s="1"/>
  <c r="A142" i="47" s="1"/>
  <c r="A143" i="47" s="1"/>
  <c r="A144" i="47" s="1"/>
  <c r="A145" i="47" s="1"/>
  <c r="A146" i="47" s="1"/>
  <c r="A147" i="47" s="1"/>
  <c r="A148" i="47" s="1"/>
  <c r="A149" i="47" s="1"/>
  <c r="A150" i="47" s="1"/>
  <c r="A151" i="47" s="1"/>
  <c r="A152" i="47" s="1"/>
  <c r="A153" i="47" s="1"/>
  <c r="A154" i="47" s="1"/>
  <c r="A155" i="47" s="1"/>
  <c r="A156" i="47" s="1"/>
  <c r="A157" i="47" s="1"/>
  <c r="A158" i="47" s="1"/>
  <c r="A159" i="47" s="1"/>
  <c r="A160" i="47" s="1"/>
  <c r="A161" i="47" s="1"/>
  <c r="A162" i="47" s="1"/>
  <c r="A163" i="47" s="1"/>
  <c r="A164" i="47" s="1"/>
  <c r="A165" i="47" s="1"/>
  <c r="A166" i="47" s="1"/>
  <c r="A167" i="47" s="1"/>
  <c r="A168" i="47" s="1"/>
  <c r="A169" i="47" s="1"/>
  <c r="A170" i="47" s="1"/>
  <c r="A171" i="47" s="1"/>
  <c r="A172" i="47" s="1"/>
  <c r="A173" i="47" s="1"/>
  <c r="A174" i="47" s="1"/>
  <c r="A175" i="47" s="1"/>
  <c r="A176" i="47" s="1"/>
  <c r="A177" i="47" s="1"/>
  <c r="A178" i="47" s="1"/>
  <c r="A179" i="47" s="1"/>
  <c r="A180" i="47" s="1"/>
  <c r="A181" i="47" s="1"/>
  <c r="A182" i="47" s="1"/>
  <c r="A183" i="47" s="1"/>
  <c r="A184" i="47" s="1"/>
  <c r="A185" i="47" s="1"/>
  <c r="A186" i="47" s="1"/>
  <c r="A187" i="47" s="1"/>
  <c r="A188" i="47" s="1"/>
  <c r="A189" i="47" s="1"/>
  <c r="A190" i="47" s="1"/>
  <c r="A191" i="47" s="1"/>
  <c r="A192" i="47" s="1"/>
  <c r="A193" i="47" s="1"/>
  <c r="A194" i="47" s="1"/>
  <c r="A195" i="47" s="1"/>
  <c r="A196" i="47" s="1"/>
  <c r="A197" i="47" s="1"/>
  <c r="A198" i="47" s="1"/>
  <c r="A199" i="47" s="1"/>
  <c r="A200" i="47" s="1"/>
  <c r="A201" i="47" s="1"/>
  <c r="A202" i="47" s="1"/>
  <c r="A203" i="47" s="1"/>
  <c r="A204" i="47" s="1"/>
  <c r="A205" i="47" s="1"/>
  <c r="A206" i="47" s="1"/>
  <c r="A207" i="47" s="1"/>
  <c r="A208" i="47" s="1"/>
  <c r="A209" i="47" s="1"/>
  <c r="A210" i="47" s="1"/>
  <c r="A211" i="47" s="1"/>
  <c r="A212" i="47" s="1"/>
  <c r="A213" i="47" s="1"/>
  <c r="A214" i="47" s="1"/>
  <c r="A215" i="47" s="1"/>
  <c r="A216" i="47" s="1"/>
  <c r="A217" i="47" s="1"/>
  <c r="A218" i="47" s="1"/>
  <c r="A219" i="47" s="1"/>
  <c r="A220" i="47" s="1"/>
  <c r="A221" i="47" s="1"/>
  <c r="A222" i="47" s="1"/>
  <c r="A223" i="47" s="1"/>
  <c r="A224" i="47" s="1"/>
  <c r="A225" i="47" s="1"/>
  <c r="A226" i="47" s="1"/>
  <c r="A227" i="47" s="1"/>
  <c r="A228" i="47" s="1"/>
  <c r="A229" i="47" s="1"/>
  <c r="A230" i="47" s="1"/>
  <c r="A231" i="47" s="1"/>
  <c r="A232" i="47" s="1"/>
  <c r="A233" i="47" s="1"/>
  <c r="A234" i="47" s="1"/>
  <c r="A235" i="47" s="1"/>
  <c r="BA4" i="47"/>
  <c r="BN55" i="34"/>
  <c r="BN54" i="34"/>
  <c r="BN38" i="34"/>
  <c r="BN37" i="34"/>
  <c r="BN29" i="34"/>
  <c r="BN13" i="34"/>
  <c r="BN10" i="34"/>
  <c r="BN9" i="34"/>
  <c r="BN7" i="34"/>
  <c r="BA4" i="34"/>
  <c r="F32" i="45"/>
  <c r="E32" i="45"/>
  <c r="D32" i="45"/>
  <c r="C32" i="45"/>
  <c r="F30" i="45"/>
  <c r="E30" i="45"/>
  <c r="D30" i="45"/>
  <c r="D28" i="45" s="1"/>
  <c r="C30" i="45"/>
  <c r="F29" i="45"/>
  <c r="E29" i="45"/>
  <c r="D29" i="45"/>
  <c r="C29" i="45"/>
  <c r="F28" i="45"/>
  <c r="E28" i="45"/>
  <c r="C28" i="45"/>
  <c r="E27" i="45"/>
  <c r="E26" i="45"/>
  <c r="D26" i="45"/>
  <c r="C26" i="45"/>
  <c r="F25" i="45"/>
  <c r="E25" i="45"/>
  <c r="D25" i="45"/>
  <c r="D18" i="45" s="1"/>
  <c r="C25" i="45"/>
  <c r="C24" i="45"/>
  <c r="F23" i="45"/>
  <c r="E23" i="45"/>
  <c r="D23" i="45"/>
  <c r="C23" i="45"/>
  <c r="F22" i="45"/>
  <c r="E22" i="45"/>
  <c r="D22" i="45"/>
  <c r="C22" i="45"/>
  <c r="F20" i="45"/>
  <c r="E20" i="45"/>
  <c r="E18" i="45" s="1"/>
  <c r="D20" i="45"/>
  <c r="C20" i="45"/>
  <c r="E19" i="45"/>
  <c r="C19" i="45"/>
  <c r="C18" i="45" s="1"/>
  <c r="F18" i="45"/>
  <c r="F17" i="45"/>
  <c r="E17" i="45"/>
  <c r="D17" i="45"/>
  <c r="C17" i="45"/>
  <c r="F16" i="45"/>
  <c r="E16" i="45"/>
  <c r="D16" i="45"/>
  <c r="C16" i="45"/>
  <c r="F14" i="45"/>
  <c r="E14" i="45"/>
  <c r="D14" i="45"/>
  <c r="C14" i="45"/>
  <c r="F13" i="45"/>
  <c r="E13" i="45"/>
  <c r="D13" i="45"/>
  <c r="C13" i="45"/>
  <c r="F12" i="45"/>
  <c r="E12" i="45"/>
  <c r="D12" i="45"/>
  <c r="C12" i="45"/>
  <c r="F11" i="45"/>
  <c r="E11" i="45"/>
  <c r="D11" i="45"/>
  <c r="C11" i="45"/>
  <c r="C5" i="45" s="1"/>
  <c r="E10" i="45"/>
  <c r="D10" i="45"/>
  <c r="C10" i="45"/>
  <c r="F9" i="45"/>
  <c r="E9" i="45"/>
  <c r="D9" i="45"/>
  <c r="C9" i="45"/>
  <c r="F8" i="45"/>
  <c r="F5" i="45" s="1"/>
  <c r="E8" i="45"/>
  <c r="D8" i="45"/>
  <c r="C8" i="45"/>
  <c r="E7" i="45"/>
  <c r="D7" i="45"/>
  <c r="C7" i="45"/>
  <c r="F6" i="45"/>
  <c r="E6" i="45"/>
  <c r="D6" i="45"/>
  <c r="C6" i="45"/>
  <c r="E5" i="45"/>
  <c r="D5" i="45"/>
  <c r="F39" i="44"/>
  <c r="E39" i="44"/>
  <c r="D39" i="44"/>
  <c r="BP38" i="44"/>
  <c r="BL38" i="44"/>
  <c r="BH38" i="44"/>
  <c r="AZ38" i="44"/>
  <c r="AV38" i="44"/>
  <c r="AI38" i="44"/>
  <c r="AG38" i="44"/>
  <c r="AF38" i="44"/>
  <c r="AD38" i="44"/>
  <c r="AC38" i="44"/>
  <c r="AB38" i="44"/>
  <c r="AA38" i="44"/>
  <c r="Z38" i="44"/>
  <c r="X38" i="44"/>
  <c r="W38" i="44"/>
  <c r="V38" i="44"/>
  <c r="U38" i="44"/>
  <c r="S38" i="44"/>
  <c r="R38" i="44"/>
  <c r="Q38" i="44"/>
  <c r="P38" i="44"/>
  <c r="O38" i="44"/>
  <c r="N38" i="44"/>
  <c r="M38" i="44"/>
  <c r="L38" i="44"/>
  <c r="K38" i="44"/>
  <c r="C38" i="44"/>
  <c r="BR37" i="44"/>
  <c r="AX37" i="44"/>
  <c r="AI37" i="44"/>
  <c r="AG37" i="44"/>
  <c r="AF37" i="44"/>
  <c r="AD37" i="44"/>
  <c r="AC37" i="44"/>
  <c r="AB37" i="44"/>
  <c r="AA37" i="44"/>
  <c r="Z37" i="44"/>
  <c r="X37" i="44"/>
  <c r="W37" i="44"/>
  <c r="V37" i="44"/>
  <c r="U37" i="44"/>
  <c r="S37" i="44"/>
  <c r="R37" i="44"/>
  <c r="Q37" i="44"/>
  <c r="P37" i="44"/>
  <c r="O37" i="44"/>
  <c r="N37" i="44"/>
  <c r="M37" i="44"/>
  <c r="L37" i="44"/>
  <c r="K37" i="44"/>
  <c r="C37" i="44"/>
  <c r="BB37" i="44" s="1"/>
  <c r="BN36" i="44"/>
  <c r="BL36" i="44"/>
  <c r="AX36" i="44"/>
  <c r="AV36" i="44"/>
  <c r="AI36" i="44"/>
  <c r="AG36" i="44"/>
  <c r="AF36" i="44"/>
  <c r="AD36" i="44"/>
  <c r="AC36" i="44"/>
  <c r="AB36" i="44"/>
  <c r="AA36" i="44"/>
  <c r="Z36" i="44"/>
  <c r="X36" i="44"/>
  <c r="W36" i="44"/>
  <c r="V36" i="44"/>
  <c r="U36" i="44"/>
  <c r="S36" i="44"/>
  <c r="R36" i="44"/>
  <c r="Q36" i="44"/>
  <c r="P36" i="44"/>
  <c r="O36" i="44"/>
  <c r="N36" i="44"/>
  <c r="M36" i="44"/>
  <c r="L36" i="44"/>
  <c r="K36" i="44"/>
  <c r="C36" i="44"/>
  <c r="BT35" i="44"/>
  <c r="BO35" i="44"/>
  <c r="BH35" i="44"/>
  <c r="BD35" i="44"/>
  <c r="BC35" i="44"/>
  <c r="AY35" i="44"/>
  <c r="AX35" i="44"/>
  <c r="AT35" i="44"/>
  <c r="AI35" i="44"/>
  <c r="AG35" i="44"/>
  <c r="AF35" i="44"/>
  <c r="AD35" i="44"/>
  <c r="BN35" i="44" s="1"/>
  <c r="AC35" i="44"/>
  <c r="AB35" i="44"/>
  <c r="AA35" i="44"/>
  <c r="Z35" i="44"/>
  <c r="BJ35" i="44" s="1"/>
  <c r="X35" i="44"/>
  <c r="W35" i="44"/>
  <c r="V35" i="44"/>
  <c r="U35" i="44"/>
  <c r="S35" i="44"/>
  <c r="R35" i="44"/>
  <c r="Q35" i="44"/>
  <c r="P35" i="44"/>
  <c r="O35" i="44"/>
  <c r="N35" i="44"/>
  <c r="M35" i="44"/>
  <c r="L35" i="44"/>
  <c r="K35" i="44"/>
  <c r="C35" i="44"/>
  <c r="BP35" i="44" s="1"/>
  <c r="BT34" i="44"/>
  <c r="BR34" i="44"/>
  <c r="BI34" i="44"/>
  <c r="BH34" i="44"/>
  <c r="AX34" i="44"/>
  <c r="AW34" i="44"/>
  <c r="AI34" i="44"/>
  <c r="AG34" i="44"/>
  <c r="AF34" i="44"/>
  <c r="AD34" i="44"/>
  <c r="AC34" i="44"/>
  <c r="AB34" i="44"/>
  <c r="AA34" i="44"/>
  <c r="Z34" i="44"/>
  <c r="X34" i="44"/>
  <c r="W34" i="44"/>
  <c r="V34" i="44"/>
  <c r="U34" i="44"/>
  <c r="S34" i="44"/>
  <c r="R34" i="44"/>
  <c r="Q34" i="44"/>
  <c r="P34" i="44"/>
  <c r="O34" i="44"/>
  <c r="N34" i="44"/>
  <c r="M34" i="44"/>
  <c r="L34" i="44"/>
  <c r="K34" i="44"/>
  <c r="C34" i="44"/>
  <c r="BR33" i="44"/>
  <c r="BG33" i="44"/>
  <c r="AV33" i="44"/>
  <c r="AU33" i="44"/>
  <c r="AI33" i="44"/>
  <c r="AG33" i="44"/>
  <c r="AF33" i="44"/>
  <c r="BP33" i="44" s="1"/>
  <c r="AD33" i="44"/>
  <c r="AC33" i="44"/>
  <c r="AB33" i="44"/>
  <c r="AA33" i="44"/>
  <c r="Z33" i="44"/>
  <c r="X33" i="44"/>
  <c r="W33" i="44"/>
  <c r="V33" i="44"/>
  <c r="BF33" i="44" s="1"/>
  <c r="U33" i="44"/>
  <c r="S33" i="44"/>
  <c r="R33" i="44"/>
  <c r="Q33" i="44"/>
  <c r="P33" i="44"/>
  <c r="O33" i="44"/>
  <c r="N33" i="44"/>
  <c r="M33" i="44"/>
  <c r="L33" i="44"/>
  <c r="K33" i="44"/>
  <c r="C33" i="44"/>
  <c r="BT32" i="44"/>
  <c r="BQ32" i="44"/>
  <c r="BP32" i="44"/>
  <c r="BL32" i="44"/>
  <c r="BJ32" i="44"/>
  <c r="BI32" i="44"/>
  <c r="BF32" i="44"/>
  <c r="BE32" i="44"/>
  <c r="BD32" i="44"/>
  <c r="BA32" i="44"/>
  <c r="AZ32" i="44"/>
  <c r="AX32" i="44"/>
  <c r="AV32" i="44"/>
  <c r="AT32" i="44"/>
  <c r="AI32" i="44"/>
  <c r="AG32" i="44"/>
  <c r="AF32" i="44"/>
  <c r="AD32" i="44"/>
  <c r="BN32" i="44" s="1"/>
  <c r="AC32" i="44"/>
  <c r="AB32" i="44"/>
  <c r="AA32" i="44"/>
  <c r="Z32" i="44"/>
  <c r="X32" i="44"/>
  <c r="W32" i="44"/>
  <c r="V32" i="44"/>
  <c r="U32" i="44"/>
  <c r="S32" i="44"/>
  <c r="R32" i="44"/>
  <c r="Q32" i="44"/>
  <c r="P32" i="44"/>
  <c r="O32" i="44"/>
  <c r="N32" i="44"/>
  <c r="M32" i="44"/>
  <c r="L32" i="44"/>
  <c r="K32" i="44"/>
  <c r="C32" i="44"/>
  <c r="BT31" i="44"/>
  <c r="BR31" i="44"/>
  <c r="BO31" i="44"/>
  <c r="BH31" i="44"/>
  <c r="BG31" i="44"/>
  <c r="BC31" i="44"/>
  <c r="BB31" i="44"/>
  <c r="AY31" i="44"/>
  <c r="AT31" i="44"/>
  <c r="AI31" i="44"/>
  <c r="AG31" i="44"/>
  <c r="AF31" i="44"/>
  <c r="AD31" i="44"/>
  <c r="BN31" i="44" s="1"/>
  <c r="AC31" i="44"/>
  <c r="AB31" i="44"/>
  <c r="AA31" i="44"/>
  <c r="Z31" i="44"/>
  <c r="BJ31" i="44" s="1"/>
  <c r="X31" i="44"/>
  <c r="W31" i="44"/>
  <c r="V31" i="44"/>
  <c r="U31" i="44"/>
  <c r="S31" i="44"/>
  <c r="R31" i="44"/>
  <c r="Q31" i="44"/>
  <c r="P31" i="44"/>
  <c r="O31" i="44"/>
  <c r="N31" i="44"/>
  <c r="M31" i="44"/>
  <c r="L31" i="44"/>
  <c r="AV31" i="44" s="1"/>
  <c r="K31" i="44"/>
  <c r="C31" i="44"/>
  <c r="BR30" i="44"/>
  <c r="BQ30" i="44"/>
  <c r="BL30" i="44"/>
  <c r="BI30" i="44"/>
  <c r="BD30" i="44"/>
  <c r="BB30" i="44"/>
  <c r="AW30" i="44"/>
  <c r="AV30" i="44"/>
  <c r="AI30" i="44"/>
  <c r="AG30" i="44"/>
  <c r="AF30" i="44"/>
  <c r="AD30" i="44"/>
  <c r="AC30" i="44"/>
  <c r="AB30" i="44"/>
  <c r="AA30" i="44"/>
  <c r="Z30" i="44"/>
  <c r="X30" i="44"/>
  <c r="W30" i="44"/>
  <c r="V30" i="44"/>
  <c r="U30" i="44"/>
  <c r="S30" i="44"/>
  <c r="R30" i="44"/>
  <c r="Q30" i="44"/>
  <c r="P30" i="44"/>
  <c r="O30" i="44"/>
  <c r="N30" i="44"/>
  <c r="M30" i="44"/>
  <c r="L30" i="44"/>
  <c r="K30" i="44"/>
  <c r="C30" i="44"/>
  <c r="BT29" i="44"/>
  <c r="BL29" i="44"/>
  <c r="BF29" i="44"/>
  <c r="AY29" i="44"/>
  <c r="AI29" i="44"/>
  <c r="AG29" i="44"/>
  <c r="AF29" i="44"/>
  <c r="AD29" i="44"/>
  <c r="AC29" i="44"/>
  <c r="AB29" i="44"/>
  <c r="AA29" i="44"/>
  <c r="Z29" i="44"/>
  <c r="X29" i="44"/>
  <c r="W29" i="44"/>
  <c r="V29" i="44"/>
  <c r="U29" i="44"/>
  <c r="S29" i="44"/>
  <c r="R29" i="44"/>
  <c r="Q29" i="44"/>
  <c r="P29" i="44"/>
  <c r="O29" i="44"/>
  <c r="N29" i="44"/>
  <c r="M29" i="44"/>
  <c r="L29" i="44"/>
  <c r="K29" i="44"/>
  <c r="C29" i="44"/>
  <c r="BP29" i="44" s="1"/>
  <c r="BT28" i="44"/>
  <c r="BQ28" i="44"/>
  <c r="BP28" i="44"/>
  <c r="BL28" i="44"/>
  <c r="BJ28" i="44"/>
  <c r="BI28" i="44"/>
  <c r="BF28" i="44"/>
  <c r="BD28" i="44"/>
  <c r="BA28" i="44"/>
  <c r="AX28" i="44"/>
  <c r="AV28" i="44"/>
  <c r="AT28" i="44"/>
  <c r="AI28" i="44"/>
  <c r="AG28" i="44"/>
  <c r="AF28" i="44"/>
  <c r="AD28" i="44"/>
  <c r="BN28" i="44" s="1"/>
  <c r="AC28" i="44"/>
  <c r="AB28" i="44"/>
  <c r="AA28" i="44"/>
  <c r="Z28" i="44"/>
  <c r="X28" i="44"/>
  <c r="W28" i="44"/>
  <c r="V28" i="44"/>
  <c r="U28" i="44"/>
  <c r="BE28" i="44" s="1"/>
  <c r="S28" i="44"/>
  <c r="R28" i="44"/>
  <c r="Q28" i="44"/>
  <c r="P28" i="44"/>
  <c r="AZ28" i="44" s="1"/>
  <c r="O28" i="44"/>
  <c r="N28" i="44"/>
  <c r="M28" i="44"/>
  <c r="L28" i="44"/>
  <c r="K28" i="44"/>
  <c r="C28" i="44"/>
  <c r="BT27" i="44"/>
  <c r="BS27" i="44"/>
  <c r="BO27" i="44"/>
  <c r="BH27" i="44"/>
  <c r="BD27" i="44"/>
  <c r="BC27" i="44"/>
  <c r="AY27" i="44"/>
  <c r="AX27" i="44"/>
  <c r="AU27" i="44"/>
  <c r="AT27" i="44"/>
  <c r="AI27" i="44"/>
  <c r="AG27" i="44"/>
  <c r="AF27" i="44"/>
  <c r="BP27" i="44" s="1"/>
  <c r="AD27" i="44"/>
  <c r="BN27" i="44" s="1"/>
  <c r="AC27" i="44"/>
  <c r="AB27" i="44"/>
  <c r="AA27" i="44"/>
  <c r="BK27" i="44" s="1"/>
  <c r="Z27" i="44"/>
  <c r="BJ27" i="44" s="1"/>
  <c r="X27" i="44"/>
  <c r="W27" i="44"/>
  <c r="V27" i="44"/>
  <c r="BF27" i="44" s="1"/>
  <c r="U27" i="44"/>
  <c r="S27" i="44"/>
  <c r="R27" i="44"/>
  <c r="Q27" i="44"/>
  <c r="P27" i="44"/>
  <c r="AZ27" i="44" s="1"/>
  <c r="O27" i="44"/>
  <c r="N27" i="44"/>
  <c r="M27" i="44"/>
  <c r="L27" i="44"/>
  <c r="K27" i="44"/>
  <c r="C27" i="44"/>
  <c r="BT26" i="44"/>
  <c r="BN26" i="44"/>
  <c r="BI26" i="44"/>
  <c r="BD26" i="44"/>
  <c r="AX26" i="44"/>
  <c r="AI26" i="44"/>
  <c r="AG26" i="44"/>
  <c r="AF26" i="44"/>
  <c r="AD26" i="44"/>
  <c r="AC26" i="44"/>
  <c r="AB26" i="44"/>
  <c r="AA26" i="44"/>
  <c r="Z26" i="44"/>
  <c r="X26" i="44"/>
  <c r="W26" i="44"/>
  <c r="V26" i="44"/>
  <c r="U26" i="44"/>
  <c r="S26" i="44"/>
  <c r="R26" i="44"/>
  <c r="Q26" i="44"/>
  <c r="P26" i="44"/>
  <c r="O26" i="44"/>
  <c r="N26" i="44"/>
  <c r="M26" i="44"/>
  <c r="L26" i="44"/>
  <c r="K26" i="44"/>
  <c r="C26" i="44"/>
  <c r="BQ26" i="44" s="1"/>
  <c r="BR25" i="44"/>
  <c r="AV25" i="44"/>
  <c r="AI25" i="44"/>
  <c r="AG25" i="44"/>
  <c r="AF25" i="44"/>
  <c r="AD25" i="44"/>
  <c r="AC25" i="44"/>
  <c r="AB25" i="44"/>
  <c r="AA25" i="44"/>
  <c r="Z25" i="44"/>
  <c r="X25" i="44"/>
  <c r="W25" i="44"/>
  <c r="V25" i="44"/>
  <c r="U25" i="44"/>
  <c r="S25" i="44"/>
  <c r="R25" i="44"/>
  <c r="Q25" i="44"/>
  <c r="P25" i="44"/>
  <c r="O25" i="44"/>
  <c r="N25" i="44"/>
  <c r="M25" i="44"/>
  <c r="L25" i="44"/>
  <c r="K25" i="44"/>
  <c r="C25" i="44"/>
  <c r="BB25" i="44" s="1"/>
  <c r="BQ24" i="44"/>
  <c r="BP24" i="44"/>
  <c r="BL24" i="44"/>
  <c r="BF24" i="44"/>
  <c r="BA24" i="44"/>
  <c r="AV24" i="44"/>
  <c r="AT24" i="44"/>
  <c r="AI24" i="44"/>
  <c r="AG24" i="44"/>
  <c r="AF24" i="44"/>
  <c r="AD24" i="44"/>
  <c r="AC24" i="44"/>
  <c r="AB24" i="44"/>
  <c r="AA24" i="44"/>
  <c r="Z24" i="44"/>
  <c r="BJ24" i="44" s="1"/>
  <c r="X24" i="44"/>
  <c r="W24" i="44"/>
  <c r="V24" i="44"/>
  <c r="U24" i="44"/>
  <c r="BE24" i="44" s="1"/>
  <c r="S24" i="44"/>
  <c r="R24" i="44"/>
  <c r="Q24" i="44"/>
  <c r="P24" i="44"/>
  <c r="AZ24" i="44" s="1"/>
  <c r="O24" i="44"/>
  <c r="N24" i="44"/>
  <c r="M24" i="44"/>
  <c r="L24" i="44"/>
  <c r="K24" i="44"/>
  <c r="C24" i="44"/>
  <c r="BT23" i="44"/>
  <c r="BO23" i="44"/>
  <c r="BD23" i="44"/>
  <c r="AY23" i="44"/>
  <c r="AX23" i="44"/>
  <c r="AT23" i="44"/>
  <c r="AI23" i="44"/>
  <c r="BS23" i="44" s="1"/>
  <c r="AG23" i="44"/>
  <c r="AF23" i="44"/>
  <c r="BP23" i="44" s="1"/>
  <c r="AD23" i="44"/>
  <c r="BN23" i="44" s="1"/>
  <c r="AC23" i="44"/>
  <c r="AB23" i="44"/>
  <c r="AA23" i="44"/>
  <c r="BK23" i="44" s="1"/>
  <c r="Z23" i="44"/>
  <c r="BJ23" i="44" s="1"/>
  <c r="X23" i="44"/>
  <c r="BH23" i="44" s="1"/>
  <c r="W23" i="44"/>
  <c r="V23" i="44"/>
  <c r="BF23" i="44" s="1"/>
  <c r="U23" i="44"/>
  <c r="S23" i="44"/>
  <c r="BC23" i="44" s="1"/>
  <c r="R23" i="44"/>
  <c r="Q23" i="44"/>
  <c r="P23" i="44"/>
  <c r="AZ23" i="44" s="1"/>
  <c r="O23" i="44"/>
  <c r="N23" i="44"/>
  <c r="M23" i="44"/>
  <c r="L23" i="44"/>
  <c r="K23" i="44"/>
  <c r="AU23" i="44" s="1"/>
  <c r="C23" i="44"/>
  <c r="BP22" i="44"/>
  <c r="BL22" i="44"/>
  <c r="BH22" i="44"/>
  <c r="AZ22" i="44"/>
  <c r="AV22" i="44"/>
  <c r="AI22" i="44"/>
  <c r="AG22" i="44"/>
  <c r="AF22" i="44"/>
  <c r="AD22" i="44"/>
  <c r="AC22" i="44"/>
  <c r="AB22" i="44"/>
  <c r="AA22" i="44"/>
  <c r="Z22" i="44"/>
  <c r="X22" i="44"/>
  <c r="W22" i="44"/>
  <c r="V22" i="44"/>
  <c r="U22" i="44"/>
  <c r="S22" i="44"/>
  <c r="R22" i="44"/>
  <c r="Q22" i="44"/>
  <c r="P22" i="44"/>
  <c r="O22" i="44"/>
  <c r="N22" i="44"/>
  <c r="M22" i="44"/>
  <c r="L22" i="44"/>
  <c r="K22" i="44"/>
  <c r="C22" i="44"/>
  <c r="BR21" i="44"/>
  <c r="BQ21" i="44"/>
  <c r="BO21" i="44"/>
  <c r="BI21" i="44"/>
  <c r="BG21" i="44"/>
  <c r="BF21" i="44"/>
  <c r="BB21" i="44"/>
  <c r="BA21" i="44"/>
  <c r="AX21" i="44"/>
  <c r="AW21" i="44"/>
  <c r="AT21" i="44"/>
  <c r="AI21" i="44"/>
  <c r="BS21" i="44" s="1"/>
  <c r="AG21" i="44"/>
  <c r="AF21" i="44"/>
  <c r="AD21" i="44"/>
  <c r="BN21" i="44" s="1"/>
  <c r="AC21" i="44"/>
  <c r="BM21" i="44" s="1"/>
  <c r="AB21" i="44"/>
  <c r="AA21" i="44"/>
  <c r="BK21" i="44" s="1"/>
  <c r="Z21" i="44"/>
  <c r="BJ21" i="44" s="1"/>
  <c r="X21" i="44"/>
  <c r="W21" i="44"/>
  <c r="V21" i="44"/>
  <c r="U21" i="44"/>
  <c r="BE21" i="44" s="1"/>
  <c r="S21" i="44"/>
  <c r="BC21" i="44" s="1"/>
  <c r="R21" i="44"/>
  <c r="Q21" i="44"/>
  <c r="P21" i="44"/>
  <c r="O21" i="44"/>
  <c r="AY21" i="44" s="1"/>
  <c r="N21" i="44"/>
  <c r="M21" i="44"/>
  <c r="L21" i="44"/>
  <c r="K21" i="44"/>
  <c r="AU21" i="44" s="1"/>
  <c r="C21" i="44"/>
  <c r="BT21" i="44" s="1"/>
  <c r="AY20" i="44"/>
  <c r="AI20" i="44"/>
  <c r="AG20" i="44"/>
  <c r="AF20" i="44"/>
  <c r="AD20" i="44"/>
  <c r="AC20" i="44"/>
  <c r="AB20" i="44"/>
  <c r="AA20" i="44"/>
  <c r="Z20" i="44"/>
  <c r="X20" i="44"/>
  <c r="W20" i="44"/>
  <c r="V20" i="44"/>
  <c r="U20" i="44"/>
  <c r="S20" i="44"/>
  <c r="R20" i="44"/>
  <c r="Q20" i="44"/>
  <c r="P20" i="44"/>
  <c r="O20" i="44"/>
  <c r="N20" i="44"/>
  <c r="M20" i="44"/>
  <c r="L20" i="44"/>
  <c r="K20" i="44"/>
  <c r="C20" i="44"/>
  <c r="BG20" i="44" s="1"/>
  <c r="BR19" i="44"/>
  <c r="BQ19" i="44"/>
  <c r="BO19" i="44"/>
  <c r="BM19" i="44"/>
  <c r="BI19" i="44"/>
  <c r="BG19" i="44"/>
  <c r="BF19" i="44"/>
  <c r="BB19" i="44"/>
  <c r="BA19" i="44"/>
  <c r="AX19" i="44"/>
  <c r="AW19" i="44"/>
  <c r="AT19" i="44"/>
  <c r="AI19" i="44"/>
  <c r="BS19" i="44" s="1"/>
  <c r="AG19" i="44"/>
  <c r="AF19" i="44"/>
  <c r="AD19" i="44"/>
  <c r="BN19" i="44" s="1"/>
  <c r="AC19" i="44"/>
  <c r="AB19" i="44"/>
  <c r="AA19" i="44"/>
  <c r="BK19" i="44" s="1"/>
  <c r="Z19" i="44"/>
  <c r="BJ19" i="44" s="1"/>
  <c r="X19" i="44"/>
  <c r="W19" i="44"/>
  <c r="V19" i="44"/>
  <c r="U19" i="44"/>
  <c r="BE19" i="44" s="1"/>
  <c r="S19" i="44"/>
  <c r="BC19" i="44" s="1"/>
  <c r="R19" i="44"/>
  <c r="Q19" i="44"/>
  <c r="P19" i="44"/>
  <c r="O19" i="44"/>
  <c r="AY19" i="44" s="1"/>
  <c r="N19" i="44"/>
  <c r="M19" i="44"/>
  <c r="L19" i="44"/>
  <c r="K19" i="44"/>
  <c r="AU19" i="44" s="1"/>
  <c r="C19" i="44"/>
  <c r="BT19" i="44" s="1"/>
  <c r="BS18" i="44"/>
  <c r="BK18" i="44"/>
  <c r="BC18" i="44"/>
  <c r="AU18" i="44"/>
  <c r="AI18" i="44"/>
  <c r="AG18" i="44"/>
  <c r="AF18" i="44"/>
  <c r="AD18" i="44"/>
  <c r="AC18" i="44"/>
  <c r="AB18" i="44"/>
  <c r="AA18" i="44"/>
  <c r="Z18" i="44"/>
  <c r="X18" i="44"/>
  <c r="W18" i="44"/>
  <c r="V18" i="44"/>
  <c r="U18" i="44"/>
  <c r="S18" i="44"/>
  <c r="R18" i="44"/>
  <c r="Q18" i="44"/>
  <c r="P18" i="44"/>
  <c r="O18" i="44"/>
  <c r="N18" i="44"/>
  <c r="M18" i="44"/>
  <c r="L18" i="44"/>
  <c r="K18" i="44"/>
  <c r="C18" i="44"/>
  <c r="BT18" i="44" s="1"/>
  <c r="BR17" i="44"/>
  <c r="BQ17" i="44"/>
  <c r="BN17" i="44"/>
  <c r="BJ17" i="44"/>
  <c r="BI17" i="44"/>
  <c r="BG17" i="44"/>
  <c r="BF17" i="44"/>
  <c r="BE17" i="44"/>
  <c r="BB17" i="44"/>
  <c r="BA17" i="44"/>
  <c r="AX17" i="44"/>
  <c r="AW17" i="44"/>
  <c r="AT17" i="44"/>
  <c r="AI17" i="44"/>
  <c r="AG17" i="44"/>
  <c r="AF17" i="44"/>
  <c r="AD17" i="44"/>
  <c r="AC17" i="44"/>
  <c r="BM17" i="44" s="1"/>
  <c r="AB17" i="44"/>
  <c r="AA17" i="44"/>
  <c r="BK17" i="44" s="1"/>
  <c r="Z17" i="44"/>
  <c r="X17" i="44"/>
  <c r="W17" i="44"/>
  <c r="V17" i="44"/>
  <c r="U17" i="44"/>
  <c r="S17" i="44"/>
  <c r="BC17" i="44" s="1"/>
  <c r="R17" i="44"/>
  <c r="Q17" i="44"/>
  <c r="P17" i="44"/>
  <c r="O17" i="44"/>
  <c r="AY17" i="44" s="1"/>
  <c r="N17" i="44"/>
  <c r="M17" i="44"/>
  <c r="L17" i="44"/>
  <c r="K17" i="44"/>
  <c r="AU17" i="44" s="1"/>
  <c r="C17" i="44"/>
  <c r="BT17" i="44" s="1"/>
  <c r="BT16" i="44"/>
  <c r="BP16" i="44"/>
  <c r="BM16" i="44"/>
  <c r="BK16" i="44"/>
  <c r="BH16" i="44"/>
  <c r="BE16" i="44"/>
  <c r="BC16" i="44"/>
  <c r="AZ16" i="44"/>
  <c r="AW16" i="44"/>
  <c r="AU16" i="44"/>
  <c r="AI16" i="44"/>
  <c r="AG16" i="44"/>
  <c r="AF16" i="44"/>
  <c r="AC16" i="44"/>
  <c r="AA16" i="44"/>
  <c r="Z16" i="44"/>
  <c r="X16" i="44"/>
  <c r="V16" i="44"/>
  <c r="U16" i="44"/>
  <c r="S16" i="44"/>
  <c r="R16" i="44"/>
  <c r="Q16" i="44"/>
  <c r="P16" i="44"/>
  <c r="N16" i="44"/>
  <c r="M16" i="44"/>
  <c r="K16" i="44"/>
  <c r="C16" i="44"/>
  <c r="BS16" i="44" s="1"/>
  <c r="BS15" i="44"/>
  <c r="BQ15" i="44"/>
  <c r="BO15" i="44"/>
  <c r="BM15" i="44"/>
  <c r="BI15" i="44"/>
  <c r="BG15" i="44"/>
  <c r="BE15" i="44"/>
  <c r="BC15" i="44"/>
  <c r="AY15" i="44"/>
  <c r="AU15" i="44"/>
  <c r="AI15" i="44"/>
  <c r="AG15" i="44"/>
  <c r="AF15" i="44"/>
  <c r="AE15" i="44"/>
  <c r="AD15" i="44"/>
  <c r="AC15" i="44"/>
  <c r="AA15" i="44"/>
  <c r="BK15" i="44" s="1"/>
  <c r="Z15" i="44"/>
  <c r="X15" i="44"/>
  <c r="W15" i="44"/>
  <c r="V15" i="44"/>
  <c r="U15" i="44"/>
  <c r="S15" i="44"/>
  <c r="R15" i="44"/>
  <c r="Q15" i="44"/>
  <c r="BA15" i="44" s="1"/>
  <c r="P15" i="44"/>
  <c r="O15" i="44"/>
  <c r="N15" i="44"/>
  <c r="M15" i="44"/>
  <c r="AW15" i="44" s="1"/>
  <c r="L15" i="44"/>
  <c r="K15" i="44"/>
  <c r="C15" i="44"/>
  <c r="BR15" i="44" s="1"/>
  <c r="BS14" i="44"/>
  <c r="BQ14" i="44"/>
  <c r="BO14" i="44"/>
  <c r="BM14" i="44"/>
  <c r="BK14" i="44"/>
  <c r="BI14" i="44"/>
  <c r="BG14" i="44"/>
  <c r="BE14" i="44"/>
  <c r="AY14" i="44"/>
  <c r="AW14" i="44"/>
  <c r="AI14" i="44"/>
  <c r="AG14" i="44"/>
  <c r="AF14" i="44"/>
  <c r="AD14" i="44"/>
  <c r="AC14" i="44"/>
  <c r="AA14" i="44"/>
  <c r="Z14" i="44"/>
  <c r="X14" i="44"/>
  <c r="V14" i="44"/>
  <c r="U14" i="44"/>
  <c r="S14" i="44"/>
  <c r="BC14" i="44" s="1"/>
  <c r="R14" i="44"/>
  <c r="Q14" i="44"/>
  <c r="BA14" i="44" s="1"/>
  <c r="P14" i="44"/>
  <c r="O14" i="44"/>
  <c r="N14" i="44"/>
  <c r="M14" i="44"/>
  <c r="L14" i="44"/>
  <c r="K14" i="44"/>
  <c r="AU14" i="44" s="1"/>
  <c r="C14" i="44"/>
  <c r="BT14" i="44" s="1"/>
  <c r="BS13" i="44"/>
  <c r="BQ13" i="44"/>
  <c r="BO13" i="44"/>
  <c r="BK13" i="44"/>
  <c r="BI13" i="44"/>
  <c r="BG13" i="44"/>
  <c r="BE13" i="44"/>
  <c r="BC13" i="44"/>
  <c r="BA13" i="44"/>
  <c r="AU13" i="44"/>
  <c r="AI13" i="44"/>
  <c r="AG13" i="44"/>
  <c r="AF13" i="44"/>
  <c r="AD13" i="44"/>
  <c r="AC13" i="44"/>
  <c r="BM13" i="44" s="1"/>
  <c r="AB13" i="44"/>
  <c r="AA13" i="44"/>
  <c r="Z13" i="44"/>
  <c r="X13" i="44"/>
  <c r="W13" i="44"/>
  <c r="V13" i="44"/>
  <c r="U13" i="44"/>
  <c r="S13" i="44"/>
  <c r="R13" i="44"/>
  <c r="Q13" i="44"/>
  <c r="P13" i="44"/>
  <c r="O13" i="44"/>
  <c r="AY13" i="44" s="1"/>
  <c r="N13" i="44"/>
  <c r="M13" i="44"/>
  <c r="AW13" i="44" s="1"/>
  <c r="L13" i="44"/>
  <c r="K13" i="44"/>
  <c r="C13" i="44"/>
  <c r="BT13" i="44" s="1"/>
  <c r="BS12" i="44"/>
  <c r="BQ12" i="44"/>
  <c r="BO12" i="44"/>
  <c r="BK12" i="44"/>
  <c r="BI12" i="44"/>
  <c r="BG12" i="44"/>
  <c r="BE12" i="44"/>
  <c r="BC12" i="44"/>
  <c r="BA12" i="44"/>
  <c r="AU12" i="44"/>
  <c r="AI12" i="44"/>
  <c r="AG12" i="44"/>
  <c r="AF12" i="44"/>
  <c r="AD12" i="44"/>
  <c r="AC12" i="44"/>
  <c r="BM12" i="44" s="1"/>
  <c r="AB12" i="44"/>
  <c r="AA12" i="44"/>
  <c r="Z12" i="44"/>
  <c r="X12" i="44"/>
  <c r="W12" i="44"/>
  <c r="V12" i="44"/>
  <c r="U12" i="44"/>
  <c r="S12" i="44"/>
  <c r="R12" i="44"/>
  <c r="Q12" i="44"/>
  <c r="P12" i="44"/>
  <c r="O12" i="44"/>
  <c r="AY12" i="44" s="1"/>
  <c r="N12" i="44"/>
  <c r="M12" i="44"/>
  <c r="AW12" i="44" s="1"/>
  <c r="L12" i="44"/>
  <c r="K12" i="44"/>
  <c r="C12" i="44"/>
  <c r="BR12" i="44" s="1"/>
  <c r="BS11" i="44"/>
  <c r="BQ11" i="44"/>
  <c r="BO11" i="44"/>
  <c r="BK11" i="44"/>
  <c r="BI11" i="44"/>
  <c r="BG11" i="44"/>
  <c r="BE11" i="44"/>
  <c r="BC11" i="44"/>
  <c r="BA11" i="44"/>
  <c r="AU11" i="44"/>
  <c r="AI11" i="44"/>
  <c r="AG11" i="44"/>
  <c r="AF11" i="44"/>
  <c r="AD11" i="44"/>
  <c r="AC11" i="44"/>
  <c r="BM11" i="44" s="1"/>
  <c r="AB11" i="44"/>
  <c r="AA11" i="44"/>
  <c r="Z11" i="44"/>
  <c r="X11" i="44"/>
  <c r="W11" i="44"/>
  <c r="V11" i="44"/>
  <c r="U11" i="44"/>
  <c r="S11" i="44"/>
  <c r="R11" i="44"/>
  <c r="Q11" i="44"/>
  <c r="P11" i="44"/>
  <c r="O11" i="44"/>
  <c r="AY11" i="44" s="1"/>
  <c r="N11" i="44"/>
  <c r="M11" i="44"/>
  <c r="AW11" i="44" s="1"/>
  <c r="L11" i="44"/>
  <c r="K11" i="44"/>
  <c r="C11" i="44"/>
  <c r="BT11" i="44" s="1"/>
  <c r="BS10" i="44"/>
  <c r="BQ10" i="44"/>
  <c r="BO10" i="44"/>
  <c r="BI10" i="44"/>
  <c r="BG10" i="44"/>
  <c r="BE10" i="44"/>
  <c r="BC10" i="44"/>
  <c r="AU10" i="44"/>
  <c r="AT10" i="44"/>
  <c r="AI10" i="44"/>
  <c r="AG10" i="44"/>
  <c r="AF10" i="44"/>
  <c r="AD10" i="44"/>
  <c r="AC10" i="44"/>
  <c r="BM10" i="44" s="1"/>
  <c r="AB10" i="44"/>
  <c r="AA10" i="44"/>
  <c r="BK10" i="44" s="1"/>
  <c r="Z10" i="44"/>
  <c r="X10" i="44"/>
  <c r="W10" i="44"/>
  <c r="V10" i="44"/>
  <c r="U10" i="44"/>
  <c r="S10" i="44"/>
  <c r="R10" i="44"/>
  <c r="Q10" i="44"/>
  <c r="BA10" i="44" s="1"/>
  <c r="P10" i="44"/>
  <c r="O10" i="44"/>
  <c r="AY10" i="44" s="1"/>
  <c r="N10" i="44"/>
  <c r="M10" i="44"/>
  <c r="AW10" i="44" s="1"/>
  <c r="L10" i="44"/>
  <c r="K10" i="44"/>
  <c r="C10" i="44"/>
  <c r="BR10" i="44" s="1"/>
  <c r="BS9" i="44"/>
  <c r="BQ9" i="44"/>
  <c r="BO9" i="44"/>
  <c r="BM9" i="44"/>
  <c r="BI9" i="44"/>
  <c r="BG9" i="44"/>
  <c r="BE9" i="44"/>
  <c r="BC9" i="44"/>
  <c r="AU9" i="44"/>
  <c r="AI9" i="44"/>
  <c r="AG9" i="44"/>
  <c r="AF9" i="44"/>
  <c r="AD9" i="44"/>
  <c r="AC9" i="44"/>
  <c r="AB9" i="44"/>
  <c r="AA9" i="44"/>
  <c r="BK9" i="44" s="1"/>
  <c r="Z9" i="44"/>
  <c r="X9" i="44"/>
  <c r="W9" i="44"/>
  <c r="V9" i="44"/>
  <c r="U9" i="44"/>
  <c r="S9" i="44"/>
  <c r="R9" i="44"/>
  <c r="Q9" i="44"/>
  <c r="BA9" i="44" s="1"/>
  <c r="P9" i="44"/>
  <c r="O9" i="44"/>
  <c r="AY9" i="44" s="1"/>
  <c r="N9" i="44"/>
  <c r="M9" i="44"/>
  <c r="AW9" i="44" s="1"/>
  <c r="L9" i="44"/>
  <c r="K9" i="44"/>
  <c r="C9" i="44"/>
  <c r="BT9" i="44" s="1"/>
  <c r="BS8" i="44"/>
  <c r="BR8" i="44"/>
  <c r="BQ8" i="44"/>
  <c r="BO8" i="44"/>
  <c r="BM8" i="44"/>
  <c r="BI8" i="44"/>
  <c r="BG8" i="44"/>
  <c r="BB8" i="44"/>
  <c r="AY8" i="44"/>
  <c r="AX8" i="44"/>
  <c r="AU8" i="44"/>
  <c r="AT8" i="44"/>
  <c r="AI8" i="44"/>
  <c r="AG8" i="44"/>
  <c r="AF8" i="44"/>
  <c r="AD8" i="44"/>
  <c r="BN8" i="44" s="1"/>
  <c r="AC8" i="44"/>
  <c r="AB8" i="44"/>
  <c r="AA8" i="44"/>
  <c r="BK8" i="44" s="1"/>
  <c r="Z8" i="44"/>
  <c r="BJ8" i="44" s="1"/>
  <c r="X8" i="44"/>
  <c r="W8" i="44"/>
  <c r="V8" i="44"/>
  <c r="BF8" i="44" s="1"/>
  <c r="U8" i="44"/>
  <c r="BE8" i="44" s="1"/>
  <c r="S8" i="44"/>
  <c r="BC8" i="44" s="1"/>
  <c r="R8" i="44"/>
  <c r="Q8" i="44"/>
  <c r="BA8" i="44" s="1"/>
  <c r="P8" i="44"/>
  <c r="O8" i="44"/>
  <c r="N8" i="44"/>
  <c r="M8" i="44"/>
  <c r="AW8" i="44" s="1"/>
  <c r="L8" i="44"/>
  <c r="K8" i="44"/>
  <c r="C8" i="44"/>
  <c r="BT8" i="44" s="1"/>
  <c r="BT7" i="44"/>
  <c r="BP7" i="44"/>
  <c r="BO7" i="44"/>
  <c r="BK7" i="44"/>
  <c r="BI7" i="44"/>
  <c r="BE7" i="44"/>
  <c r="BD7" i="44"/>
  <c r="AZ7" i="44"/>
  <c r="AU7" i="44"/>
  <c r="AI7" i="44"/>
  <c r="AG7" i="44"/>
  <c r="AF7" i="44"/>
  <c r="AD7" i="44"/>
  <c r="AC7" i="44"/>
  <c r="AB7" i="44"/>
  <c r="AA7" i="44"/>
  <c r="Z7" i="44"/>
  <c r="X7" i="44"/>
  <c r="W7" i="44"/>
  <c r="V7" i="44"/>
  <c r="U7" i="44"/>
  <c r="S7" i="44"/>
  <c r="R7" i="44"/>
  <c r="Q7" i="44"/>
  <c r="P7" i="44"/>
  <c r="O7" i="44"/>
  <c r="AY7" i="44" s="1"/>
  <c r="N7" i="44"/>
  <c r="M7" i="44"/>
  <c r="L7" i="44"/>
  <c r="K7" i="44"/>
  <c r="C7" i="44"/>
  <c r="BQ7" i="44" s="1"/>
  <c r="AI6" i="44"/>
  <c r="AG6" i="44"/>
  <c r="AF6" i="44"/>
  <c r="AD6" i="44"/>
  <c r="AC6" i="44"/>
  <c r="AB6" i="44"/>
  <c r="AA6" i="44"/>
  <c r="Z6" i="44"/>
  <c r="X6" i="44"/>
  <c r="W6" i="44"/>
  <c r="V6" i="44"/>
  <c r="U6" i="44"/>
  <c r="S6" i="44"/>
  <c r="R6" i="44"/>
  <c r="Q6" i="44"/>
  <c r="P6" i="44"/>
  <c r="O6" i="44"/>
  <c r="N6" i="44"/>
  <c r="M6" i="44"/>
  <c r="L6" i="44"/>
  <c r="K6" i="44"/>
  <c r="C6" i="44"/>
  <c r="BO6" i="44" s="1"/>
  <c r="A6" i="44"/>
  <c r="A7" i="44" s="1"/>
  <c r="A8" i="44" s="1"/>
  <c r="A9" i="44" s="1"/>
  <c r="A10" i="44" s="1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A29" i="44" s="1"/>
  <c r="A30" i="44" s="1"/>
  <c r="A31" i="44" s="1"/>
  <c r="A32" i="44" s="1"/>
  <c r="A33" i="44" s="1"/>
  <c r="A34" i="44" s="1"/>
  <c r="A35" i="44" s="1"/>
  <c r="A36" i="44" s="1"/>
  <c r="A37" i="44" s="1"/>
  <c r="A38" i="44" s="1"/>
  <c r="BR5" i="44"/>
  <c r="BQ5" i="44"/>
  <c r="BI5" i="44"/>
  <c r="BF5" i="44"/>
  <c r="BB5" i="44"/>
  <c r="BA5" i="44"/>
  <c r="AX5" i="44"/>
  <c r="AW5" i="44"/>
  <c r="AT5" i="44"/>
  <c r="AI5" i="44"/>
  <c r="AG5" i="44"/>
  <c r="AF5" i="44"/>
  <c r="AD5" i="44"/>
  <c r="BN5" i="44" s="1"/>
  <c r="AC5" i="44"/>
  <c r="BM5" i="44" s="1"/>
  <c r="AB5" i="44"/>
  <c r="AA5" i="44"/>
  <c r="Z5" i="44"/>
  <c r="BJ5" i="44" s="1"/>
  <c r="X5" i="44"/>
  <c r="W5" i="44"/>
  <c r="V5" i="44"/>
  <c r="U5" i="44"/>
  <c r="BE5" i="44" s="1"/>
  <c r="S5" i="44"/>
  <c r="R5" i="44"/>
  <c r="Q5" i="44"/>
  <c r="P5" i="44"/>
  <c r="O5" i="44"/>
  <c r="N5" i="44"/>
  <c r="M5" i="44"/>
  <c r="L5" i="44"/>
  <c r="K5" i="44"/>
  <c r="C5" i="44"/>
  <c r="BS5" i="44" s="1"/>
  <c r="AJ157" i="47" l="1"/>
  <c r="AF196" i="47"/>
  <c r="AL196" i="47"/>
  <c r="AE113" i="47"/>
  <c r="AF123" i="47"/>
  <c r="AH96" i="47"/>
  <c r="AJ16" i="47"/>
  <c r="AE50" i="47"/>
  <c r="AE139" i="47"/>
  <c r="AF151" i="47"/>
  <c r="AE184" i="47"/>
  <c r="AE16" i="47"/>
  <c r="AE20" i="47"/>
  <c r="AF80" i="47"/>
  <c r="AH93" i="47"/>
  <c r="AF107" i="47"/>
  <c r="AE154" i="47"/>
  <c r="AD155" i="47"/>
  <c r="AH173" i="47"/>
  <c r="AL204" i="47"/>
  <c r="AH80" i="47"/>
  <c r="AI122" i="47"/>
  <c r="AE140" i="47"/>
  <c r="AJ167" i="47"/>
  <c r="AI191" i="47"/>
  <c r="AL225" i="47"/>
  <c r="AF28" i="47"/>
  <c r="AE31" i="47"/>
  <c r="AH97" i="47"/>
  <c r="AE105" i="47"/>
  <c r="AE117" i="47"/>
  <c r="AI139" i="47"/>
  <c r="AF140" i="47"/>
  <c r="AL151" i="47"/>
  <c r="AG154" i="47"/>
  <c r="AE155" i="47"/>
  <c r="AL190" i="47"/>
  <c r="AD210" i="47"/>
  <c r="AI211" i="47"/>
  <c r="AD222" i="47"/>
  <c r="AI229" i="47"/>
  <c r="AH28" i="47"/>
  <c r="AF105" i="47"/>
  <c r="AF117" i="47"/>
  <c r="AF155" i="47"/>
  <c r="AH161" i="47"/>
  <c r="AI181" i="47"/>
  <c r="AL210" i="47"/>
  <c r="AI215" i="47"/>
  <c r="AE222" i="47"/>
  <c r="AJ68" i="47"/>
  <c r="AE123" i="47"/>
  <c r="AF129" i="47"/>
  <c r="AL155" i="47"/>
  <c r="AL222" i="47"/>
  <c r="AI227" i="47"/>
  <c r="AI231" i="47"/>
  <c r="AJ61" i="47"/>
  <c r="AL65" i="47"/>
  <c r="AE122" i="47"/>
  <c r="AD123" i="47"/>
  <c r="AL123" i="47"/>
  <c r="AE129" i="47"/>
  <c r="AI130" i="47"/>
  <c r="AJ145" i="47"/>
  <c r="AH153" i="47"/>
  <c r="AH157" i="47"/>
  <c r="AF167" i="47"/>
  <c r="AF173" i="47"/>
  <c r="AI176" i="47"/>
  <c r="AI178" i="47"/>
  <c r="AF181" i="47"/>
  <c r="AH189" i="47"/>
  <c r="AF190" i="47"/>
  <c r="AL192" i="47"/>
  <c r="AF204" i="47"/>
  <c r="AJ210" i="47"/>
  <c r="AJ222" i="47"/>
  <c r="AG18" i="47"/>
  <c r="AD30" i="47"/>
  <c r="AI31" i="47"/>
  <c r="AF38" i="47"/>
  <c r="AG45" i="47"/>
  <c r="AE52" i="47"/>
  <c r="AG62" i="47"/>
  <c r="AF72" i="47"/>
  <c r="AF75" i="47"/>
  <c r="AH89" i="47"/>
  <c r="AG104" i="47"/>
  <c r="AL105" i="47"/>
  <c r="AI106" i="47"/>
  <c r="AJ107" i="47"/>
  <c r="AI109" i="47"/>
  <c r="AF113" i="47"/>
  <c r="AF115" i="47"/>
  <c r="AJ117" i="47"/>
  <c r="AD121" i="47"/>
  <c r="AE145" i="47"/>
  <c r="AD153" i="47"/>
  <c r="AF163" i="47"/>
  <c r="AF171" i="47"/>
  <c r="AI175" i="47"/>
  <c r="AD178" i="47"/>
  <c r="AE210" i="47"/>
  <c r="AF213" i="47"/>
  <c r="AG214" i="47"/>
  <c r="AE217" i="47"/>
  <c r="AG218" i="47"/>
  <c r="AF219" i="47"/>
  <c r="AI228" i="47"/>
  <c r="AE233" i="47"/>
  <c r="AD10" i="47"/>
  <c r="AJ15" i="47"/>
  <c r="AF23" i="47"/>
  <c r="AJ24" i="47"/>
  <c r="AH25" i="47"/>
  <c r="AF14" i="47"/>
  <c r="AL23" i="47"/>
  <c r="AI27" i="47"/>
  <c r="AD28" i="47"/>
  <c r="AF30" i="47"/>
  <c r="AH38" i="47"/>
  <c r="AD61" i="47"/>
  <c r="AH65" i="47"/>
  <c r="AI72" i="47"/>
  <c r="AJ75" i="47"/>
  <c r="AI104" i="47"/>
  <c r="AL113" i="47"/>
  <c r="AI114" i="47"/>
  <c r="AJ115" i="47"/>
  <c r="AD117" i="47"/>
  <c r="AL117" i="47"/>
  <c r="AJ121" i="47"/>
  <c r="AJ123" i="47"/>
  <c r="AF153" i="47"/>
  <c r="AJ155" i="47"/>
  <c r="AE167" i="47"/>
  <c r="AI170" i="47"/>
  <c r="AJ171" i="47"/>
  <c r="AD173" i="47"/>
  <c r="AE176" i="47"/>
  <c r="AG177" i="47"/>
  <c r="AE178" i="47"/>
  <c r="AE181" i="47"/>
  <c r="AF186" i="47"/>
  <c r="AE190" i="47"/>
  <c r="AE204" i="47"/>
  <c r="AF210" i="47"/>
  <c r="AG213" i="47"/>
  <c r="AG217" i="47"/>
  <c r="AF222" i="47"/>
  <c r="AI233" i="47"/>
  <c r="AG5" i="47"/>
  <c r="AK14" i="47"/>
  <c r="AG33" i="47"/>
  <c r="AF48" i="47"/>
  <c r="AD5" i="47"/>
  <c r="AK7" i="47"/>
  <c r="AG17" i="47"/>
  <c r="AJ20" i="47"/>
  <c r="AD21" i="47"/>
  <c r="AG21" i="47"/>
  <c r="AJ5" i="47"/>
  <c r="AG11" i="47"/>
  <c r="AG13" i="47"/>
  <c r="AD14" i="47"/>
  <c r="AL14" i="47"/>
  <c r="AK17" i="47"/>
  <c r="AE19" i="47"/>
  <c r="AD20" i="47"/>
  <c r="AH21" i="47"/>
  <c r="AH23" i="47"/>
  <c r="AF24" i="47"/>
  <c r="AJ26" i="47"/>
  <c r="AF29" i="47"/>
  <c r="AH36" i="47"/>
  <c r="AE36" i="47"/>
  <c r="AL39" i="47"/>
  <c r="AI39" i="47"/>
  <c r="AE39" i="47"/>
  <c r="AL47" i="47"/>
  <c r="AI47" i="47"/>
  <c r="AE47" i="47"/>
  <c r="AL54" i="47"/>
  <c r="AI54" i="47"/>
  <c r="AF54" i="47"/>
  <c r="AE54" i="47"/>
  <c r="AK58" i="47"/>
  <c r="AG58" i="47"/>
  <c r="AI46" i="47"/>
  <c r="AF46" i="47"/>
  <c r="AG14" i="47"/>
  <c r="AE17" i="47"/>
  <c r="AI20" i="47"/>
  <c r="AF34" i="47"/>
  <c r="AK48" i="47"/>
  <c r="AL48" i="47"/>
  <c r="AE48" i="47"/>
  <c r="AJ48" i="47"/>
  <c r="AD48" i="47"/>
  <c r="AD69" i="47"/>
  <c r="AJ69" i="47"/>
  <c r="AH73" i="47"/>
  <c r="AD77" i="47"/>
  <c r="AD81" i="47"/>
  <c r="AH85" i="47"/>
  <c r="AE99" i="47"/>
  <c r="AH103" i="47"/>
  <c r="AE110" i="47"/>
  <c r="AD111" i="47"/>
  <c r="AJ111" i="47"/>
  <c r="AE120" i="47"/>
  <c r="AD126" i="47"/>
  <c r="AL136" i="47"/>
  <c r="AI136" i="47"/>
  <c r="AE138" i="47"/>
  <c r="AL148" i="47"/>
  <c r="AE148" i="47"/>
  <c r="AF148" i="47"/>
  <c r="AK169" i="47"/>
  <c r="AH169" i="47"/>
  <c r="AF169" i="47"/>
  <c r="AH30" i="47"/>
  <c r="AL38" i="47"/>
  <c r="AI50" i="47"/>
  <c r="AE61" i="47"/>
  <c r="AL61" i="47"/>
  <c r="AE69" i="47"/>
  <c r="AL69" i="47"/>
  <c r="AE77" i="47"/>
  <c r="AE81" i="47"/>
  <c r="AE83" i="47"/>
  <c r="AH84" i="47"/>
  <c r="AE87" i="47"/>
  <c r="AH88" i="47"/>
  <c r="AE91" i="47"/>
  <c r="AF99" i="47"/>
  <c r="AI105" i="47"/>
  <c r="AL107" i="47"/>
  <c r="AI110" i="47"/>
  <c r="AE111" i="47"/>
  <c r="AL111" i="47"/>
  <c r="AI113" i="47"/>
  <c r="AL115" i="47"/>
  <c r="AI126" i="47"/>
  <c r="AE135" i="47"/>
  <c r="AE136" i="47"/>
  <c r="AL137" i="47"/>
  <c r="AE137" i="47"/>
  <c r="AJ138" i="47"/>
  <c r="AE141" i="47"/>
  <c r="AK143" i="47"/>
  <c r="AE143" i="47"/>
  <c r="AI143" i="47"/>
  <c r="AI148" i="47"/>
  <c r="AI152" i="47"/>
  <c r="AE152" i="47"/>
  <c r="AK207" i="47"/>
  <c r="AL207" i="47"/>
  <c r="AF207" i="47"/>
  <c r="AL30" i="47"/>
  <c r="AD38" i="47"/>
  <c r="AG53" i="47"/>
  <c r="AE57" i="47"/>
  <c r="AF61" i="47"/>
  <c r="AF69" i="47"/>
  <c r="AE72" i="47"/>
  <c r="AL77" i="47"/>
  <c r="AH81" i="47"/>
  <c r="AF83" i="47"/>
  <c r="AF87" i="47"/>
  <c r="AF91" i="47"/>
  <c r="AJ99" i="47"/>
  <c r="AD105" i="47"/>
  <c r="AJ105" i="47"/>
  <c r="AE107" i="47"/>
  <c r="AD109" i="47"/>
  <c r="AF111" i="47"/>
  <c r="AD113" i="47"/>
  <c r="AJ113" i="47"/>
  <c r="AE115" i="47"/>
  <c r="AI117" i="47"/>
  <c r="AD130" i="47"/>
  <c r="AI135" i="47"/>
  <c r="AF136" i="47"/>
  <c r="AK147" i="47"/>
  <c r="AE147" i="47"/>
  <c r="AI147" i="47"/>
  <c r="AK174" i="47"/>
  <c r="AG174" i="47"/>
  <c r="AE174" i="47"/>
  <c r="AJ174" i="47"/>
  <c r="AH182" i="47"/>
  <c r="AL182" i="47"/>
  <c r="AE182" i="47"/>
  <c r="AI188" i="47"/>
  <c r="AE188" i="47"/>
  <c r="AK198" i="47"/>
  <c r="AF198" i="47"/>
  <c r="AE198" i="47"/>
  <c r="AJ198" i="47"/>
  <c r="AI61" i="47"/>
  <c r="AI69" i="47"/>
  <c r="AL81" i="47"/>
  <c r="AL99" i="47"/>
  <c r="AI111" i="47"/>
  <c r="AL133" i="47"/>
  <c r="AE133" i="47"/>
  <c r="AK138" i="47"/>
  <c r="AF138" i="47"/>
  <c r="AL144" i="47"/>
  <c r="AE144" i="47"/>
  <c r="AF144" i="47"/>
  <c r="AH146" i="47"/>
  <c r="AF146" i="47"/>
  <c r="AL146" i="47"/>
  <c r="AJ149" i="47"/>
  <c r="AH149" i="47"/>
  <c r="AE149" i="47"/>
  <c r="AK166" i="47"/>
  <c r="AI166" i="47"/>
  <c r="AL198" i="47"/>
  <c r="AL235" i="47"/>
  <c r="AI235" i="47"/>
  <c r="AE235" i="47"/>
  <c r="AI123" i="47"/>
  <c r="AF150" i="47"/>
  <c r="AD151" i="47"/>
  <c r="AL153" i="47"/>
  <c r="AI155" i="47"/>
  <c r="AH159" i="47"/>
  <c r="AF161" i="47"/>
  <c r="AI162" i="47"/>
  <c r="AE163" i="47"/>
  <c r="AL163" i="47"/>
  <c r="AI164" i="47"/>
  <c r="AH165" i="47"/>
  <c r="AL167" i="47"/>
  <c r="AE171" i="47"/>
  <c r="AL173" i="47"/>
  <c r="AE175" i="47"/>
  <c r="AJ178" i="47"/>
  <c r="AJ185" i="47"/>
  <c r="AE186" i="47"/>
  <c r="AL186" i="47"/>
  <c r="AF189" i="47"/>
  <c r="AD190" i="47"/>
  <c r="AJ190" i="47"/>
  <c r="AE192" i="47"/>
  <c r="AL194" i="47"/>
  <c r="AH200" i="47"/>
  <c r="AD204" i="47"/>
  <c r="AJ204" i="47"/>
  <c r="AJ206" i="47"/>
  <c r="AI210" i="47"/>
  <c r="AE211" i="47"/>
  <c r="AF217" i="47"/>
  <c r="AI222" i="47"/>
  <c r="AF225" i="47"/>
  <c r="AE227" i="47"/>
  <c r="AG231" i="47"/>
  <c r="AL161" i="47"/>
  <c r="AI163" i="47"/>
  <c r="AJ175" i="47"/>
  <c r="AI186" i="47"/>
  <c r="AK217" i="47"/>
  <c r="AJ227" i="47"/>
  <c r="AF159" i="47"/>
  <c r="AD161" i="47"/>
  <c r="AE162" i="47"/>
  <c r="AD163" i="47"/>
  <c r="AJ163" i="47"/>
  <c r="AF165" i="47"/>
  <c r="AL171" i="47"/>
  <c r="AD175" i="47"/>
  <c r="AI185" i="47"/>
  <c r="AD186" i="47"/>
  <c r="AJ186" i="47"/>
  <c r="AI190" i="47"/>
  <c r="AE194" i="47"/>
  <c r="AI197" i="47"/>
  <c r="AI204" i="47"/>
  <c r="AG206" i="47"/>
  <c r="AH208" i="47"/>
  <c r="AD227" i="47"/>
  <c r="AD8" i="47"/>
  <c r="AI8" i="47"/>
  <c r="AI9" i="47"/>
  <c r="AD12" i="47"/>
  <c r="AI12" i="47"/>
  <c r="AD16" i="47"/>
  <c r="AI16" i="47"/>
  <c r="AJ19" i="47"/>
  <c r="AH32" i="47"/>
  <c r="AK44" i="47"/>
  <c r="AL44" i="47"/>
  <c r="AF44" i="47"/>
  <c r="AJ44" i="47"/>
  <c r="AE44" i="47"/>
  <c r="AI44" i="47"/>
  <c r="AD44" i="47"/>
  <c r="AL6" i="47"/>
  <c r="AE8" i="47"/>
  <c r="AJ8" i="47"/>
  <c r="AD9" i="47"/>
  <c r="AL9" i="47"/>
  <c r="AG10" i="47"/>
  <c r="AE12" i="47"/>
  <c r="AJ12" i="47"/>
  <c r="AI42" i="47"/>
  <c r="AH42" i="47"/>
  <c r="AF42" i="47"/>
  <c r="AL42" i="47"/>
  <c r="AD42" i="47"/>
  <c r="AH44" i="47"/>
  <c r="AH8" i="47"/>
  <c r="AF7" i="47"/>
  <c r="AF8" i="47"/>
  <c r="AL8" i="47"/>
  <c r="AE9" i="47"/>
  <c r="AH10" i="47"/>
  <c r="AF12" i="47"/>
  <c r="AL12" i="47"/>
  <c r="AL13" i="47"/>
  <c r="AF16" i="47"/>
  <c r="AL16" i="47"/>
  <c r="AF19" i="47"/>
  <c r="AF20" i="47"/>
  <c r="AL20" i="47"/>
  <c r="AL21" i="47"/>
  <c r="AK25" i="47"/>
  <c r="AJ25" i="47"/>
  <c r="AE25" i="47"/>
  <c r="AI25" i="47"/>
  <c r="AI26" i="47"/>
  <c r="AH26" i="47"/>
  <c r="AL26" i="47"/>
  <c r="AI29" i="47"/>
  <c r="AH29" i="47"/>
  <c r="AL29" i="47"/>
  <c r="AK32" i="47"/>
  <c r="AI32" i="47"/>
  <c r="AD32" i="47"/>
  <c r="AL32" i="47"/>
  <c r="AF32" i="47"/>
  <c r="AL43" i="47"/>
  <c r="AI43" i="47"/>
  <c r="AE43" i="47"/>
  <c r="AL60" i="47"/>
  <c r="AI60" i="47"/>
  <c r="AJ60" i="47"/>
  <c r="AF60" i="47"/>
  <c r="AE60" i="47"/>
  <c r="AH9" i="47"/>
  <c r="AH12" i="47"/>
  <c r="AH16" i="47"/>
  <c r="AI19" i="47"/>
  <c r="AH20" i="47"/>
  <c r="AK23" i="47"/>
  <c r="AJ23" i="47"/>
  <c r="AE23" i="47"/>
  <c r="AI23" i="47"/>
  <c r="AD25" i="47"/>
  <c r="AL25" i="47"/>
  <c r="AD26" i="47"/>
  <c r="AE27" i="47"/>
  <c r="AK28" i="47"/>
  <c r="AJ28" i="47"/>
  <c r="AE28" i="47"/>
  <c r="AI28" i="47"/>
  <c r="AD29" i="47"/>
  <c r="AE32" i="47"/>
  <c r="AI34" i="47"/>
  <c r="AH34" i="47"/>
  <c r="AL34" i="47"/>
  <c r="AD34" i="47"/>
  <c r="AL35" i="47"/>
  <c r="AE35" i="47"/>
  <c r="AK36" i="47"/>
  <c r="AI36" i="47"/>
  <c r="AD36" i="47"/>
  <c r="AL36" i="47"/>
  <c r="AF36" i="47"/>
  <c r="AK40" i="47"/>
  <c r="AL40" i="47"/>
  <c r="AF40" i="47"/>
  <c r="AJ40" i="47"/>
  <c r="AE40" i="47"/>
  <c r="AI40" i="47"/>
  <c r="AD40" i="47"/>
  <c r="AK56" i="47"/>
  <c r="AL56" i="47"/>
  <c r="AF56" i="47"/>
  <c r="AJ56" i="47"/>
  <c r="AE56" i="47"/>
  <c r="AI56" i="47"/>
  <c r="AD56" i="47"/>
  <c r="AL66" i="47"/>
  <c r="AI66" i="47"/>
  <c r="AK66" i="47"/>
  <c r="AE66" i="47"/>
  <c r="AD66" i="47"/>
  <c r="AJ71" i="47"/>
  <c r="AG71" i="47"/>
  <c r="AK74" i="47"/>
  <c r="AG74" i="47"/>
  <c r="AH92" i="47"/>
  <c r="AH101" i="47"/>
  <c r="AK103" i="47"/>
  <c r="AL103" i="47"/>
  <c r="AF103" i="47"/>
  <c r="AJ103" i="47"/>
  <c r="AE103" i="47"/>
  <c r="AK108" i="47"/>
  <c r="AG108" i="47"/>
  <c r="AJ30" i="47"/>
  <c r="AH46" i="47"/>
  <c r="AH57" i="47"/>
  <c r="AI59" i="47"/>
  <c r="AF59" i="47"/>
  <c r="AI63" i="47"/>
  <c r="AJ63" i="47"/>
  <c r="AK65" i="47"/>
  <c r="AJ65" i="47"/>
  <c r="AE65" i="47"/>
  <c r="AI65" i="47"/>
  <c r="AK68" i="47"/>
  <c r="AE68" i="47"/>
  <c r="AF71" i="47"/>
  <c r="AE76" i="47"/>
  <c r="AI95" i="47"/>
  <c r="AJ95" i="47"/>
  <c r="AI102" i="47"/>
  <c r="AG102" i="47"/>
  <c r="AD103" i="47"/>
  <c r="AJ46" i="47"/>
  <c r="AI57" i="47"/>
  <c r="AK73" i="47"/>
  <c r="AJ73" i="47"/>
  <c r="AE73" i="47"/>
  <c r="AI73" i="47"/>
  <c r="AD73" i="47"/>
  <c r="AL79" i="47"/>
  <c r="AI79" i="47"/>
  <c r="AF79" i="47"/>
  <c r="AK84" i="47"/>
  <c r="AL84" i="47"/>
  <c r="AF84" i="47"/>
  <c r="AJ84" i="47"/>
  <c r="AE84" i="47"/>
  <c r="AK88" i="47"/>
  <c r="AL88" i="47"/>
  <c r="AF88" i="47"/>
  <c r="AJ88" i="47"/>
  <c r="AE88" i="47"/>
  <c r="AK92" i="47"/>
  <c r="AL92" i="47"/>
  <c r="AF92" i="47"/>
  <c r="AJ92" i="47"/>
  <c r="AE92" i="47"/>
  <c r="AK96" i="47"/>
  <c r="AL96" i="47"/>
  <c r="AF96" i="47"/>
  <c r="AJ96" i="47"/>
  <c r="AE96" i="47"/>
  <c r="AG100" i="47"/>
  <c r="AE100" i="47"/>
  <c r="AK101" i="47"/>
  <c r="AJ101" i="47"/>
  <c r="AE101" i="47"/>
  <c r="AI101" i="47"/>
  <c r="AD101" i="47"/>
  <c r="AJ38" i="47"/>
  <c r="AD46" i="47"/>
  <c r="AL46" i="47"/>
  <c r="AH48" i="47"/>
  <c r="AG49" i="47"/>
  <c r="AI52" i="47"/>
  <c r="AJ54" i="47"/>
  <c r="AD57" i="47"/>
  <c r="AL57" i="47"/>
  <c r="AF65" i="47"/>
  <c r="AG68" i="47"/>
  <c r="AF73" i="47"/>
  <c r="AE79" i="47"/>
  <c r="AK80" i="47"/>
  <c r="AJ80" i="47"/>
  <c r="AE80" i="47"/>
  <c r="AI80" i="47"/>
  <c r="AD80" i="47"/>
  <c r="AD84" i="47"/>
  <c r="AK85" i="47"/>
  <c r="AE85" i="47"/>
  <c r="AL85" i="47"/>
  <c r="AD85" i="47"/>
  <c r="AD88" i="47"/>
  <c r="AK89" i="47"/>
  <c r="AE89" i="47"/>
  <c r="AL89" i="47"/>
  <c r="AD89" i="47"/>
  <c r="AD92" i="47"/>
  <c r="AK93" i="47"/>
  <c r="AE93" i="47"/>
  <c r="AL93" i="47"/>
  <c r="AD93" i="47"/>
  <c r="AD96" i="47"/>
  <c r="AK97" i="47"/>
  <c r="AE97" i="47"/>
  <c r="AL97" i="47"/>
  <c r="AD97" i="47"/>
  <c r="AI100" i="47"/>
  <c r="AF101" i="47"/>
  <c r="AH61" i="47"/>
  <c r="AH69" i="47"/>
  <c r="AJ72" i="47"/>
  <c r="AH77" i="47"/>
  <c r="AI81" i="47"/>
  <c r="AI83" i="47"/>
  <c r="AI87" i="47"/>
  <c r="AI91" i="47"/>
  <c r="AH99" i="47"/>
  <c r="AH107" i="47"/>
  <c r="AE109" i="47"/>
  <c r="AJ109" i="47"/>
  <c r="AH115" i="47"/>
  <c r="AH117" i="47"/>
  <c r="AE118" i="47"/>
  <c r="AD119" i="47"/>
  <c r="AI119" i="47"/>
  <c r="AI120" i="47"/>
  <c r="AE121" i="47"/>
  <c r="AL121" i="47"/>
  <c r="AH123" i="47"/>
  <c r="AE124" i="47"/>
  <c r="AE125" i="47"/>
  <c r="AK125" i="47"/>
  <c r="AE126" i="47"/>
  <c r="AJ126" i="47"/>
  <c r="AD127" i="47"/>
  <c r="AF128" i="47"/>
  <c r="AI129" i="47"/>
  <c r="AE130" i="47"/>
  <c r="AJ130" i="47"/>
  <c r="AE131" i="47"/>
  <c r="AF132" i="47"/>
  <c r="AI133" i="47"/>
  <c r="AD134" i="47"/>
  <c r="AI134" i="47"/>
  <c r="AJ136" i="47"/>
  <c r="AI137" i="47"/>
  <c r="AD138" i="47"/>
  <c r="AI138" i="47"/>
  <c r="AJ140" i="47"/>
  <c r="AF142" i="47"/>
  <c r="AL145" i="47"/>
  <c r="AI145" i="47"/>
  <c r="AD149" i="47"/>
  <c r="AK157" i="47"/>
  <c r="AL157" i="47"/>
  <c r="AD157" i="47"/>
  <c r="AK158" i="47"/>
  <c r="AE158" i="47"/>
  <c r="AE159" i="47"/>
  <c r="AI77" i="47"/>
  <c r="AJ83" i="47"/>
  <c r="AJ87" i="47"/>
  <c r="AJ91" i="47"/>
  <c r="AD99" i="47"/>
  <c r="AI99" i="47"/>
  <c r="AH105" i="47"/>
  <c r="AE106" i="47"/>
  <c r="AD107" i="47"/>
  <c r="AI107" i="47"/>
  <c r="AF109" i="47"/>
  <c r="AL109" i="47"/>
  <c r="AH111" i="47"/>
  <c r="AH113" i="47"/>
  <c r="AE114" i="47"/>
  <c r="AD115" i="47"/>
  <c r="AI115" i="47"/>
  <c r="AI118" i="47"/>
  <c r="AE119" i="47"/>
  <c r="AJ119" i="47"/>
  <c r="AF121" i="47"/>
  <c r="AI124" i="47"/>
  <c r="AF125" i="47"/>
  <c r="AF126" i="47"/>
  <c r="AL126" i="47"/>
  <c r="AG127" i="47"/>
  <c r="AJ128" i="47"/>
  <c r="AJ129" i="47"/>
  <c r="AF130" i="47"/>
  <c r="AL130" i="47"/>
  <c r="AI131" i="47"/>
  <c r="AJ132" i="47"/>
  <c r="AJ133" i="47"/>
  <c r="AE134" i="47"/>
  <c r="AJ134" i="47"/>
  <c r="AJ137" i="47"/>
  <c r="AL141" i="47"/>
  <c r="AI141" i="47"/>
  <c r="AK146" i="47"/>
  <c r="AI146" i="47"/>
  <c r="AD146" i="47"/>
  <c r="AJ146" i="47"/>
  <c r="AK150" i="47"/>
  <c r="AE150" i="47"/>
  <c r="AK151" i="47"/>
  <c r="AJ151" i="47"/>
  <c r="AE151" i="47"/>
  <c r="AI151" i="47"/>
  <c r="AI156" i="47"/>
  <c r="AE156" i="47"/>
  <c r="AK160" i="47"/>
  <c r="AG160" i="47"/>
  <c r="AH109" i="47"/>
  <c r="AF119" i="47"/>
  <c r="AL119" i="47"/>
  <c r="AH121" i="47"/>
  <c r="AG125" i="47"/>
  <c r="AH126" i="47"/>
  <c r="AI127" i="47"/>
  <c r="AH130" i="47"/>
  <c r="AF134" i="47"/>
  <c r="AL134" i="47"/>
  <c r="AK142" i="47"/>
  <c r="AI142" i="47"/>
  <c r="AD142" i="47"/>
  <c r="AJ142" i="47"/>
  <c r="AL180" i="47"/>
  <c r="AE180" i="47"/>
  <c r="AI180" i="47"/>
  <c r="AF180" i="47"/>
  <c r="AG199" i="47"/>
  <c r="AF199" i="47"/>
  <c r="AE199" i="47"/>
  <c r="AK199" i="47"/>
  <c r="AJ199" i="47"/>
  <c r="AH119" i="47"/>
  <c r="AL127" i="47"/>
  <c r="AH134" i="47"/>
  <c r="AF137" i="47"/>
  <c r="AH138" i="47"/>
  <c r="AI140" i="47"/>
  <c r="AF141" i="47"/>
  <c r="AE142" i="47"/>
  <c r="AL142" i="47"/>
  <c r="AK149" i="47"/>
  <c r="AL149" i="47"/>
  <c r="AF149" i="47"/>
  <c r="AI149" i="47"/>
  <c r="AG150" i="47"/>
  <c r="AK159" i="47"/>
  <c r="AI159" i="47"/>
  <c r="AD159" i="47"/>
  <c r="AJ159" i="47"/>
  <c r="AJ180" i="47"/>
  <c r="AK193" i="47"/>
  <c r="AE193" i="47"/>
  <c r="AI193" i="47"/>
  <c r="AJ144" i="47"/>
  <c r="AJ148" i="47"/>
  <c r="AJ153" i="47"/>
  <c r="AH155" i="47"/>
  <c r="AJ161" i="47"/>
  <c r="AH163" i="47"/>
  <c r="AE164" i="47"/>
  <c r="AD165" i="47"/>
  <c r="AL165" i="47"/>
  <c r="AE166" i="47"/>
  <c r="AD167" i="47"/>
  <c r="AI167" i="47"/>
  <c r="AD169" i="47"/>
  <c r="AL169" i="47"/>
  <c r="AE170" i="47"/>
  <c r="AD171" i="47"/>
  <c r="AI171" i="47"/>
  <c r="AH175" i="47"/>
  <c r="AH178" i="47"/>
  <c r="AL184" i="47"/>
  <c r="AI184" i="47"/>
  <c r="AL188" i="47"/>
  <c r="AF188" i="47"/>
  <c r="AE189" i="47"/>
  <c r="AG191" i="47"/>
  <c r="AK196" i="47"/>
  <c r="AI196" i="47"/>
  <c r="AD196" i="47"/>
  <c r="AJ196" i="47"/>
  <c r="AK200" i="47"/>
  <c r="AJ200" i="47"/>
  <c r="AE200" i="47"/>
  <c r="AI200" i="47"/>
  <c r="AD200" i="47"/>
  <c r="AK209" i="47"/>
  <c r="AD209" i="47"/>
  <c r="AL209" i="47"/>
  <c r="AH209" i="47"/>
  <c r="AI226" i="47"/>
  <c r="AE226" i="47"/>
  <c r="AK182" i="47"/>
  <c r="AI182" i="47"/>
  <c r="AD182" i="47"/>
  <c r="AJ182" i="47"/>
  <c r="AK192" i="47"/>
  <c r="AI192" i="47"/>
  <c r="AD192" i="47"/>
  <c r="AJ192" i="47"/>
  <c r="AK194" i="47"/>
  <c r="AI194" i="47"/>
  <c r="AD194" i="47"/>
  <c r="AJ194" i="47"/>
  <c r="AL205" i="47"/>
  <c r="AE205" i="47"/>
  <c r="AK205" i="47"/>
  <c r="AK221" i="47"/>
  <c r="AE221" i="47"/>
  <c r="AG221" i="47"/>
  <c r="AF221" i="47"/>
  <c r="AJ165" i="47"/>
  <c r="AH167" i="47"/>
  <c r="AJ169" i="47"/>
  <c r="AH171" i="47"/>
  <c r="AJ173" i="47"/>
  <c r="AF175" i="47"/>
  <c r="AL175" i="47"/>
  <c r="AF178" i="47"/>
  <c r="AL178" i="47"/>
  <c r="AJ181" i="47"/>
  <c r="AF182" i="47"/>
  <c r="AJ184" i="47"/>
  <c r="AL185" i="47"/>
  <c r="AF185" i="47"/>
  <c r="AJ188" i="47"/>
  <c r="AK189" i="47"/>
  <c r="AI189" i="47"/>
  <c r="AD189" i="47"/>
  <c r="AJ189" i="47"/>
  <c r="AF192" i="47"/>
  <c r="AF194" i="47"/>
  <c r="AH196" i="47"/>
  <c r="AL200" i="47"/>
  <c r="AL202" i="47"/>
  <c r="AD202" i="47"/>
  <c r="AJ202" i="47"/>
  <c r="AF202" i="47"/>
  <c r="AK224" i="47"/>
  <c r="AE224" i="47"/>
  <c r="AG224" i="47"/>
  <c r="AF224" i="47"/>
  <c r="AK232" i="47"/>
  <c r="AI232" i="47"/>
  <c r="AD232" i="47"/>
  <c r="AL232" i="47"/>
  <c r="AF232" i="47"/>
  <c r="AJ232" i="47"/>
  <c r="AE232" i="47"/>
  <c r="AH198" i="47"/>
  <c r="AD207" i="47"/>
  <c r="AI207" i="47"/>
  <c r="AD208" i="47"/>
  <c r="AL208" i="47"/>
  <c r="AJ213" i="47"/>
  <c r="AD214" i="47"/>
  <c r="AK214" i="47"/>
  <c r="AL218" i="47"/>
  <c r="AD225" i="47"/>
  <c r="AI225" i="47"/>
  <c r="AF227" i="47"/>
  <c r="AL227" i="47"/>
  <c r="AH186" i="47"/>
  <c r="AH190" i="47"/>
  <c r="AE197" i="47"/>
  <c r="AD198" i="47"/>
  <c r="AI198" i="47"/>
  <c r="AH204" i="47"/>
  <c r="AE207" i="47"/>
  <c r="AJ207" i="47"/>
  <c r="AE208" i="47"/>
  <c r="AH210" i="47"/>
  <c r="AE213" i="47"/>
  <c r="AE214" i="47"/>
  <c r="AL214" i="47"/>
  <c r="AD218" i="47"/>
  <c r="AH222" i="47"/>
  <c r="AE225" i="47"/>
  <c r="AJ225" i="47"/>
  <c r="AH227" i="47"/>
  <c r="AE228" i="47"/>
  <c r="AD229" i="47"/>
  <c r="AH207" i="47"/>
  <c r="AI208" i="47"/>
  <c r="AH225" i="47"/>
  <c r="AI22" i="47"/>
  <c r="AE22" i="47"/>
  <c r="AL22" i="47"/>
  <c r="AH22" i="47"/>
  <c r="AD22" i="47"/>
  <c r="AJ22" i="47"/>
  <c r="AG22" i="47"/>
  <c r="AF22" i="47"/>
  <c r="AJ41" i="47"/>
  <c r="AF41" i="47"/>
  <c r="AI41" i="47"/>
  <c r="AE41" i="47"/>
  <c r="AL41" i="47"/>
  <c r="AH41" i="47"/>
  <c r="AD41" i="47"/>
  <c r="AK41" i="47"/>
  <c r="AG41" i="47"/>
  <c r="AI5" i="47"/>
  <c r="AE5" i="47"/>
  <c r="AH5" i="47"/>
  <c r="AJ6" i="47"/>
  <c r="AF6" i="47"/>
  <c r="AH6" i="47"/>
  <c r="AG7" i="47"/>
  <c r="AJ10" i="47"/>
  <c r="AF10" i="47"/>
  <c r="AI10" i="47"/>
  <c r="AE10" i="47"/>
  <c r="AK10" i="47"/>
  <c r="AL15" i="47"/>
  <c r="AH15" i="47"/>
  <c r="AD15" i="47"/>
  <c r="AG15" i="47"/>
  <c r="AK15" i="47"/>
  <c r="AF15" i="47"/>
  <c r="AK22" i="47"/>
  <c r="AJ51" i="47"/>
  <c r="AF51" i="47"/>
  <c r="AI51" i="47"/>
  <c r="AE51" i="47"/>
  <c r="AL51" i="47"/>
  <c r="AH51" i="47"/>
  <c r="AD51" i="47"/>
  <c r="AK51" i="47"/>
  <c r="AG51" i="47"/>
  <c r="AD6" i="47"/>
  <c r="AI6" i="47"/>
  <c r="AI7" i="47"/>
  <c r="AE7" i="47"/>
  <c r="AH7" i="47"/>
  <c r="AI11" i="47"/>
  <c r="AE11" i="47"/>
  <c r="AL11" i="47"/>
  <c r="AH11" i="47"/>
  <c r="AD11" i="47"/>
  <c r="AK11" i="47"/>
  <c r="C236" i="47"/>
  <c r="AF5" i="47"/>
  <c r="AK5" i="47"/>
  <c r="AE6" i="47"/>
  <c r="AK6" i="47"/>
  <c r="AD7" i="47"/>
  <c r="AJ7" i="47"/>
  <c r="AF11" i="47"/>
  <c r="AJ13" i="47"/>
  <c r="AF13" i="47"/>
  <c r="AK13" i="47"/>
  <c r="AE13" i="47"/>
  <c r="AI13" i="47"/>
  <c r="AD13" i="47"/>
  <c r="AI15" i="47"/>
  <c r="AG8" i="47"/>
  <c r="AF9" i="47"/>
  <c r="AJ9" i="47"/>
  <c r="AI14" i="47"/>
  <c r="AE14" i="47"/>
  <c r="AH14" i="47"/>
  <c r="AJ17" i="47"/>
  <c r="AF17" i="47"/>
  <c r="AH17" i="47"/>
  <c r="AI18" i="47"/>
  <c r="AE18" i="47"/>
  <c r="AL18" i="47"/>
  <c r="AH18" i="47"/>
  <c r="AD18" i="47"/>
  <c r="AK18" i="47"/>
  <c r="AJ37" i="47"/>
  <c r="AF37" i="47"/>
  <c r="AI37" i="47"/>
  <c r="AE37" i="47"/>
  <c r="AL37" i="47"/>
  <c r="AH37" i="47"/>
  <c r="AD37" i="47"/>
  <c r="AJ53" i="47"/>
  <c r="AF53" i="47"/>
  <c r="AI53" i="47"/>
  <c r="AE53" i="47"/>
  <c r="AL53" i="47"/>
  <c r="AH53" i="47"/>
  <c r="AD53" i="47"/>
  <c r="AG55" i="47"/>
  <c r="AJ58" i="47"/>
  <c r="AF58" i="47"/>
  <c r="AI58" i="47"/>
  <c r="AE58" i="47"/>
  <c r="AL58" i="47"/>
  <c r="AH58" i="47"/>
  <c r="AD58" i="47"/>
  <c r="AG9" i="47"/>
  <c r="AD17" i="47"/>
  <c r="AI17" i="47"/>
  <c r="AF18" i="47"/>
  <c r="AJ21" i="47"/>
  <c r="AF21" i="47"/>
  <c r="AI21" i="47"/>
  <c r="AE21" i="47"/>
  <c r="AK21" i="47"/>
  <c r="AJ33" i="47"/>
  <c r="AF33" i="47"/>
  <c r="AI33" i="47"/>
  <c r="AE33" i="47"/>
  <c r="AL33" i="47"/>
  <c r="AH33" i="47"/>
  <c r="AD33" i="47"/>
  <c r="AG37" i="47"/>
  <c r="AJ45" i="47"/>
  <c r="AF45" i="47"/>
  <c r="AI45" i="47"/>
  <c r="AE45" i="47"/>
  <c r="AL45" i="47"/>
  <c r="AH45" i="47"/>
  <c r="AD45" i="47"/>
  <c r="AJ49" i="47"/>
  <c r="AF49" i="47"/>
  <c r="AI49" i="47"/>
  <c r="AE49" i="47"/>
  <c r="AL49" i="47"/>
  <c r="AH49" i="47"/>
  <c r="AD49" i="47"/>
  <c r="AJ62" i="47"/>
  <c r="AF62" i="47"/>
  <c r="AI62" i="47"/>
  <c r="AE62" i="47"/>
  <c r="AL62" i="47"/>
  <c r="AH62" i="47"/>
  <c r="AD62" i="47"/>
  <c r="AI67" i="47"/>
  <c r="AE67" i="47"/>
  <c r="AL67" i="47"/>
  <c r="AG67" i="47"/>
  <c r="AK67" i="47"/>
  <c r="AF67" i="47"/>
  <c r="AJ67" i="47"/>
  <c r="AD67" i="47"/>
  <c r="AJ55" i="47"/>
  <c r="AF55" i="47"/>
  <c r="AI55" i="47"/>
  <c r="AE55" i="47"/>
  <c r="AL55" i="47"/>
  <c r="AH55" i="47"/>
  <c r="AD55" i="47"/>
  <c r="AG24" i="47"/>
  <c r="AK24" i="47"/>
  <c r="AG26" i="47"/>
  <c r="AK26" i="47"/>
  <c r="AF27" i="47"/>
  <c r="AJ27" i="47"/>
  <c r="AG29" i="47"/>
  <c r="AK29" i="47"/>
  <c r="AG30" i="47"/>
  <c r="AK30" i="47"/>
  <c r="AF31" i="47"/>
  <c r="AJ31" i="47"/>
  <c r="AG34" i="47"/>
  <c r="AK34" i="47"/>
  <c r="AF35" i="47"/>
  <c r="AJ35" i="47"/>
  <c r="AG38" i="47"/>
  <c r="AK38" i="47"/>
  <c r="AF39" i="47"/>
  <c r="AJ39" i="47"/>
  <c r="AG42" i="47"/>
  <c r="AK42" i="47"/>
  <c r="AF43" i="47"/>
  <c r="AJ43" i="47"/>
  <c r="AG46" i="47"/>
  <c r="AK46" i="47"/>
  <c r="AF47" i="47"/>
  <c r="AJ47" i="47"/>
  <c r="AF50" i="47"/>
  <c r="AJ50" i="47"/>
  <c r="AF52" i="47"/>
  <c r="AJ52" i="47"/>
  <c r="AG59" i="47"/>
  <c r="AK59" i="47"/>
  <c r="AG63" i="47"/>
  <c r="AK63" i="47"/>
  <c r="AL64" i="47"/>
  <c r="AH64" i="47"/>
  <c r="AD64" i="47"/>
  <c r="AI64" i="47"/>
  <c r="AJ70" i="47"/>
  <c r="AF70" i="47"/>
  <c r="AI70" i="47"/>
  <c r="AE70" i="47"/>
  <c r="AK70" i="47"/>
  <c r="AG19" i="47"/>
  <c r="AK19" i="47"/>
  <c r="AD24" i="47"/>
  <c r="AH24" i="47"/>
  <c r="AL24" i="47"/>
  <c r="AG27" i="47"/>
  <c r="AK27" i="47"/>
  <c r="AG31" i="47"/>
  <c r="AK31" i="47"/>
  <c r="AG35" i="47"/>
  <c r="AK35" i="47"/>
  <c r="AG39" i="47"/>
  <c r="AK39" i="47"/>
  <c r="AG43" i="47"/>
  <c r="AK43" i="47"/>
  <c r="AG47" i="47"/>
  <c r="AK47" i="47"/>
  <c r="AG50" i="47"/>
  <c r="AK50" i="47"/>
  <c r="AG52" i="47"/>
  <c r="AK52" i="47"/>
  <c r="AG54" i="47"/>
  <c r="AK54" i="47"/>
  <c r="AG56" i="47"/>
  <c r="AF57" i="47"/>
  <c r="AJ57" i="47"/>
  <c r="AD59" i="47"/>
  <c r="AH59" i="47"/>
  <c r="AL59" i="47"/>
  <c r="AG60" i="47"/>
  <c r="AK60" i="47"/>
  <c r="AD63" i="47"/>
  <c r="AH63" i="47"/>
  <c r="AL63" i="47"/>
  <c r="AE64" i="47"/>
  <c r="AJ64" i="47"/>
  <c r="AG66" i="47"/>
  <c r="AL68" i="47"/>
  <c r="AH68" i="47"/>
  <c r="AD68" i="47"/>
  <c r="AI68" i="47"/>
  <c r="AD70" i="47"/>
  <c r="AL70" i="47"/>
  <c r="AI76" i="47"/>
  <c r="AG12" i="47"/>
  <c r="AG16" i="47"/>
  <c r="AD19" i="47"/>
  <c r="AH19" i="47"/>
  <c r="AG20" i="47"/>
  <c r="AG23" i="47"/>
  <c r="AE24" i="47"/>
  <c r="AG25" i="47"/>
  <c r="AE26" i="47"/>
  <c r="AD27" i="47"/>
  <c r="AH27" i="47"/>
  <c r="AG28" i="47"/>
  <c r="AE29" i="47"/>
  <c r="AE30" i="47"/>
  <c r="AD31" i="47"/>
  <c r="AH31" i="47"/>
  <c r="AG32" i="47"/>
  <c r="AE34" i="47"/>
  <c r="AD35" i="47"/>
  <c r="AH35" i="47"/>
  <c r="AG36" i="47"/>
  <c r="AE38" i="47"/>
  <c r="AD39" i="47"/>
  <c r="AH39" i="47"/>
  <c r="AG40" i="47"/>
  <c r="AE42" i="47"/>
  <c r="AD43" i="47"/>
  <c r="AH43" i="47"/>
  <c r="AG44" i="47"/>
  <c r="AE46" i="47"/>
  <c r="AD47" i="47"/>
  <c r="AH47" i="47"/>
  <c r="AG48" i="47"/>
  <c r="AD50" i="47"/>
  <c r="AH50" i="47"/>
  <c r="AD52" i="47"/>
  <c r="AH52" i="47"/>
  <c r="AD54" i="47"/>
  <c r="AH54" i="47"/>
  <c r="AG57" i="47"/>
  <c r="AE59" i="47"/>
  <c r="AD60" i="47"/>
  <c r="AH60" i="47"/>
  <c r="AG61" i="47"/>
  <c r="AE63" i="47"/>
  <c r="AF64" i="47"/>
  <c r="AK64" i="47"/>
  <c r="AJ66" i="47"/>
  <c r="AF66" i="47"/>
  <c r="AH66" i="47"/>
  <c r="AG70" i="47"/>
  <c r="AI71" i="47"/>
  <c r="AE71" i="47"/>
  <c r="AL71" i="47"/>
  <c r="AH71" i="47"/>
  <c r="AD71" i="47"/>
  <c r="AK71" i="47"/>
  <c r="AJ74" i="47"/>
  <c r="AF74" i="47"/>
  <c r="AI74" i="47"/>
  <c r="AE74" i="47"/>
  <c r="AL74" i="47"/>
  <c r="AH74" i="47"/>
  <c r="AD74" i="47"/>
  <c r="AG75" i="47"/>
  <c r="AK75" i="47"/>
  <c r="AF76" i="47"/>
  <c r="AJ76" i="47"/>
  <c r="AG78" i="47"/>
  <c r="AK78" i="47"/>
  <c r="AG82" i="47"/>
  <c r="AK82" i="47"/>
  <c r="AG86" i="47"/>
  <c r="AK86" i="47"/>
  <c r="AG90" i="47"/>
  <c r="AK90" i="47"/>
  <c r="AG94" i="47"/>
  <c r="AK94" i="47"/>
  <c r="AG98" i="47"/>
  <c r="AK98" i="47"/>
  <c r="AJ104" i="47"/>
  <c r="AF104" i="47"/>
  <c r="AL104" i="47"/>
  <c r="AH104" i="47"/>
  <c r="AD104" i="47"/>
  <c r="AK104" i="47"/>
  <c r="AJ108" i="47"/>
  <c r="AF108" i="47"/>
  <c r="AI108" i="47"/>
  <c r="AE108" i="47"/>
  <c r="AL108" i="47"/>
  <c r="AH108" i="47"/>
  <c r="AD108" i="47"/>
  <c r="AG72" i="47"/>
  <c r="AK72" i="47"/>
  <c r="AD75" i="47"/>
  <c r="AH75" i="47"/>
  <c r="AL75" i="47"/>
  <c r="AG76" i="47"/>
  <c r="AK76" i="47"/>
  <c r="AD78" i="47"/>
  <c r="AH78" i="47"/>
  <c r="AL78" i="47"/>
  <c r="AG79" i="47"/>
  <c r="AK79" i="47"/>
  <c r="AD82" i="47"/>
  <c r="AH82" i="47"/>
  <c r="AL82" i="47"/>
  <c r="AG83" i="47"/>
  <c r="AK83" i="47"/>
  <c r="AD86" i="47"/>
  <c r="AH86" i="47"/>
  <c r="AL86" i="47"/>
  <c r="AG87" i="47"/>
  <c r="AK87" i="47"/>
  <c r="AD90" i="47"/>
  <c r="AH90" i="47"/>
  <c r="AL90" i="47"/>
  <c r="AG91" i="47"/>
  <c r="AK91" i="47"/>
  <c r="AD94" i="47"/>
  <c r="AH94" i="47"/>
  <c r="AL94" i="47"/>
  <c r="AG95" i="47"/>
  <c r="AK95" i="47"/>
  <c r="AD98" i="47"/>
  <c r="AH98" i="47"/>
  <c r="AL98" i="47"/>
  <c r="AG65" i="47"/>
  <c r="AG69" i="47"/>
  <c r="AD72" i="47"/>
  <c r="AH72" i="47"/>
  <c r="AG73" i="47"/>
  <c r="AE75" i="47"/>
  <c r="AD76" i="47"/>
  <c r="AH76" i="47"/>
  <c r="AF77" i="47"/>
  <c r="AJ77" i="47"/>
  <c r="AE78" i="47"/>
  <c r="AI78" i="47"/>
  <c r="AD79" i="47"/>
  <c r="AH79" i="47"/>
  <c r="AG80" i="47"/>
  <c r="AF81" i="47"/>
  <c r="AJ81" i="47"/>
  <c r="AE82" i="47"/>
  <c r="AI82" i="47"/>
  <c r="AD83" i="47"/>
  <c r="AH83" i="47"/>
  <c r="AG84" i="47"/>
  <c r="AF85" i="47"/>
  <c r="AJ85" i="47"/>
  <c r="AE86" i="47"/>
  <c r="AI86" i="47"/>
  <c r="AD87" i="47"/>
  <c r="AH87" i="47"/>
  <c r="AG88" i="47"/>
  <c r="AF89" i="47"/>
  <c r="AJ89" i="47"/>
  <c r="AE90" i="47"/>
  <c r="AI90" i="47"/>
  <c r="AD91" i="47"/>
  <c r="AH91" i="47"/>
  <c r="AG92" i="47"/>
  <c r="AF93" i="47"/>
  <c r="AJ93" i="47"/>
  <c r="AE94" i="47"/>
  <c r="AI94" i="47"/>
  <c r="AD95" i="47"/>
  <c r="AH95" i="47"/>
  <c r="AL95" i="47"/>
  <c r="AG96" i="47"/>
  <c r="AF97" i="47"/>
  <c r="AJ97" i="47"/>
  <c r="AE98" i="47"/>
  <c r="AI98" i="47"/>
  <c r="AJ100" i="47"/>
  <c r="AF100" i="47"/>
  <c r="AL100" i="47"/>
  <c r="AH100" i="47"/>
  <c r="AD100" i="47"/>
  <c r="AK100" i="47"/>
  <c r="AG77" i="47"/>
  <c r="AF78" i="47"/>
  <c r="AG81" i="47"/>
  <c r="AF82" i="47"/>
  <c r="AG85" i="47"/>
  <c r="AF86" i="47"/>
  <c r="AG89" i="47"/>
  <c r="AF90" i="47"/>
  <c r="AG93" i="47"/>
  <c r="AF94" i="47"/>
  <c r="AE95" i="47"/>
  <c r="AG97" i="47"/>
  <c r="AF98" i="47"/>
  <c r="AL102" i="47"/>
  <c r="AH102" i="47"/>
  <c r="AD102" i="47"/>
  <c r="AJ102" i="47"/>
  <c r="AF102" i="47"/>
  <c r="AK102" i="47"/>
  <c r="AG112" i="47"/>
  <c r="AK112" i="47"/>
  <c r="AG116" i="47"/>
  <c r="AK116" i="47"/>
  <c r="AG120" i="47"/>
  <c r="AK120" i="47"/>
  <c r="AG124" i="47"/>
  <c r="AK124" i="47"/>
  <c r="AG101" i="47"/>
  <c r="AG105" i="47"/>
  <c r="AF106" i="47"/>
  <c r="AJ106" i="47"/>
  <c r="AG109" i="47"/>
  <c r="AF110" i="47"/>
  <c r="AJ110" i="47"/>
  <c r="AD112" i="47"/>
  <c r="AH112" i="47"/>
  <c r="AL112" i="47"/>
  <c r="AG113" i="47"/>
  <c r="AF114" i="47"/>
  <c r="AJ114" i="47"/>
  <c r="AD116" i="47"/>
  <c r="AH116" i="47"/>
  <c r="AL116" i="47"/>
  <c r="AG117" i="47"/>
  <c r="AF118" i="47"/>
  <c r="AJ118" i="47"/>
  <c r="AD120" i="47"/>
  <c r="AH120" i="47"/>
  <c r="AL120" i="47"/>
  <c r="AG121" i="47"/>
  <c r="AK121" i="47"/>
  <c r="AF122" i="47"/>
  <c r="AJ122" i="47"/>
  <c r="AD124" i="47"/>
  <c r="AH124" i="47"/>
  <c r="AL124" i="47"/>
  <c r="AL125" i="47"/>
  <c r="AH125" i="47"/>
  <c r="AD125" i="47"/>
  <c r="AI125" i="47"/>
  <c r="AE127" i="47"/>
  <c r="AG106" i="47"/>
  <c r="AK106" i="47"/>
  <c r="AG110" i="47"/>
  <c r="AK110" i="47"/>
  <c r="AE112" i="47"/>
  <c r="AI112" i="47"/>
  <c r="AG114" i="47"/>
  <c r="AK114" i="47"/>
  <c r="AE116" i="47"/>
  <c r="AI116" i="47"/>
  <c r="AG118" i="47"/>
  <c r="AK118" i="47"/>
  <c r="AG122" i="47"/>
  <c r="AK122" i="47"/>
  <c r="AG99" i="47"/>
  <c r="AG103" i="47"/>
  <c r="AD106" i="47"/>
  <c r="AH106" i="47"/>
  <c r="AG107" i="47"/>
  <c r="AD110" i="47"/>
  <c r="AH110" i="47"/>
  <c r="AG111" i="47"/>
  <c r="AF112" i="47"/>
  <c r="AD114" i="47"/>
  <c r="AH114" i="47"/>
  <c r="AG115" i="47"/>
  <c r="AF116" i="47"/>
  <c r="AD118" i="47"/>
  <c r="AH118" i="47"/>
  <c r="AG119" i="47"/>
  <c r="AF120" i="47"/>
  <c r="AD122" i="47"/>
  <c r="AH122" i="47"/>
  <c r="AG123" i="47"/>
  <c r="AF124" i="47"/>
  <c r="AJ127" i="47"/>
  <c r="AF127" i="47"/>
  <c r="AH127" i="47"/>
  <c r="AI128" i="47"/>
  <c r="AE128" i="47"/>
  <c r="AL128" i="47"/>
  <c r="AH128" i="47"/>
  <c r="AD128" i="47"/>
  <c r="AK128" i="47"/>
  <c r="AD131" i="47"/>
  <c r="AH131" i="47"/>
  <c r="AL131" i="47"/>
  <c r="AG132" i="47"/>
  <c r="AK132" i="47"/>
  <c r="AD135" i="47"/>
  <c r="AH135" i="47"/>
  <c r="AL135" i="47"/>
  <c r="AG136" i="47"/>
  <c r="AK136" i="47"/>
  <c r="AD139" i="47"/>
  <c r="AH139" i="47"/>
  <c r="AL139" i="47"/>
  <c r="AG140" i="47"/>
  <c r="AK140" i="47"/>
  <c r="AD143" i="47"/>
  <c r="AH143" i="47"/>
  <c r="AL143" i="47"/>
  <c r="AG144" i="47"/>
  <c r="AK144" i="47"/>
  <c r="AD147" i="47"/>
  <c r="AH147" i="47"/>
  <c r="AL147" i="47"/>
  <c r="AG148" i="47"/>
  <c r="AK148" i="47"/>
  <c r="AG152" i="47"/>
  <c r="AJ154" i="47"/>
  <c r="AF154" i="47"/>
  <c r="AL154" i="47"/>
  <c r="AH154" i="47"/>
  <c r="AD154" i="47"/>
  <c r="AK154" i="47"/>
  <c r="AG129" i="47"/>
  <c r="AK129" i="47"/>
  <c r="AD132" i="47"/>
  <c r="AH132" i="47"/>
  <c r="AL132" i="47"/>
  <c r="AG133" i="47"/>
  <c r="AK133" i="47"/>
  <c r="AD136" i="47"/>
  <c r="AH136" i="47"/>
  <c r="AG137" i="47"/>
  <c r="AK137" i="47"/>
  <c r="AD140" i="47"/>
  <c r="AH140" i="47"/>
  <c r="AG141" i="47"/>
  <c r="AK141" i="47"/>
  <c r="AD144" i="47"/>
  <c r="AH144" i="47"/>
  <c r="AG145" i="47"/>
  <c r="AK145" i="47"/>
  <c r="AD148" i="47"/>
  <c r="AH148" i="47"/>
  <c r="AG149" i="47"/>
  <c r="AL150" i="47"/>
  <c r="AH150" i="47"/>
  <c r="AD150" i="47"/>
  <c r="AI150" i="47"/>
  <c r="AL156" i="47"/>
  <c r="AH156" i="47"/>
  <c r="AD156" i="47"/>
  <c r="AJ156" i="47"/>
  <c r="AF156" i="47"/>
  <c r="AK156" i="47"/>
  <c r="AG126" i="47"/>
  <c r="AD129" i="47"/>
  <c r="AH129" i="47"/>
  <c r="AG130" i="47"/>
  <c r="AF131" i="47"/>
  <c r="AJ131" i="47"/>
  <c r="AE132" i="47"/>
  <c r="AD133" i="47"/>
  <c r="AH133" i="47"/>
  <c r="AG134" i="47"/>
  <c r="AF135" i="47"/>
  <c r="AJ135" i="47"/>
  <c r="AD137" i="47"/>
  <c r="AH137" i="47"/>
  <c r="AG138" i="47"/>
  <c r="AF139" i="47"/>
  <c r="AJ139" i="47"/>
  <c r="AD141" i="47"/>
  <c r="AH141" i="47"/>
  <c r="AG142" i="47"/>
  <c r="AF143" i="47"/>
  <c r="AJ143" i="47"/>
  <c r="AD145" i="47"/>
  <c r="AH145" i="47"/>
  <c r="AG146" i="47"/>
  <c r="AF147" i="47"/>
  <c r="AJ147" i="47"/>
  <c r="AL152" i="47"/>
  <c r="AH152" i="47"/>
  <c r="AD152" i="47"/>
  <c r="AJ152" i="47"/>
  <c r="AF152" i="47"/>
  <c r="AK152" i="47"/>
  <c r="AI160" i="47"/>
  <c r="AE160" i="47"/>
  <c r="AL160" i="47"/>
  <c r="AH160" i="47"/>
  <c r="AD160" i="47"/>
  <c r="AJ160" i="47"/>
  <c r="AF160" i="47"/>
  <c r="AG131" i="47"/>
  <c r="AG135" i="47"/>
  <c r="AG139" i="47"/>
  <c r="AG143" i="47"/>
  <c r="AG147" i="47"/>
  <c r="AG151" i="47"/>
  <c r="AE153" i="47"/>
  <c r="AI153" i="47"/>
  <c r="AG155" i="47"/>
  <c r="AE157" i="47"/>
  <c r="AI157" i="47"/>
  <c r="AD158" i="47"/>
  <c r="AH158" i="47"/>
  <c r="AL158" i="47"/>
  <c r="AG159" i="47"/>
  <c r="AE161" i="47"/>
  <c r="AI161" i="47"/>
  <c r="AD162" i="47"/>
  <c r="AH162" i="47"/>
  <c r="AL162" i="47"/>
  <c r="AG163" i="47"/>
  <c r="AF164" i="47"/>
  <c r="AJ164" i="47"/>
  <c r="AE165" i="47"/>
  <c r="AI165" i="47"/>
  <c r="AD166" i="47"/>
  <c r="AH166" i="47"/>
  <c r="AL166" i="47"/>
  <c r="AG167" i="47"/>
  <c r="AF168" i="47"/>
  <c r="AJ168" i="47"/>
  <c r="AE169" i="47"/>
  <c r="AI169" i="47"/>
  <c r="AD170" i="47"/>
  <c r="AH170" i="47"/>
  <c r="AL170" i="47"/>
  <c r="AG171" i="47"/>
  <c r="AF172" i="47"/>
  <c r="AJ172" i="47"/>
  <c r="AE173" i="47"/>
  <c r="AI173" i="47"/>
  <c r="AF174" i="47"/>
  <c r="AG164" i="47"/>
  <c r="AK164" i="47"/>
  <c r="AG168" i="47"/>
  <c r="AK168" i="47"/>
  <c r="AG172" i="47"/>
  <c r="AK172" i="47"/>
  <c r="AG153" i="47"/>
  <c r="AG157" i="47"/>
  <c r="AF158" i="47"/>
  <c r="AJ158" i="47"/>
  <c r="AG161" i="47"/>
  <c r="AF162" i="47"/>
  <c r="AJ162" i="47"/>
  <c r="AD164" i="47"/>
  <c r="AH164" i="47"/>
  <c r="AG165" i="47"/>
  <c r="AF166" i="47"/>
  <c r="AJ166" i="47"/>
  <c r="AD168" i="47"/>
  <c r="AH168" i="47"/>
  <c r="AL168" i="47"/>
  <c r="AG169" i="47"/>
  <c r="AF170" i="47"/>
  <c r="AJ170" i="47"/>
  <c r="AD172" i="47"/>
  <c r="AH172" i="47"/>
  <c r="AL172" i="47"/>
  <c r="AG173" i="47"/>
  <c r="AL174" i="47"/>
  <c r="AH174" i="47"/>
  <c r="AD174" i="47"/>
  <c r="AI174" i="47"/>
  <c r="AJ177" i="47"/>
  <c r="AF177" i="47"/>
  <c r="AI177" i="47"/>
  <c r="AE177" i="47"/>
  <c r="AL177" i="47"/>
  <c r="AH177" i="47"/>
  <c r="AD177" i="47"/>
  <c r="AG158" i="47"/>
  <c r="AG162" i="47"/>
  <c r="AG166" i="47"/>
  <c r="AE168" i="47"/>
  <c r="AG170" i="47"/>
  <c r="AE172" i="47"/>
  <c r="AD179" i="47"/>
  <c r="AH179" i="47"/>
  <c r="AL179" i="47"/>
  <c r="AG180" i="47"/>
  <c r="AK180" i="47"/>
  <c r="AD183" i="47"/>
  <c r="AH183" i="47"/>
  <c r="AL183" i="47"/>
  <c r="AG184" i="47"/>
  <c r="AK184" i="47"/>
  <c r="AD187" i="47"/>
  <c r="AH187" i="47"/>
  <c r="AL187" i="47"/>
  <c r="AG188" i="47"/>
  <c r="AK188" i="47"/>
  <c r="AG175" i="47"/>
  <c r="AF176" i="47"/>
  <c r="AJ176" i="47"/>
  <c r="AE179" i="47"/>
  <c r="AI179" i="47"/>
  <c r="AD180" i="47"/>
  <c r="AH180" i="47"/>
  <c r="AG181" i="47"/>
  <c r="AK181" i="47"/>
  <c r="AE183" i="47"/>
  <c r="AI183" i="47"/>
  <c r="AD184" i="47"/>
  <c r="AH184" i="47"/>
  <c r="AG185" i="47"/>
  <c r="AK185" i="47"/>
  <c r="AE187" i="47"/>
  <c r="AI187" i="47"/>
  <c r="AD188" i="47"/>
  <c r="AH188" i="47"/>
  <c r="AG189" i="47"/>
  <c r="AL191" i="47"/>
  <c r="AH191" i="47"/>
  <c r="AD191" i="47"/>
  <c r="AJ191" i="47"/>
  <c r="AF191" i="47"/>
  <c r="AK191" i="47"/>
  <c r="AG176" i="47"/>
  <c r="AK176" i="47"/>
  <c r="AG178" i="47"/>
  <c r="AF179" i="47"/>
  <c r="AJ179" i="47"/>
  <c r="AD181" i="47"/>
  <c r="AH181" i="47"/>
  <c r="AG182" i="47"/>
  <c r="AF183" i="47"/>
  <c r="AJ183" i="47"/>
  <c r="AD185" i="47"/>
  <c r="AH185" i="47"/>
  <c r="AG186" i="47"/>
  <c r="AF187" i="47"/>
  <c r="AJ187" i="47"/>
  <c r="AD176" i="47"/>
  <c r="AH176" i="47"/>
  <c r="AG179" i="47"/>
  <c r="AG183" i="47"/>
  <c r="AG187" i="47"/>
  <c r="AG190" i="47"/>
  <c r="AD193" i="47"/>
  <c r="AH193" i="47"/>
  <c r="AL193" i="47"/>
  <c r="AG194" i="47"/>
  <c r="AF195" i="47"/>
  <c r="AJ195" i="47"/>
  <c r="AD197" i="47"/>
  <c r="AH197" i="47"/>
  <c r="AL197" i="47"/>
  <c r="AG198" i="47"/>
  <c r="AL199" i="47"/>
  <c r="AH199" i="47"/>
  <c r="AD199" i="47"/>
  <c r="AI199" i="47"/>
  <c r="AE201" i="47"/>
  <c r="AK201" i="47"/>
  <c r="AD205" i="47"/>
  <c r="AI205" i="47"/>
  <c r="AG195" i="47"/>
  <c r="AK195" i="47"/>
  <c r="AG201" i="47"/>
  <c r="AL203" i="47"/>
  <c r="AH203" i="47"/>
  <c r="AD203" i="47"/>
  <c r="AI203" i="47"/>
  <c r="AJ212" i="47"/>
  <c r="AF212" i="47"/>
  <c r="AL212" i="47"/>
  <c r="AG212" i="47"/>
  <c r="AK212" i="47"/>
  <c r="AE212" i="47"/>
  <c r="AI212" i="47"/>
  <c r="AD212" i="47"/>
  <c r="AG192" i="47"/>
  <c r="AF193" i="47"/>
  <c r="AJ193" i="47"/>
  <c r="AD195" i="47"/>
  <c r="AH195" i="47"/>
  <c r="AL195" i="47"/>
  <c r="AG196" i="47"/>
  <c r="AF197" i="47"/>
  <c r="AJ197" i="47"/>
  <c r="AJ201" i="47"/>
  <c r="AF201" i="47"/>
  <c r="AH201" i="47"/>
  <c r="AG202" i="47"/>
  <c r="AE203" i="47"/>
  <c r="AJ203" i="47"/>
  <c r="AG205" i="47"/>
  <c r="AI206" i="47"/>
  <c r="AE206" i="47"/>
  <c r="AL206" i="47"/>
  <c r="AH206" i="47"/>
  <c r="AD206" i="47"/>
  <c r="AK206" i="47"/>
  <c r="AG193" i="47"/>
  <c r="AE195" i="47"/>
  <c r="AG197" i="47"/>
  <c r="AD201" i="47"/>
  <c r="AI201" i="47"/>
  <c r="AI202" i="47"/>
  <c r="AE202" i="47"/>
  <c r="AH202" i="47"/>
  <c r="AF203" i="47"/>
  <c r="AK203" i="47"/>
  <c r="AJ205" i="47"/>
  <c r="AF205" i="47"/>
  <c r="AH205" i="47"/>
  <c r="AJ216" i="47"/>
  <c r="AF216" i="47"/>
  <c r="AL216" i="47"/>
  <c r="AG216" i="47"/>
  <c r="AI216" i="47"/>
  <c r="AD216" i="47"/>
  <c r="AG200" i="47"/>
  <c r="AG204" i="47"/>
  <c r="AG207" i="47"/>
  <c r="AF208" i="47"/>
  <c r="AJ208" i="47"/>
  <c r="AE209" i="47"/>
  <c r="AI209" i="47"/>
  <c r="AG210" i="47"/>
  <c r="AF211" i="47"/>
  <c r="AJ211" i="47"/>
  <c r="AL215" i="47"/>
  <c r="AH215" i="47"/>
  <c r="AD215" i="47"/>
  <c r="AJ215" i="47"/>
  <c r="AE215" i="47"/>
  <c r="AK215" i="47"/>
  <c r="AE216" i="47"/>
  <c r="AG208" i="47"/>
  <c r="AF209" i="47"/>
  <c r="AJ209" i="47"/>
  <c r="AG211" i="47"/>
  <c r="AL211" i="47"/>
  <c r="AH216" i="47"/>
  <c r="AG209" i="47"/>
  <c r="AD211" i="47"/>
  <c r="AH211" i="47"/>
  <c r="AL213" i="47"/>
  <c r="AH213" i="47"/>
  <c r="AD213" i="47"/>
  <c r="AI213" i="47"/>
  <c r="AG215" i="47"/>
  <c r="AK216" i="47"/>
  <c r="AJ220" i="47"/>
  <c r="AF220" i="47"/>
  <c r="AI220" i="47"/>
  <c r="AD220" i="47"/>
  <c r="AL220" i="47"/>
  <c r="AG220" i="47"/>
  <c r="AK220" i="47"/>
  <c r="AE220" i="47"/>
  <c r="AL219" i="47"/>
  <c r="AH219" i="47"/>
  <c r="AD219" i="47"/>
  <c r="AI219" i="47"/>
  <c r="AD223" i="47"/>
  <c r="AI223" i="47"/>
  <c r="AJ218" i="47"/>
  <c r="AF218" i="47"/>
  <c r="AH218" i="47"/>
  <c r="AE219" i="47"/>
  <c r="AJ219" i="47"/>
  <c r="AL221" i="47"/>
  <c r="AH221" i="47"/>
  <c r="AD221" i="47"/>
  <c r="AI221" i="47"/>
  <c r="AE223" i="47"/>
  <c r="AK223" i="47"/>
  <c r="AG223" i="47"/>
  <c r="AJ214" i="47"/>
  <c r="AF214" i="47"/>
  <c r="AH214" i="47"/>
  <c r="AL217" i="47"/>
  <c r="AH217" i="47"/>
  <c r="AD217" i="47"/>
  <c r="AI217" i="47"/>
  <c r="AE218" i="47"/>
  <c r="AK218" i="47"/>
  <c r="AG219" i="47"/>
  <c r="AJ223" i="47"/>
  <c r="AF223" i="47"/>
  <c r="AH223" i="47"/>
  <c r="AL224" i="47"/>
  <c r="AH224" i="47"/>
  <c r="AD224" i="47"/>
  <c r="AI224" i="47"/>
  <c r="AG222" i="47"/>
  <c r="AL226" i="47"/>
  <c r="AH226" i="47"/>
  <c r="AD226" i="47"/>
  <c r="AJ226" i="47"/>
  <c r="AF226" i="47"/>
  <c r="AK226" i="47"/>
  <c r="AG226" i="47"/>
  <c r="AG225" i="47"/>
  <c r="AD228" i="47"/>
  <c r="AH228" i="47"/>
  <c r="AL228" i="47"/>
  <c r="AE229" i="47"/>
  <c r="AK229" i="47"/>
  <c r="AD230" i="47"/>
  <c r="AJ230" i="47"/>
  <c r="AG229" i="47"/>
  <c r="AF230" i="47"/>
  <c r="AK230" i="47"/>
  <c r="AG227" i="47"/>
  <c r="AF228" i="47"/>
  <c r="AJ228" i="47"/>
  <c r="AJ229" i="47"/>
  <c r="AF229" i="47"/>
  <c r="AH229" i="47"/>
  <c r="AG230" i="47"/>
  <c r="AJ231" i="47"/>
  <c r="AF231" i="47"/>
  <c r="AL231" i="47"/>
  <c r="AH231" i="47"/>
  <c r="AD231" i="47"/>
  <c r="AK231" i="47"/>
  <c r="AG228" i="47"/>
  <c r="AI230" i="47"/>
  <c r="AE230" i="47"/>
  <c r="AH230" i="47"/>
  <c r="AG234" i="47"/>
  <c r="AK234" i="47"/>
  <c r="AG232" i="47"/>
  <c r="AF233" i="47"/>
  <c r="AJ233" i="47"/>
  <c r="AD234" i="47"/>
  <c r="AH234" i="47"/>
  <c r="AL234" i="47"/>
  <c r="AF235" i="47"/>
  <c r="AJ235" i="47"/>
  <c r="AG233" i="47"/>
  <c r="AK233" i="47"/>
  <c r="AE234" i="47"/>
  <c r="AI234" i="47"/>
  <c r="AG235" i="47"/>
  <c r="AK235" i="47"/>
  <c r="AD233" i="47"/>
  <c r="AH233" i="47"/>
  <c r="AF234" i="47"/>
  <c r="AD235" i="47"/>
  <c r="AH235" i="47"/>
  <c r="AZ6" i="44"/>
  <c r="BS6" i="44"/>
  <c r="BS39" i="44" s="1"/>
  <c r="AU5" i="44"/>
  <c r="AY5" i="44"/>
  <c r="BC5" i="44"/>
  <c r="BG5" i="44"/>
  <c r="BK5" i="44"/>
  <c r="BO5" i="44"/>
  <c r="AW6" i="44"/>
  <c r="AW39" i="44" s="1"/>
  <c r="BA6" i="44"/>
  <c r="BA39" i="44" s="1"/>
  <c r="BE6" i="44"/>
  <c r="BE39" i="44" s="1"/>
  <c r="BJ6" i="44"/>
  <c r="BJ39" i="44" s="1"/>
  <c r="AV7" i="44"/>
  <c r="BA7" i="44"/>
  <c r="BG7" i="44"/>
  <c r="BL7" i="44"/>
  <c r="BT6" i="44"/>
  <c r="BP6" i="44"/>
  <c r="BL6" i="44"/>
  <c r="BH6" i="44"/>
  <c r="BI6" i="44"/>
  <c r="C39" i="44"/>
  <c r="AV5" i="44"/>
  <c r="AZ5" i="44"/>
  <c r="BD5" i="44"/>
  <c r="BH5" i="44"/>
  <c r="BL5" i="44"/>
  <c r="BP5" i="44"/>
  <c r="BT5" i="44"/>
  <c r="AT6" i="44"/>
  <c r="AX6" i="44"/>
  <c r="AX39" i="44" s="1"/>
  <c r="BB6" i="44"/>
  <c r="BB39" i="44" s="1"/>
  <c r="BF6" i="44"/>
  <c r="BK6" i="44"/>
  <c r="BQ6" i="44"/>
  <c r="BR7" i="44"/>
  <c r="BN7" i="44"/>
  <c r="BJ7" i="44"/>
  <c r="BF7" i="44"/>
  <c r="BB7" i="44"/>
  <c r="AX7" i="44"/>
  <c r="AT7" i="44"/>
  <c r="AW7" i="44"/>
  <c r="BC7" i="44"/>
  <c r="BH7" i="44"/>
  <c r="BM7" i="44"/>
  <c r="BS7" i="44"/>
  <c r="BR20" i="44"/>
  <c r="BN20" i="44"/>
  <c r="BJ20" i="44"/>
  <c r="BF20" i="44"/>
  <c r="BB20" i="44"/>
  <c r="AX20" i="44"/>
  <c r="AT20" i="44"/>
  <c r="BQ20" i="44"/>
  <c r="BM20" i="44"/>
  <c r="BI20" i="44"/>
  <c r="BE20" i="44"/>
  <c r="BA20" i="44"/>
  <c r="AW20" i="44"/>
  <c r="BS20" i="44"/>
  <c r="BK20" i="44"/>
  <c r="BC20" i="44"/>
  <c r="AU20" i="44"/>
  <c r="BP20" i="44"/>
  <c r="BH20" i="44"/>
  <c r="AZ20" i="44"/>
  <c r="BT20" i="44"/>
  <c r="BL20" i="44"/>
  <c r="BD20" i="44"/>
  <c r="AV20" i="44"/>
  <c r="BO20" i="44"/>
  <c r="AV6" i="44"/>
  <c r="BD6" i="44"/>
  <c r="BN6" i="44"/>
  <c r="AU6" i="44"/>
  <c r="AY6" i="44"/>
  <c r="BC6" i="44"/>
  <c r="BG6" i="44"/>
  <c r="BM6" i="44"/>
  <c r="BR6" i="44"/>
  <c r="BR39" i="44" s="1"/>
  <c r="AV8" i="44"/>
  <c r="AZ8" i="44"/>
  <c r="BD8" i="44"/>
  <c r="BH8" i="44"/>
  <c r="BL8" i="44"/>
  <c r="BP8" i="44"/>
  <c r="AT9" i="44"/>
  <c r="AX9" i="44"/>
  <c r="BB9" i="44"/>
  <c r="BF9" i="44"/>
  <c r="BJ9" i="44"/>
  <c r="BN9" i="44"/>
  <c r="BR9" i="44"/>
  <c r="AV10" i="44"/>
  <c r="AZ10" i="44"/>
  <c r="BD10" i="44"/>
  <c r="BH10" i="44"/>
  <c r="BL10" i="44"/>
  <c r="BP10" i="44"/>
  <c r="BT10" i="44"/>
  <c r="AT11" i="44"/>
  <c r="AT39" i="44" s="1"/>
  <c r="AX11" i="44"/>
  <c r="BB11" i="44"/>
  <c r="BF11" i="44"/>
  <c r="BJ11" i="44"/>
  <c r="BN11" i="44"/>
  <c r="BR11" i="44"/>
  <c r="AV12" i="44"/>
  <c r="AZ12" i="44"/>
  <c r="BD12" i="44"/>
  <c r="BH12" i="44"/>
  <c r="BL12" i="44"/>
  <c r="BP12" i="44"/>
  <c r="BT12" i="44"/>
  <c r="AT13" i="44"/>
  <c r="AX13" i="44"/>
  <c r="BB13" i="44"/>
  <c r="BF13" i="44"/>
  <c r="BJ13" i="44"/>
  <c r="BN13" i="44"/>
  <c r="BR13" i="44"/>
  <c r="AT14" i="44"/>
  <c r="AX14" i="44"/>
  <c r="BB14" i="44"/>
  <c r="BF14" i="44"/>
  <c r="BF39" i="44" s="1"/>
  <c r="BJ14" i="44"/>
  <c r="BN14" i="44"/>
  <c r="BR14" i="44"/>
  <c r="AV15" i="44"/>
  <c r="AZ15" i="44"/>
  <c r="BD15" i="44"/>
  <c r="BH15" i="44"/>
  <c r="BL15" i="44"/>
  <c r="BP15" i="44"/>
  <c r="BT15" i="44"/>
  <c r="AV16" i="44"/>
  <c r="BA16" i="44"/>
  <c r="BG16" i="44"/>
  <c r="BL16" i="44"/>
  <c r="AZ18" i="44"/>
  <c r="BH18" i="44"/>
  <c r="BP18" i="44"/>
  <c r="BS22" i="44"/>
  <c r="BO22" i="44"/>
  <c r="BK22" i="44"/>
  <c r="BG22" i="44"/>
  <c r="BC22" i="44"/>
  <c r="AY22" i="44"/>
  <c r="AU22" i="44"/>
  <c r="BR22" i="44"/>
  <c r="BN22" i="44"/>
  <c r="BJ22" i="44"/>
  <c r="BF22" i="44"/>
  <c r="BB22" i="44"/>
  <c r="AX22" i="44"/>
  <c r="AT22" i="44"/>
  <c r="BQ22" i="44"/>
  <c r="BM22" i="44"/>
  <c r="BI22" i="44"/>
  <c r="BE22" i="44"/>
  <c r="BA22" i="44"/>
  <c r="AW22" i="44"/>
  <c r="BD22" i="44"/>
  <c r="BT22" i="44"/>
  <c r="BL25" i="44"/>
  <c r="AV9" i="44"/>
  <c r="AZ9" i="44"/>
  <c r="BD9" i="44"/>
  <c r="BH9" i="44"/>
  <c r="BL9" i="44"/>
  <c r="BP9" i="44"/>
  <c r="AX10" i="44"/>
  <c r="BB10" i="44"/>
  <c r="BF10" i="44"/>
  <c r="BJ10" i="44"/>
  <c r="BN10" i="44"/>
  <c r="AV11" i="44"/>
  <c r="AZ11" i="44"/>
  <c r="BD11" i="44"/>
  <c r="BH11" i="44"/>
  <c r="BL11" i="44"/>
  <c r="BP11" i="44"/>
  <c r="AT12" i="44"/>
  <c r="AX12" i="44"/>
  <c r="BB12" i="44"/>
  <c r="BF12" i="44"/>
  <c r="BJ12" i="44"/>
  <c r="BN12" i="44"/>
  <c r="AV13" i="44"/>
  <c r="AZ13" i="44"/>
  <c r="BD13" i="44"/>
  <c r="BH13" i="44"/>
  <c r="BL13" i="44"/>
  <c r="BP13" i="44"/>
  <c r="AV14" i="44"/>
  <c r="AZ14" i="44"/>
  <c r="BD14" i="44"/>
  <c r="BH14" i="44"/>
  <c r="BL14" i="44"/>
  <c r="BP14" i="44"/>
  <c r="AT15" i="44"/>
  <c r="AX15" i="44"/>
  <c r="BB15" i="44"/>
  <c r="BF15" i="44"/>
  <c r="BJ15" i="44"/>
  <c r="BN15" i="44"/>
  <c r="BR16" i="44"/>
  <c r="BN16" i="44"/>
  <c r="BJ16" i="44"/>
  <c r="BF16" i="44"/>
  <c r="BB16" i="44"/>
  <c r="AX16" i="44"/>
  <c r="AT16" i="44"/>
  <c r="BQ16" i="44"/>
  <c r="BQ39" i="44" s="1"/>
  <c r="AY16" i="44"/>
  <c r="BD16" i="44"/>
  <c r="BI16" i="44"/>
  <c r="BI39" i="44" s="1"/>
  <c r="BO16" i="44"/>
  <c r="AV18" i="44"/>
  <c r="BD18" i="44"/>
  <c r="BL18" i="44"/>
  <c r="BR18" i="44"/>
  <c r="BN18" i="44"/>
  <c r="BJ18" i="44"/>
  <c r="BF18" i="44"/>
  <c r="BB18" i="44"/>
  <c r="AX18" i="44"/>
  <c r="AT18" i="44"/>
  <c r="BQ18" i="44"/>
  <c r="BM18" i="44"/>
  <c r="BM39" i="44" s="1"/>
  <c r="BI18" i="44"/>
  <c r="BE18" i="44"/>
  <c r="BA18" i="44"/>
  <c r="AW18" i="44"/>
  <c r="AY18" i="44"/>
  <c r="BG18" i="44"/>
  <c r="BO18" i="44"/>
  <c r="BQ25" i="44"/>
  <c r="BM25" i="44"/>
  <c r="BI25" i="44"/>
  <c r="BE25" i="44"/>
  <c r="BA25" i="44"/>
  <c r="AW25" i="44"/>
  <c r="BP25" i="44"/>
  <c r="BK25" i="44"/>
  <c r="BF25" i="44"/>
  <c r="AZ25" i="44"/>
  <c r="AU25" i="44"/>
  <c r="BT25" i="44"/>
  <c r="BO25" i="44"/>
  <c r="BJ25" i="44"/>
  <c r="BD25" i="44"/>
  <c r="AY25" i="44"/>
  <c r="AT25" i="44"/>
  <c r="BS25" i="44"/>
  <c r="BN25" i="44"/>
  <c r="BH25" i="44"/>
  <c r="BC25" i="44"/>
  <c r="AX25" i="44"/>
  <c r="BG25" i="44"/>
  <c r="BO17" i="44"/>
  <c r="BS17" i="44"/>
  <c r="BS24" i="44"/>
  <c r="BO24" i="44"/>
  <c r="BK24" i="44"/>
  <c r="BG24" i="44"/>
  <c r="BC24" i="44"/>
  <c r="AY24" i="44"/>
  <c r="AU24" i="44"/>
  <c r="AW24" i="44"/>
  <c r="BB24" i="44"/>
  <c r="BH24" i="44"/>
  <c r="BM24" i="44"/>
  <c r="BR24" i="44"/>
  <c r="AT26" i="44"/>
  <c r="AZ26" i="44"/>
  <c r="BE26" i="44"/>
  <c r="BJ26" i="44"/>
  <c r="BP26" i="44"/>
  <c r="AT29" i="44"/>
  <c r="AZ29" i="44"/>
  <c r="BG29" i="44"/>
  <c r="BO29" i="44"/>
  <c r="BS30" i="44"/>
  <c r="BO30" i="44"/>
  <c r="BK30" i="44"/>
  <c r="BG30" i="44"/>
  <c r="BC30" i="44"/>
  <c r="AY30" i="44"/>
  <c r="AU30" i="44"/>
  <c r="BP30" i="44"/>
  <c r="BJ30" i="44"/>
  <c r="BE30" i="44"/>
  <c r="AZ30" i="44"/>
  <c r="AT30" i="44"/>
  <c r="AX30" i="44"/>
  <c r="BF30" i="44"/>
  <c r="BM30" i="44"/>
  <c r="BT30" i="44"/>
  <c r="BQ33" i="44"/>
  <c r="BM33" i="44"/>
  <c r="BI33" i="44"/>
  <c r="BE33" i="44"/>
  <c r="BA33" i="44"/>
  <c r="AW33" i="44"/>
  <c r="BT33" i="44"/>
  <c r="BO33" i="44"/>
  <c r="BJ33" i="44"/>
  <c r="BD33" i="44"/>
  <c r="AY33" i="44"/>
  <c r="AT33" i="44"/>
  <c r="BS33" i="44"/>
  <c r="BN33" i="44"/>
  <c r="BH33" i="44"/>
  <c r="BC33" i="44"/>
  <c r="AX33" i="44"/>
  <c r="AZ33" i="44"/>
  <c r="BK33" i="44"/>
  <c r="BS34" i="44"/>
  <c r="BO34" i="44"/>
  <c r="BK34" i="44"/>
  <c r="BG34" i="44"/>
  <c r="BC34" i="44"/>
  <c r="AY34" i="44"/>
  <c r="AU34" i="44"/>
  <c r="BQ34" i="44"/>
  <c r="BL34" i="44"/>
  <c r="BF34" i="44"/>
  <c r="BA34" i="44"/>
  <c r="AV34" i="44"/>
  <c r="BP34" i="44"/>
  <c r="BJ34" i="44"/>
  <c r="BE34" i="44"/>
  <c r="AZ34" i="44"/>
  <c r="AT34" i="44"/>
  <c r="BB34" i="44"/>
  <c r="BM34" i="44"/>
  <c r="BS36" i="44"/>
  <c r="BO36" i="44"/>
  <c r="BK36" i="44"/>
  <c r="BG36" i="44"/>
  <c r="BC36" i="44"/>
  <c r="AY36" i="44"/>
  <c r="AU36" i="44"/>
  <c r="BQ36" i="44"/>
  <c r="BM36" i="44"/>
  <c r="BI36" i="44"/>
  <c r="BE36" i="44"/>
  <c r="BA36" i="44"/>
  <c r="AW36" i="44"/>
  <c r="BR36" i="44"/>
  <c r="BJ36" i="44"/>
  <c r="BB36" i="44"/>
  <c r="AT36" i="44"/>
  <c r="BP36" i="44"/>
  <c r="BH36" i="44"/>
  <c r="AZ36" i="44"/>
  <c r="BD36" i="44"/>
  <c r="BT36" i="44"/>
  <c r="AV17" i="44"/>
  <c r="AZ17" i="44"/>
  <c r="BD17" i="44"/>
  <c r="BH17" i="44"/>
  <c r="BL17" i="44"/>
  <c r="BP17" i="44"/>
  <c r="AV19" i="44"/>
  <c r="AZ19" i="44"/>
  <c r="BD19" i="44"/>
  <c r="BH19" i="44"/>
  <c r="BL19" i="44"/>
  <c r="BP19" i="44"/>
  <c r="AV21" i="44"/>
  <c r="AZ21" i="44"/>
  <c r="BD21" i="44"/>
  <c r="BH21" i="44"/>
  <c r="BL21" i="44"/>
  <c r="BP21" i="44"/>
  <c r="BQ23" i="44"/>
  <c r="BM23" i="44"/>
  <c r="BI23" i="44"/>
  <c r="BE23" i="44"/>
  <c r="BA23" i="44"/>
  <c r="AW23" i="44"/>
  <c r="AV23" i="44"/>
  <c r="BB23" i="44"/>
  <c r="BG23" i="44"/>
  <c r="BL23" i="44"/>
  <c r="BR23" i="44"/>
  <c r="AX24" i="44"/>
  <c r="BD24" i="44"/>
  <c r="BI24" i="44"/>
  <c r="BN24" i="44"/>
  <c r="BT24" i="44"/>
  <c r="AV26" i="44"/>
  <c r="BA26" i="44"/>
  <c r="BF26" i="44"/>
  <c r="BL26" i="44"/>
  <c r="BQ27" i="44"/>
  <c r="BM27" i="44"/>
  <c r="BI27" i="44"/>
  <c r="BE27" i="44"/>
  <c r="BA27" i="44"/>
  <c r="AW27" i="44"/>
  <c r="AV27" i="44"/>
  <c r="BB27" i="44"/>
  <c r="BG27" i="44"/>
  <c r="BL27" i="44"/>
  <c r="BR27" i="44"/>
  <c r="AU29" i="44"/>
  <c r="BB29" i="44"/>
  <c r="BJ29" i="44"/>
  <c r="BA30" i="44"/>
  <c r="BH30" i="44"/>
  <c r="BN30" i="44"/>
  <c r="BQ31" i="44"/>
  <c r="BM31" i="44"/>
  <c r="BI31" i="44"/>
  <c r="BE31" i="44"/>
  <c r="BA31" i="44"/>
  <c r="AW31" i="44"/>
  <c r="BP31" i="44"/>
  <c r="BK31" i="44"/>
  <c r="BF31" i="44"/>
  <c r="AZ31" i="44"/>
  <c r="AU31" i="44"/>
  <c r="AX31" i="44"/>
  <c r="BD31" i="44"/>
  <c r="BL31" i="44"/>
  <c r="BS31" i="44"/>
  <c r="BB33" i="44"/>
  <c r="BL33" i="44"/>
  <c r="BD34" i="44"/>
  <c r="BN34" i="44"/>
  <c r="BF36" i="44"/>
  <c r="BQ37" i="44"/>
  <c r="BM37" i="44"/>
  <c r="BI37" i="44"/>
  <c r="BE37" i="44"/>
  <c r="BA37" i="44"/>
  <c r="AW37" i="44"/>
  <c r="BT37" i="44"/>
  <c r="BP37" i="44"/>
  <c r="BL37" i="44"/>
  <c r="BH37" i="44"/>
  <c r="BD37" i="44"/>
  <c r="AZ37" i="44"/>
  <c r="AV37" i="44"/>
  <c r="BS37" i="44"/>
  <c r="BO37" i="44"/>
  <c r="BK37" i="44"/>
  <c r="BG37" i="44"/>
  <c r="BC37" i="44"/>
  <c r="AY37" i="44"/>
  <c r="AU37" i="44"/>
  <c r="BJ37" i="44"/>
  <c r="AT37" i="44"/>
  <c r="BF37" i="44"/>
  <c r="BN37" i="44"/>
  <c r="BS26" i="44"/>
  <c r="BO26" i="44"/>
  <c r="BK26" i="44"/>
  <c r="BG26" i="44"/>
  <c r="BC26" i="44"/>
  <c r="AY26" i="44"/>
  <c r="AU26" i="44"/>
  <c r="AW26" i="44"/>
  <c r="BB26" i="44"/>
  <c r="BH26" i="44"/>
  <c r="BM26" i="44"/>
  <c r="BR26" i="44"/>
  <c r="BQ29" i="44"/>
  <c r="BM29" i="44"/>
  <c r="BI29" i="44"/>
  <c r="BE29" i="44"/>
  <c r="BA29" i="44"/>
  <c r="AW29" i="44"/>
  <c r="BS29" i="44"/>
  <c r="BN29" i="44"/>
  <c r="BN39" i="44" s="1"/>
  <c r="BH29" i="44"/>
  <c r="BC29" i="44"/>
  <c r="AX29" i="44"/>
  <c r="AV29" i="44"/>
  <c r="BD29" i="44"/>
  <c r="BK29" i="44"/>
  <c r="BR29" i="44"/>
  <c r="BS28" i="44"/>
  <c r="BO28" i="44"/>
  <c r="BK28" i="44"/>
  <c r="BG28" i="44"/>
  <c r="BC28" i="44"/>
  <c r="AY28" i="44"/>
  <c r="AU28" i="44"/>
  <c r="AW28" i="44"/>
  <c r="BB28" i="44"/>
  <c r="BH28" i="44"/>
  <c r="BM28" i="44"/>
  <c r="BR28" i="44"/>
  <c r="BS32" i="44"/>
  <c r="BO32" i="44"/>
  <c r="BK32" i="44"/>
  <c r="BG32" i="44"/>
  <c r="BC32" i="44"/>
  <c r="AY32" i="44"/>
  <c r="AU32" i="44"/>
  <c r="AW32" i="44"/>
  <c r="BB32" i="44"/>
  <c r="BH32" i="44"/>
  <c r="BM32" i="44"/>
  <c r="BR32" i="44"/>
  <c r="AU35" i="44"/>
  <c r="AZ35" i="44"/>
  <c r="BF35" i="44"/>
  <c r="BK35" i="44"/>
  <c r="BS38" i="44"/>
  <c r="BO38" i="44"/>
  <c r="BK38" i="44"/>
  <c r="BG38" i="44"/>
  <c r="BC38" i="44"/>
  <c r="AY38" i="44"/>
  <c r="AU38" i="44"/>
  <c r="BR38" i="44"/>
  <c r="BN38" i="44"/>
  <c r="BJ38" i="44"/>
  <c r="BF38" i="44"/>
  <c r="BB38" i="44"/>
  <c r="AX38" i="44"/>
  <c r="AT38" i="44"/>
  <c r="BQ38" i="44"/>
  <c r="BM38" i="44"/>
  <c r="BI38" i="44"/>
  <c r="BE38" i="44"/>
  <c r="BA38" i="44"/>
  <c r="AW38" i="44"/>
  <c r="BD38" i="44"/>
  <c r="BT38" i="44"/>
  <c r="BQ35" i="44"/>
  <c r="BM35" i="44"/>
  <c r="BI35" i="44"/>
  <c r="BE35" i="44"/>
  <c r="BA35" i="44"/>
  <c r="AW35" i="44"/>
  <c r="BS35" i="44"/>
  <c r="AV35" i="44"/>
  <c r="BB35" i="44"/>
  <c r="BG35" i="44"/>
  <c r="BL35" i="44"/>
  <c r="BR35" i="44"/>
  <c r="AJ236" i="47" l="1"/>
  <c r="AG236" i="47"/>
  <c r="AF236" i="47"/>
  <c r="AK236" i="47"/>
  <c r="AE236" i="47"/>
  <c r="AH236" i="47"/>
  <c r="AL236" i="47"/>
  <c r="AI236" i="47"/>
  <c r="AD236" i="47"/>
  <c r="AZ39" i="44"/>
  <c r="BL39" i="44"/>
  <c r="AV39" i="44"/>
  <c r="BO39" i="44"/>
  <c r="AY39" i="44"/>
  <c r="BP39" i="44"/>
  <c r="BC39" i="44"/>
  <c r="BH39" i="44"/>
  <c r="BK39" i="44"/>
  <c r="AU39" i="44"/>
  <c r="BT39" i="44"/>
  <c r="BD39" i="44"/>
  <c r="BG39" i="44"/>
  <c r="Z25" i="43" l="1"/>
  <c r="Z26" i="43"/>
  <c r="Z27" i="43"/>
  <c r="Z28" i="43"/>
  <c r="Z29" i="43"/>
  <c r="Z30" i="43"/>
  <c r="Z31" i="43"/>
  <c r="Z32" i="43"/>
  <c r="Z33" i="43"/>
  <c r="Z37" i="43"/>
  <c r="Y25" i="43"/>
  <c r="Y26" i="43"/>
  <c r="Y28" i="43"/>
  <c r="Y29" i="43"/>
  <c r="Y30" i="43"/>
  <c r="Y31" i="43"/>
  <c r="Y32" i="43"/>
  <c r="Y33" i="43"/>
  <c r="X25" i="43"/>
  <c r="X26" i="43"/>
  <c r="X27" i="43"/>
  <c r="X28" i="43"/>
  <c r="X29" i="43"/>
  <c r="X30" i="43"/>
  <c r="X31" i="43"/>
  <c r="X32" i="43"/>
  <c r="X33" i="43"/>
  <c r="X37" i="43"/>
  <c r="W25" i="43"/>
  <c r="W26" i="43"/>
  <c r="W27" i="43"/>
  <c r="W28" i="43"/>
  <c r="W29" i="43"/>
  <c r="W30" i="43"/>
  <c r="W31" i="43"/>
  <c r="W32" i="43"/>
  <c r="W33" i="43"/>
  <c r="V25" i="43"/>
  <c r="V26" i="43"/>
  <c r="V27" i="43"/>
  <c r="V28" i="43"/>
  <c r="V29" i="43"/>
  <c r="V30" i="43"/>
  <c r="V31" i="43"/>
  <c r="V32" i="43"/>
  <c r="V33" i="43"/>
  <c r="V34" i="43"/>
  <c r="V37" i="43"/>
  <c r="T25" i="43"/>
  <c r="T26" i="43"/>
  <c r="T27" i="43"/>
  <c r="T28" i="43"/>
  <c r="T29" i="43"/>
  <c r="T30" i="43"/>
  <c r="T31" i="43"/>
  <c r="T32" i="43"/>
  <c r="T33" i="43"/>
  <c r="T34" i="43"/>
  <c r="T35" i="43"/>
  <c r="T36" i="43"/>
  <c r="U25" i="43"/>
  <c r="U26" i="43"/>
  <c r="U27" i="43"/>
  <c r="U28" i="43"/>
  <c r="U29" i="43"/>
  <c r="U30" i="43"/>
  <c r="U31" i="43"/>
  <c r="U32" i="43"/>
  <c r="U33" i="43"/>
  <c r="U34" i="43"/>
  <c r="U35" i="43"/>
  <c r="U36" i="43"/>
  <c r="U37" i="43"/>
  <c r="P5" i="37"/>
  <c r="Q5" i="37"/>
  <c r="R5" i="37"/>
  <c r="S5" i="37"/>
  <c r="T5" i="37"/>
  <c r="U5" i="37"/>
  <c r="V5" i="37"/>
  <c r="O87" i="43"/>
  <c r="N87" i="43"/>
  <c r="O86" i="43"/>
  <c r="N86" i="43"/>
  <c r="O85" i="43"/>
  <c r="O84" i="43" s="1"/>
  <c r="N85" i="43"/>
  <c r="N84" i="43" s="1"/>
  <c r="M84" i="43"/>
  <c r="O77" i="43"/>
  <c r="N77" i="43"/>
  <c r="O76" i="43"/>
  <c r="O75" i="43" s="1"/>
  <c r="N76" i="43"/>
  <c r="N75" i="43" s="1"/>
  <c r="O68" i="43"/>
  <c r="N68" i="43"/>
  <c r="O67" i="43"/>
  <c r="N67" i="43"/>
  <c r="O66" i="43"/>
  <c r="N66" i="43"/>
  <c r="N65" i="43" s="1"/>
  <c r="O65" i="43"/>
  <c r="M65" i="43"/>
  <c r="O56" i="43"/>
  <c r="N56" i="43"/>
  <c r="M56" i="43"/>
  <c r="O45" i="43"/>
  <c r="N45" i="43"/>
  <c r="M45" i="43"/>
  <c r="O28" i="43"/>
  <c r="N28" i="43"/>
  <c r="O27" i="43"/>
  <c r="N27" i="43"/>
  <c r="O26" i="43"/>
  <c r="N26" i="43"/>
  <c r="N25" i="43" s="1"/>
  <c r="M25" i="43"/>
  <c r="O11" i="43"/>
  <c r="N11" i="43"/>
  <c r="O10" i="43"/>
  <c r="N10" i="43"/>
  <c r="O9" i="43"/>
  <c r="N9" i="43"/>
  <c r="O8" i="43"/>
  <c r="N8" i="43"/>
  <c r="N7" i="43"/>
  <c r="O6" i="43"/>
  <c r="O4" i="43" s="1"/>
  <c r="N6" i="43"/>
  <c r="O5" i="43"/>
  <c r="N5" i="43"/>
  <c r="N4" i="43" s="1"/>
  <c r="N96" i="43" s="1"/>
  <c r="M4" i="43"/>
  <c r="O25" i="43" l="1"/>
  <c r="O96" i="43"/>
  <c r="L2791" i="40" l="1"/>
  <c r="L2790" i="40"/>
  <c r="L2789" i="40"/>
  <c r="L2788" i="40"/>
  <c r="L2787" i="40"/>
  <c r="L2786" i="40"/>
  <c r="L2785" i="40"/>
  <c r="L2784" i="40"/>
  <c r="L2783" i="40"/>
  <c r="L2782" i="40"/>
  <c r="L2781" i="40"/>
  <c r="L2780" i="40"/>
  <c r="L2779" i="40"/>
  <c r="L2778" i="40"/>
  <c r="L2777" i="40"/>
  <c r="L2776" i="40"/>
  <c r="L2775" i="40"/>
  <c r="L2774" i="40"/>
  <c r="L2773" i="40"/>
  <c r="L2772" i="40"/>
  <c r="L2771" i="40"/>
  <c r="L2770" i="40"/>
  <c r="L2769" i="40"/>
  <c r="L2768" i="40"/>
  <c r="L2767" i="40"/>
  <c r="L2766" i="40"/>
  <c r="L2765" i="40"/>
  <c r="L2764" i="40"/>
  <c r="L2763" i="40"/>
  <c r="L2762" i="40"/>
  <c r="L2761" i="40"/>
  <c r="L2760" i="40"/>
  <c r="L2759" i="40"/>
  <c r="L2758" i="40"/>
  <c r="L2757" i="40"/>
  <c r="L2756" i="40"/>
  <c r="L2755" i="40"/>
  <c r="L2754" i="40"/>
  <c r="L2753" i="40"/>
  <c r="L2752" i="40"/>
  <c r="L2751" i="40"/>
  <c r="L2750" i="40"/>
  <c r="L2749" i="40"/>
  <c r="L2748" i="40"/>
  <c r="L2747" i="40"/>
  <c r="L2746" i="40"/>
  <c r="L2745" i="40"/>
  <c r="L2744" i="40"/>
  <c r="L2743" i="40"/>
  <c r="L2742" i="40"/>
  <c r="L2741" i="40"/>
  <c r="L2740" i="40"/>
  <c r="L2739" i="40"/>
  <c r="L2738" i="40"/>
  <c r="L2737" i="40"/>
  <c r="L2736" i="40"/>
  <c r="L2735" i="40"/>
  <c r="L2734" i="40"/>
  <c r="L2733" i="40"/>
  <c r="L2732" i="40"/>
  <c r="L2731" i="40"/>
  <c r="L2730" i="40"/>
  <c r="L2729" i="40"/>
  <c r="L2728" i="40"/>
  <c r="L2727" i="40"/>
  <c r="L2726" i="40"/>
  <c r="L2725" i="40"/>
  <c r="L2724" i="40"/>
  <c r="L2723" i="40"/>
  <c r="L2722" i="40"/>
  <c r="L2721" i="40"/>
  <c r="L2720" i="40"/>
  <c r="L2719" i="40"/>
  <c r="L2718" i="40"/>
  <c r="L2717" i="40"/>
  <c r="L2716" i="40"/>
  <c r="L2715" i="40"/>
  <c r="L2714" i="40"/>
  <c r="L2713" i="40"/>
  <c r="L2712" i="40"/>
  <c r="L2711" i="40"/>
  <c r="L2710" i="40"/>
  <c r="L2709" i="40"/>
  <c r="L2708" i="40"/>
  <c r="L2707" i="40"/>
  <c r="L2706" i="40"/>
  <c r="L2705" i="40"/>
  <c r="L2704" i="40"/>
  <c r="L2703" i="40"/>
  <c r="L2702" i="40"/>
  <c r="L2701" i="40"/>
  <c r="L2700" i="40"/>
  <c r="L2699" i="40"/>
  <c r="L2698" i="40"/>
  <c r="L2697" i="40"/>
  <c r="L2696" i="40"/>
  <c r="L2695" i="40"/>
  <c r="L2694" i="40"/>
  <c r="L2693" i="40"/>
  <c r="L2692" i="40"/>
  <c r="L2691" i="40"/>
  <c r="L2690" i="40"/>
  <c r="L2689" i="40"/>
  <c r="L2688" i="40"/>
  <c r="L2687" i="40"/>
  <c r="L2686" i="40"/>
  <c r="L2685" i="40"/>
  <c r="L2684" i="40"/>
  <c r="L2683" i="40"/>
  <c r="L2682" i="40"/>
  <c r="L2681" i="40"/>
  <c r="L2680" i="40"/>
  <c r="L2679" i="40"/>
  <c r="L2678" i="40"/>
  <c r="L2677" i="40"/>
  <c r="L2676" i="40"/>
  <c r="L2675" i="40"/>
  <c r="L2674" i="40"/>
  <c r="L2673" i="40"/>
  <c r="L2672" i="40"/>
  <c r="L2671" i="40"/>
  <c r="L2670" i="40"/>
  <c r="L2669" i="40"/>
  <c r="L2668" i="40"/>
  <c r="L2667" i="40"/>
  <c r="L2666" i="40"/>
  <c r="L2665" i="40"/>
  <c r="L2664" i="40"/>
  <c r="L2663" i="40"/>
  <c r="L2662" i="40"/>
  <c r="L2661" i="40"/>
  <c r="L2660" i="40"/>
  <c r="L2659" i="40"/>
  <c r="L2658" i="40"/>
  <c r="L2657" i="40"/>
  <c r="L2656" i="40"/>
  <c r="L2655" i="40"/>
  <c r="L2654" i="40"/>
  <c r="L2653" i="40"/>
  <c r="L2652" i="40"/>
  <c r="L2651" i="40"/>
  <c r="L2650" i="40"/>
  <c r="L2649" i="40"/>
  <c r="L2648" i="40"/>
  <c r="L2647" i="40"/>
  <c r="L2646" i="40"/>
  <c r="L2645" i="40"/>
  <c r="L2644" i="40"/>
  <c r="L2643" i="40"/>
  <c r="L2642" i="40"/>
  <c r="L2641" i="40"/>
  <c r="L2640" i="40"/>
  <c r="L2639" i="40"/>
  <c r="L2638" i="40"/>
  <c r="L2637" i="40"/>
  <c r="L2636" i="40"/>
  <c r="L2635" i="40"/>
  <c r="L2634" i="40"/>
  <c r="L2633" i="40"/>
  <c r="L2632" i="40"/>
  <c r="L2631" i="40"/>
  <c r="L2630" i="40"/>
  <c r="L2629" i="40"/>
  <c r="L2628" i="40"/>
  <c r="L2627" i="40"/>
  <c r="L2626" i="40"/>
  <c r="L2625" i="40"/>
  <c r="L2624" i="40"/>
  <c r="L2623" i="40"/>
  <c r="L2622" i="40"/>
  <c r="L2621" i="40"/>
  <c r="L2620" i="40"/>
  <c r="L2619" i="40"/>
  <c r="L2618" i="40"/>
  <c r="L2617" i="40"/>
  <c r="L2616" i="40"/>
  <c r="L2615" i="40"/>
  <c r="L2614" i="40"/>
  <c r="L2613" i="40"/>
  <c r="L2612" i="40"/>
  <c r="L2611" i="40"/>
  <c r="L2610" i="40"/>
  <c r="L2609" i="40"/>
  <c r="L2608" i="40"/>
  <c r="L2607" i="40"/>
  <c r="L2606" i="40"/>
  <c r="L2605" i="40"/>
  <c r="L2604" i="40"/>
  <c r="L2603" i="40"/>
  <c r="L2602" i="40"/>
  <c r="L2601" i="40"/>
  <c r="L2600" i="40"/>
  <c r="L2599" i="40"/>
  <c r="L2598" i="40"/>
  <c r="L2597" i="40"/>
  <c r="L2596" i="40"/>
  <c r="L2595" i="40"/>
  <c r="L2594" i="40"/>
  <c r="L2593" i="40"/>
  <c r="L2592" i="40"/>
  <c r="L2591" i="40"/>
  <c r="L2590" i="40"/>
  <c r="L2589" i="40"/>
  <c r="L2588" i="40"/>
  <c r="L2587" i="40"/>
  <c r="L2586" i="40"/>
  <c r="L2585" i="40"/>
  <c r="L2584" i="40"/>
  <c r="L2583" i="40"/>
  <c r="L2582" i="40"/>
  <c r="L2581" i="40"/>
  <c r="L2580" i="40"/>
  <c r="L2579" i="40"/>
  <c r="L2578" i="40"/>
  <c r="L2577" i="40"/>
  <c r="L2576" i="40"/>
  <c r="L2575" i="40"/>
  <c r="L2574" i="40"/>
  <c r="L2573" i="40"/>
  <c r="L2572" i="40"/>
  <c r="L2571" i="40"/>
  <c r="L2570" i="40"/>
  <c r="L2569" i="40"/>
  <c r="L2568" i="40"/>
  <c r="L2567" i="40"/>
  <c r="L2566" i="40"/>
  <c r="L2565" i="40"/>
  <c r="L2564" i="40"/>
  <c r="L2563" i="40"/>
  <c r="L2562" i="40"/>
  <c r="L2561" i="40"/>
  <c r="L2560" i="40"/>
  <c r="L2559" i="40"/>
  <c r="L2558" i="40"/>
  <c r="L2557" i="40"/>
  <c r="L2556" i="40"/>
  <c r="L2555" i="40"/>
  <c r="L2554" i="40"/>
  <c r="L2553" i="40"/>
  <c r="L2552" i="40"/>
  <c r="L2551" i="40"/>
  <c r="L2550" i="40"/>
  <c r="L2549" i="40"/>
  <c r="L2548" i="40"/>
  <c r="L2547" i="40"/>
  <c r="L2546" i="40"/>
  <c r="L2545" i="40"/>
  <c r="L2544" i="40"/>
  <c r="L2543" i="40"/>
  <c r="L2542" i="40"/>
  <c r="L2541" i="40"/>
  <c r="L2540" i="40"/>
  <c r="L2539" i="40"/>
  <c r="L2538" i="40"/>
  <c r="L2537" i="40"/>
  <c r="L2536" i="40"/>
  <c r="L2535" i="40"/>
  <c r="L2534" i="40"/>
  <c r="L2533" i="40"/>
  <c r="L2532" i="40"/>
  <c r="L2531" i="40"/>
  <c r="L2530" i="40"/>
  <c r="L2529" i="40"/>
  <c r="L2528" i="40"/>
  <c r="L2527" i="40"/>
  <c r="L2526" i="40"/>
  <c r="L2525" i="40"/>
  <c r="L2524" i="40"/>
  <c r="L2523" i="40"/>
  <c r="L2522" i="40"/>
  <c r="L2521" i="40"/>
  <c r="L2520" i="40"/>
  <c r="L2519" i="40"/>
  <c r="L2518" i="40"/>
  <c r="L2517" i="40"/>
  <c r="L2516" i="40"/>
  <c r="L2515" i="40"/>
  <c r="L2514" i="40"/>
  <c r="L2513" i="40"/>
  <c r="L2512" i="40"/>
  <c r="L2511" i="40"/>
  <c r="L2510" i="40"/>
  <c r="L2509" i="40"/>
  <c r="L2508" i="40"/>
  <c r="L2507" i="40"/>
  <c r="L2506" i="40"/>
  <c r="L2505" i="40"/>
  <c r="L2504" i="40"/>
  <c r="L2503" i="40"/>
  <c r="L2502" i="40"/>
  <c r="L2501" i="40"/>
  <c r="L2500" i="40"/>
  <c r="L2499" i="40"/>
  <c r="L2498" i="40"/>
  <c r="L2497" i="40"/>
  <c r="L2496" i="40"/>
  <c r="L2495" i="40"/>
  <c r="L2494" i="40"/>
  <c r="L2493" i="40"/>
  <c r="L2492" i="40"/>
  <c r="L2491" i="40"/>
  <c r="L2490" i="40"/>
  <c r="L2489" i="40"/>
  <c r="L2488" i="40"/>
  <c r="L2487" i="40"/>
  <c r="L2486" i="40"/>
  <c r="L2485" i="40"/>
  <c r="L2484" i="40"/>
  <c r="L2483" i="40"/>
  <c r="L2482" i="40"/>
  <c r="L2481" i="40"/>
  <c r="L2480" i="40"/>
  <c r="L2479" i="40"/>
  <c r="L2478" i="40"/>
  <c r="L2477" i="40"/>
  <c r="L2476" i="40"/>
  <c r="L2475" i="40"/>
  <c r="L2474" i="40"/>
  <c r="L2473" i="40"/>
  <c r="L2472" i="40"/>
  <c r="L2471" i="40"/>
  <c r="L2470" i="40"/>
  <c r="L2469" i="40"/>
  <c r="L2468" i="40"/>
  <c r="L2467" i="40"/>
  <c r="L2466" i="40"/>
  <c r="L2465" i="40"/>
  <c r="L2464" i="40"/>
  <c r="L2463" i="40"/>
  <c r="L2462" i="40"/>
  <c r="L2461" i="40"/>
  <c r="L2460" i="40"/>
  <c r="L2459" i="40"/>
  <c r="L2458" i="40"/>
  <c r="L2457" i="40"/>
  <c r="L2456" i="40"/>
  <c r="L2455" i="40"/>
  <c r="L2454" i="40"/>
  <c r="L2453" i="40"/>
  <c r="L2452" i="40"/>
  <c r="L2451" i="40"/>
  <c r="L2450" i="40"/>
  <c r="L2449" i="40"/>
  <c r="L2448" i="40"/>
  <c r="L2447" i="40"/>
  <c r="L2446" i="40"/>
  <c r="L2445" i="40"/>
  <c r="L2444" i="40"/>
  <c r="L2443" i="40"/>
  <c r="L2442" i="40"/>
  <c r="L2441" i="40"/>
  <c r="L2440" i="40"/>
  <c r="L2439" i="40"/>
  <c r="L2438" i="40"/>
  <c r="L2437" i="40"/>
  <c r="L2436" i="40"/>
  <c r="L2435" i="40"/>
  <c r="L2434" i="40"/>
  <c r="L2433" i="40"/>
  <c r="L2432" i="40"/>
  <c r="L2431" i="40"/>
  <c r="L2430" i="40"/>
  <c r="L2429" i="40"/>
  <c r="L2428" i="40"/>
  <c r="L2427" i="40"/>
  <c r="L2426" i="40"/>
  <c r="L2425" i="40"/>
  <c r="L2424" i="40"/>
  <c r="L2423" i="40"/>
  <c r="L2422" i="40"/>
  <c r="L2421" i="40"/>
  <c r="L2420" i="40"/>
  <c r="L2419" i="40"/>
  <c r="L2418" i="40"/>
  <c r="L2417" i="40"/>
  <c r="L2416" i="40"/>
  <c r="L2415" i="40"/>
  <c r="L2414" i="40"/>
  <c r="L2413" i="40"/>
  <c r="L2412" i="40"/>
  <c r="L2411" i="40"/>
  <c r="L2410" i="40"/>
  <c r="L2409" i="40"/>
  <c r="L2408" i="40"/>
  <c r="L2407" i="40"/>
  <c r="L2406" i="40"/>
  <c r="L2405" i="40"/>
  <c r="L2404" i="40"/>
  <c r="L2403" i="40"/>
  <c r="L2402" i="40"/>
  <c r="L2401" i="40"/>
  <c r="L2400" i="40"/>
  <c r="L2399" i="40"/>
  <c r="L2398" i="40"/>
  <c r="L2397" i="40"/>
  <c r="L2396" i="40"/>
  <c r="L2395" i="40"/>
  <c r="L2394" i="40"/>
  <c r="L2393" i="40"/>
  <c r="L2392" i="40"/>
  <c r="L2391" i="40"/>
  <c r="L2390" i="40"/>
  <c r="L2389" i="40"/>
  <c r="L2388" i="40"/>
  <c r="L2387" i="40"/>
  <c r="L2386" i="40"/>
  <c r="L2385" i="40"/>
  <c r="L2384" i="40"/>
  <c r="L2383" i="40"/>
  <c r="L2382" i="40"/>
  <c r="L2381" i="40"/>
  <c r="L2380" i="40"/>
  <c r="L2379" i="40"/>
  <c r="L2378" i="40"/>
  <c r="L2377" i="40"/>
  <c r="L2376" i="40"/>
  <c r="L2375" i="40"/>
  <c r="L2374" i="40"/>
  <c r="L2373" i="40"/>
  <c r="L2372" i="40"/>
  <c r="L2371" i="40"/>
  <c r="L2370" i="40"/>
  <c r="L2369" i="40"/>
  <c r="L2368" i="40"/>
  <c r="L2367" i="40"/>
  <c r="L2366" i="40"/>
  <c r="L2365" i="40"/>
  <c r="L2364" i="40"/>
  <c r="L2363" i="40"/>
  <c r="L2362" i="40"/>
  <c r="L2361" i="40"/>
  <c r="L2360" i="40"/>
  <c r="L2359" i="40"/>
  <c r="L2358" i="40"/>
  <c r="L2357" i="40"/>
  <c r="L2356" i="40"/>
  <c r="L2355" i="40"/>
  <c r="L2354" i="40"/>
  <c r="L2353" i="40"/>
  <c r="L2352" i="40"/>
  <c r="L2351" i="40"/>
  <c r="L2350" i="40"/>
  <c r="L2349" i="40"/>
  <c r="L2348" i="40"/>
  <c r="L2347" i="40"/>
  <c r="L2346" i="40"/>
  <c r="L2345" i="40"/>
  <c r="L2344" i="40"/>
  <c r="L2343" i="40"/>
  <c r="L2342" i="40"/>
  <c r="L2341" i="40"/>
  <c r="L2340" i="40"/>
  <c r="L2339" i="40"/>
  <c r="L2338" i="40"/>
  <c r="L2337" i="40"/>
  <c r="L2336" i="40"/>
  <c r="L2335" i="40"/>
  <c r="L2334" i="40"/>
  <c r="L2333" i="40"/>
  <c r="L2332" i="40"/>
  <c r="L2331" i="40"/>
  <c r="L2330" i="40"/>
  <c r="L2329" i="40"/>
  <c r="L2328" i="40"/>
  <c r="L2327" i="40"/>
  <c r="L2326" i="40"/>
  <c r="L2325" i="40"/>
  <c r="L2324" i="40"/>
  <c r="L2323" i="40"/>
  <c r="L2322" i="40"/>
  <c r="L2321" i="40"/>
  <c r="L2320" i="40"/>
  <c r="L2319" i="40"/>
  <c r="L2318" i="40"/>
  <c r="L2317" i="40"/>
  <c r="L2316" i="40"/>
  <c r="L2315" i="40"/>
  <c r="L2314" i="40"/>
  <c r="L2313" i="40"/>
  <c r="L2312" i="40"/>
  <c r="L2311" i="40"/>
  <c r="L2310" i="40"/>
  <c r="L2309" i="40"/>
  <c r="L2308" i="40"/>
  <c r="L2307" i="40"/>
  <c r="L2306" i="40"/>
  <c r="L2305" i="40"/>
  <c r="L2304" i="40"/>
  <c r="L2303" i="40"/>
  <c r="L2302" i="40"/>
  <c r="L2301" i="40"/>
  <c r="L2300" i="40"/>
  <c r="L2299" i="40"/>
  <c r="L2298" i="40"/>
  <c r="L2297" i="40"/>
  <c r="L2296" i="40"/>
  <c r="L2295" i="40"/>
  <c r="L2294" i="40"/>
  <c r="L2293" i="40"/>
  <c r="L2292" i="40"/>
  <c r="L2291" i="40"/>
  <c r="L2290" i="40"/>
  <c r="L2289" i="40"/>
  <c r="L2288" i="40"/>
  <c r="L2287" i="40"/>
  <c r="L2286" i="40"/>
  <c r="L2285" i="40"/>
  <c r="L2284" i="40"/>
  <c r="L2283" i="40"/>
  <c r="L2282" i="40"/>
  <c r="L2281" i="40"/>
  <c r="L2280" i="40"/>
  <c r="L2279" i="40"/>
  <c r="L2278" i="40"/>
  <c r="L2277" i="40"/>
  <c r="L2276" i="40"/>
  <c r="L2275" i="40"/>
  <c r="L2274" i="40"/>
  <c r="L2273" i="40"/>
  <c r="L2272" i="40"/>
  <c r="L2271" i="40"/>
  <c r="L2270" i="40"/>
  <c r="L2269" i="40"/>
  <c r="L2268" i="40"/>
  <c r="L2267" i="40"/>
  <c r="L2266" i="40"/>
  <c r="L2265" i="40"/>
  <c r="L2264" i="40"/>
  <c r="L2263" i="40"/>
  <c r="L2262" i="40"/>
  <c r="L2261" i="40"/>
  <c r="L2260" i="40"/>
  <c r="L2259" i="40"/>
  <c r="L2258" i="40"/>
  <c r="L2257" i="40"/>
  <c r="L2256" i="40"/>
  <c r="L2255" i="40"/>
  <c r="L2254" i="40"/>
  <c r="L2253" i="40"/>
  <c r="L2252" i="40"/>
  <c r="L2251" i="40"/>
  <c r="L2250" i="40"/>
  <c r="L2249" i="40"/>
  <c r="L2248" i="40"/>
  <c r="L2247" i="40"/>
  <c r="L2246" i="40"/>
  <c r="L2245" i="40"/>
  <c r="L2244" i="40"/>
  <c r="L2243" i="40"/>
  <c r="L2242" i="40"/>
  <c r="L2241" i="40"/>
  <c r="L2240" i="40"/>
  <c r="L2239" i="40"/>
  <c r="L2238" i="40"/>
  <c r="L2237" i="40"/>
  <c r="L2236" i="40"/>
  <c r="L2235" i="40"/>
  <c r="L2234" i="40"/>
  <c r="L2233" i="40"/>
  <c r="L2232" i="40"/>
  <c r="L2231" i="40"/>
  <c r="L2230" i="40"/>
  <c r="L2229" i="40"/>
  <c r="L2228" i="40"/>
  <c r="L2227" i="40"/>
  <c r="L2226" i="40"/>
  <c r="L2225" i="40"/>
  <c r="L2224" i="40"/>
  <c r="L2223" i="40"/>
  <c r="L2222" i="40"/>
  <c r="L2221" i="40"/>
  <c r="L2220" i="40"/>
  <c r="L2219" i="40"/>
  <c r="L2218" i="40"/>
  <c r="L2217" i="40"/>
  <c r="L2216" i="40"/>
  <c r="L2215" i="40"/>
  <c r="L2214" i="40"/>
  <c r="L2213" i="40"/>
  <c r="L2212" i="40"/>
  <c r="L2211" i="40"/>
  <c r="L2210" i="40"/>
  <c r="L2209" i="40"/>
  <c r="L2208" i="40"/>
  <c r="L2207" i="40"/>
  <c r="L2206" i="40"/>
  <c r="L2205" i="40"/>
  <c r="L2204" i="40"/>
  <c r="L2203" i="40"/>
  <c r="L2202" i="40"/>
  <c r="L2201" i="40"/>
  <c r="L2200" i="40"/>
  <c r="L2199" i="40"/>
  <c r="L2198" i="40"/>
  <c r="L2197" i="40"/>
  <c r="L2196" i="40"/>
  <c r="L2195" i="40"/>
  <c r="L2194" i="40"/>
  <c r="L2193" i="40"/>
  <c r="L2192" i="40"/>
  <c r="L2191" i="40"/>
  <c r="L2190" i="40"/>
  <c r="L2189" i="40"/>
  <c r="L2188" i="40"/>
  <c r="L2187" i="40"/>
  <c r="L2186" i="40"/>
  <c r="L2185" i="40"/>
  <c r="L2184" i="40"/>
  <c r="L2183" i="40"/>
  <c r="L2182" i="40"/>
  <c r="L2181" i="40"/>
  <c r="L2180" i="40"/>
  <c r="L2179" i="40"/>
  <c r="L2178" i="40"/>
  <c r="L2177" i="40"/>
  <c r="L2176" i="40"/>
  <c r="L2175" i="40"/>
  <c r="L2174" i="40"/>
  <c r="L2173" i="40"/>
  <c r="L2172" i="40"/>
  <c r="L2171" i="40"/>
  <c r="L2170" i="40"/>
  <c r="L2169" i="40"/>
  <c r="L2168" i="40"/>
  <c r="L2167" i="40"/>
  <c r="L2166" i="40"/>
  <c r="L2165" i="40"/>
  <c r="L2164" i="40"/>
  <c r="L2163" i="40"/>
  <c r="L2162" i="40"/>
  <c r="L2161" i="40"/>
  <c r="L2160" i="40"/>
  <c r="L2159" i="40"/>
  <c r="L2158" i="40"/>
  <c r="L2157" i="40"/>
  <c r="L2156" i="40"/>
  <c r="L2155" i="40"/>
  <c r="L2154" i="40"/>
  <c r="L2153" i="40"/>
  <c r="L2152" i="40"/>
  <c r="L2151" i="40"/>
  <c r="L2150" i="40"/>
  <c r="L2149" i="40"/>
  <c r="L2148" i="40"/>
  <c r="L2147" i="40"/>
  <c r="L2146" i="40"/>
  <c r="L2145" i="40"/>
  <c r="L2144" i="40"/>
  <c r="L2143" i="40"/>
  <c r="L2142" i="40"/>
  <c r="L2141" i="40"/>
  <c r="L2140" i="40"/>
  <c r="L2139" i="40"/>
  <c r="L2138" i="40"/>
  <c r="L2137" i="40"/>
  <c r="L2136" i="40"/>
  <c r="L2135" i="40"/>
  <c r="L2134" i="40"/>
  <c r="L2133" i="40"/>
  <c r="L2132" i="40"/>
  <c r="L2131" i="40"/>
  <c r="L2130" i="40"/>
  <c r="L2129" i="40"/>
  <c r="L2128" i="40"/>
  <c r="L2127" i="40"/>
  <c r="L2126" i="40"/>
  <c r="L2125" i="40"/>
  <c r="L2124" i="40"/>
  <c r="L2123" i="40"/>
  <c r="L2122" i="40"/>
  <c r="L2121" i="40"/>
  <c r="L2120" i="40"/>
  <c r="L2119" i="40"/>
  <c r="L2118" i="40"/>
  <c r="L2117" i="40"/>
  <c r="L2116" i="40"/>
  <c r="L2115" i="40"/>
  <c r="L2114" i="40"/>
  <c r="L2113" i="40"/>
  <c r="L2112" i="40"/>
  <c r="L2111" i="40"/>
  <c r="L2110" i="40"/>
  <c r="L2109" i="40"/>
  <c r="L2108" i="40"/>
  <c r="L2107" i="40"/>
  <c r="L2106" i="40"/>
  <c r="L2105" i="40"/>
  <c r="L2104" i="40"/>
  <c r="L2103" i="40"/>
  <c r="L2102" i="40"/>
  <c r="L2101" i="40"/>
  <c r="L2100" i="40"/>
  <c r="L2099" i="40"/>
  <c r="L2098" i="40"/>
  <c r="L2097" i="40"/>
  <c r="L2096" i="40"/>
  <c r="L2095" i="40"/>
  <c r="L2094" i="40"/>
  <c r="L2093" i="40"/>
  <c r="L2092" i="40"/>
  <c r="L2091" i="40"/>
  <c r="L2090" i="40"/>
  <c r="L2089" i="40"/>
  <c r="L2088" i="40"/>
  <c r="L2087" i="40"/>
  <c r="L2086" i="40"/>
  <c r="L2085" i="40"/>
  <c r="L2084" i="40"/>
  <c r="L2083" i="40"/>
  <c r="L2082" i="40"/>
  <c r="L2081" i="40"/>
  <c r="L2080" i="40"/>
  <c r="L2079" i="40"/>
  <c r="L2078" i="40"/>
  <c r="L2077" i="40"/>
  <c r="L2076" i="40"/>
  <c r="L2075" i="40"/>
  <c r="L2074" i="40"/>
  <c r="L2073" i="40"/>
  <c r="L2072" i="40"/>
  <c r="L2071" i="40"/>
  <c r="L2070" i="40"/>
  <c r="L2069" i="40"/>
  <c r="L2068" i="40"/>
  <c r="L2067" i="40"/>
  <c r="L2066" i="40"/>
  <c r="L2065" i="40"/>
  <c r="L2064" i="40"/>
  <c r="L2063" i="40"/>
  <c r="L2062" i="40"/>
  <c r="L2061" i="40"/>
  <c r="L2060" i="40"/>
  <c r="L2059" i="40"/>
  <c r="L2058" i="40"/>
  <c r="L2057" i="40"/>
  <c r="L2056" i="40"/>
  <c r="L2055" i="40"/>
  <c r="L2054" i="40"/>
  <c r="L2053" i="40"/>
  <c r="L2052" i="40"/>
  <c r="L2051" i="40"/>
  <c r="L2050" i="40"/>
  <c r="L2049" i="40"/>
  <c r="L2048" i="40"/>
  <c r="L2047" i="40"/>
  <c r="L2046" i="40"/>
  <c r="L2045" i="40"/>
  <c r="L2044" i="40"/>
  <c r="L2043" i="40"/>
  <c r="L2042" i="40"/>
  <c r="L2041" i="40"/>
  <c r="L2040" i="40"/>
  <c r="L2039" i="40"/>
  <c r="L2038" i="40"/>
  <c r="L2037" i="40"/>
  <c r="L2036" i="40"/>
  <c r="L2035" i="40"/>
  <c r="L2034" i="40"/>
  <c r="L2033" i="40"/>
  <c r="L2032" i="40"/>
  <c r="L2031" i="40"/>
  <c r="L2030" i="40"/>
  <c r="L2029" i="40"/>
  <c r="L2028" i="40"/>
  <c r="L2027" i="40"/>
  <c r="L2026" i="40"/>
  <c r="L2025" i="40"/>
  <c r="L2024" i="40"/>
  <c r="L2023" i="40"/>
  <c r="L2022" i="40"/>
  <c r="L2021" i="40"/>
  <c r="L2020" i="40"/>
  <c r="L2019" i="40"/>
  <c r="L2018" i="40"/>
  <c r="L2017" i="40"/>
  <c r="L2016" i="40"/>
  <c r="L2015" i="40"/>
  <c r="L2014" i="40"/>
  <c r="L2013" i="40"/>
  <c r="L2012" i="40"/>
  <c r="L2011" i="40"/>
  <c r="L2010" i="40"/>
  <c r="L2009" i="40"/>
  <c r="L2008" i="40"/>
  <c r="L2007" i="40"/>
  <c r="L2006" i="40"/>
  <c r="L2005" i="40"/>
  <c r="L2004" i="40"/>
  <c r="L2003" i="40"/>
  <c r="L2002" i="40"/>
  <c r="L2001" i="40"/>
  <c r="L2000" i="40"/>
  <c r="L1999" i="40"/>
  <c r="L1998" i="40"/>
  <c r="L1997" i="40"/>
  <c r="L1996" i="40"/>
  <c r="L1995" i="40"/>
  <c r="L1994" i="40"/>
  <c r="L1993" i="40"/>
  <c r="L1992" i="40"/>
  <c r="L1991" i="40"/>
  <c r="L1990" i="40"/>
  <c r="L1989" i="40"/>
  <c r="L1988" i="40"/>
  <c r="L1987" i="40"/>
  <c r="L1986" i="40"/>
  <c r="L1985" i="40"/>
  <c r="L1984" i="40"/>
  <c r="L1983" i="40"/>
  <c r="L1982" i="40"/>
  <c r="L1981" i="40"/>
  <c r="L1980" i="40"/>
  <c r="L1979" i="40"/>
  <c r="L1978" i="40"/>
  <c r="L1977" i="40"/>
  <c r="L1976" i="40"/>
  <c r="L1975" i="40"/>
  <c r="L1974" i="40"/>
  <c r="L1973" i="40"/>
  <c r="L1972" i="40"/>
  <c r="L1971" i="40"/>
  <c r="L1970" i="40"/>
  <c r="L1969" i="40"/>
  <c r="L1968" i="40"/>
  <c r="L1967" i="40"/>
  <c r="L1966" i="40"/>
  <c r="L1965" i="40"/>
  <c r="L1964" i="40"/>
  <c r="L1963" i="40"/>
  <c r="L1962" i="40"/>
  <c r="L1961" i="40"/>
  <c r="L1960" i="40"/>
  <c r="L1959" i="40"/>
  <c r="L1958" i="40"/>
  <c r="L1957" i="40"/>
  <c r="L1956" i="40"/>
  <c r="L1955" i="40"/>
  <c r="L1954" i="40"/>
  <c r="L1953" i="40"/>
  <c r="L1952" i="40"/>
  <c r="L1951" i="40"/>
  <c r="L1950" i="40"/>
  <c r="L1949" i="40"/>
  <c r="L1948" i="40"/>
  <c r="L1947" i="40"/>
  <c r="L1946" i="40"/>
  <c r="L1945" i="40"/>
  <c r="L1944" i="40"/>
  <c r="L1943" i="40"/>
  <c r="L1942" i="40"/>
  <c r="L1941" i="40"/>
  <c r="L1940" i="40"/>
  <c r="L1939" i="40"/>
  <c r="L1938" i="40"/>
  <c r="L1937" i="40"/>
  <c r="L1936" i="40"/>
  <c r="L1935" i="40"/>
  <c r="L1934" i="40"/>
  <c r="L1933" i="40"/>
  <c r="L1932" i="40"/>
  <c r="L1931" i="40"/>
  <c r="L1930" i="40"/>
  <c r="L1929" i="40"/>
  <c r="L1928" i="40"/>
  <c r="L1927" i="40"/>
  <c r="L1926" i="40"/>
  <c r="L1925" i="40"/>
  <c r="L1924" i="40"/>
  <c r="L1923" i="40"/>
  <c r="L1922" i="40"/>
  <c r="L1921" i="40"/>
  <c r="L1920" i="40"/>
  <c r="L1919" i="40"/>
  <c r="L1918" i="40"/>
  <c r="L1917" i="40"/>
  <c r="L1916" i="40"/>
  <c r="L1915" i="40"/>
  <c r="L1914" i="40"/>
  <c r="L1913" i="40"/>
  <c r="L1912" i="40"/>
  <c r="L1911" i="40"/>
  <c r="L1910" i="40"/>
  <c r="L1909" i="40"/>
  <c r="L1908" i="40"/>
  <c r="L1907" i="40"/>
  <c r="L1906" i="40"/>
  <c r="L1905" i="40"/>
  <c r="L1904" i="40"/>
  <c r="L1903" i="40"/>
  <c r="L1902" i="40"/>
  <c r="L1901" i="40"/>
  <c r="L1900" i="40"/>
  <c r="L1899" i="40"/>
  <c r="L1898" i="40"/>
  <c r="L1897" i="40"/>
  <c r="L1896" i="40"/>
  <c r="L1895" i="40"/>
  <c r="L1894" i="40"/>
  <c r="L1893" i="40"/>
  <c r="L1892" i="40"/>
  <c r="L1891" i="40"/>
  <c r="L1890" i="40"/>
  <c r="L1889" i="40"/>
  <c r="L1888" i="40"/>
  <c r="L1887" i="40"/>
  <c r="L1886" i="40"/>
  <c r="L1885" i="40"/>
  <c r="L1884" i="40"/>
  <c r="L1883" i="40"/>
  <c r="L1882" i="40"/>
  <c r="L1881" i="40"/>
  <c r="L1880" i="40"/>
  <c r="L1879" i="40"/>
  <c r="L1878" i="40"/>
  <c r="L1877" i="40"/>
  <c r="L1876" i="40"/>
  <c r="L1875" i="40"/>
  <c r="L1874" i="40"/>
  <c r="L1873" i="40"/>
  <c r="L1872" i="40"/>
  <c r="L1871" i="40"/>
  <c r="L1870" i="40"/>
  <c r="L1869" i="40"/>
  <c r="L1868" i="40"/>
  <c r="L1867" i="40"/>
  <c r="L1866" i="40"/>
  <c r="L1865" i="40"/>
  <c r="L1864" i="40"/>
  <c r="L1863" i="40"/>
  <c r="L1862" i="40"/>
  <c r="L1861" i="40"/>
  <c r="L1860" i="40"/>
  <c r="L1859" i="40"/>
  <c r="L1858" i="40"/>
  <c r="L1857" i="40"/>
  <c r="L1856" i="40"/>
  <c r="L1855" i="40"/>
  <c r="L1854" i="40"/>
  <c r="L1853" i="40"/>
  <c r="L1852" i="40"/>
  <c r="L1851" i="40"/>
  <c r="L1850" i="40"/>
  <c r="L1849" i="40"/>
  <c r="L1848" i="40"/>
  <c r="L1847" i="40"/>
  <c r="L1846" i="40"/>
  <c r="L1845" i="40"/>
  <c r="L1844" i="40"/>
  <c r="L1843" i="40"/>
  <c r="L1842" i="40"/>
  <c r="L1841" i="40"/>
  <c r="L1840" i="40"/>
  <c r="L1839" i="40"/>
  <c r="L1838" i="40"/>
  <c r="L1837" i="40"/>
  <c r="L1836" i="40"/>
  <c r="L1835" i="40"/>
  <c r="L1834" i="40"/>
  <c r="L1833" i="40"/>
  <c r="L1832" i="40"/>
  <c r="L1831" i="40"/>
  <c r="L1830" i="40"/>
  <c r="L1829" i="40"/>
  <c r="L1828" i="40"/>
  <c r="L1827" i="40"/>
  <c r="L1826" i="40"/>
  <c r="L1825" i="40"/>
  <c r="L1824" i="40"/>
  <c r="L1823" i="40"/>
  <c r="L1822" i="40"/>
  <c r="L1821" i="40"/>
  <c r="L1820" i="40"/>
  <c r="L1819" i="40"/>
  <c r="L1818" i="40"/>
  <c r="L1817" i="40"/>
  <c r="L1816" i="40"/>
  <c r="L1815" i="40"/>
  <c r="L1814" i="40"/>
  <c r="L1813" i="40"/>
  <c r="L1812" i="40"/>
  <c r="L1811" i="40"/>
  <c r="L1810" i="40"/>
  <c r="L1809" i="40"/>
  <c r="L1808" i="40"/>
  <c r="L1807" i="40"/>
  <c r="L1806" i="40"/>
  <c r="L1805" i="40"/>
  <c r="L1804" i="40"/>
  <c r="L1803" i="40"/>
  <c r="L1802" i="40"/>
  <c r="L1801" i="40"/>
  <c r="L1800" i="40"/>
  <c r="L1799" i="40"/>
  <c r="L1798" i="40"/>
  <c r="L1797" i="40"/>
  <c r="L1796" i="40"/>
  <c r="L1795" i="40"/>
  <c r="L1794" i="40"/>
  <c r="L1793" i="40"/>
  <c r="L1792" i="40"/>
  <c r="L1791" i="40"/>
  <c r="L1790" i="40"/>
  <c r="L1789" i="40"/>
  <c r="L1788" i="40"/>
  <c r="L1787" i="40"/>
  <c r="L1786" i="40"/>
  <c r="L1785" i="40"/>
  <c r="L1784" i="40"/>
  <c r="L1783" i="40"/>
  <c r="L1782" i="40"/>
  <c r="L1781" i="40"/>
  <c r="L1780" i="40"/>
  <c r="L1779" i="40"/>
  <c r="L1778" i="40"/>
  <c r="L1777" i="40"/>
  <c r="L1776" i="40"/>
  <c r="L1775" i="40"/>
  <c r="L1774" i="40"/>
  <c r="L1773" i="40"/>
  <c r="L1772" i="40"/>
  <c r="L1771" i="40"/>
  <c r="L1770" i="40"/>
  <c r="L1769" i="40"/>
  <c r="L1768" i="40"/>
  <c r="L1767" i="40"/>
  <c r="L1766" i="40"/>
  <c r="L1765" i="40"/>
  <c r="L1764" i="40"/>
  <c r="L1763" i="40"/>
  <c r="L1762" i="40"/>
  <c r="L1761" i="40"/>
  <c r="L1760" i="40"/>
  <c r="L1759" i="40"/>
  <c r="L1758" i="40"/>
  <c r="L1757" i="40"/>
  <c r="L1756" i="40"/>
  <c r="L1755" i="40"/>
  <c r="L1754" i="40"/>
  <c r="L1753" i="40"/>
  <c r="L1752" i="40"/>
  <c r="L1751" i="40"/>
  <c r="L1750" i="40"/>
  <c r="L1749" i="40"/>
  <c r="L1748" i="40"/>
  <c r="L1747" i="40"/>
  <c r="L1746" i="40"/>
  <c r="L1745" i="40"/>
  <c r="L1744" i="40"/>
  <c r="L1743" i="40"/>
  <c r="L1742" i="40"/>
  <c r="L1741" i="40"/>
  <c r="L1740" i="40"/>
  <c r="L1739" i="40"/>
  <c r="L1738" i="40"/>
  <c r="L1737" i="40"/>
  <c r="L1736" i="40"/>
  <c r="L1735" i="40"/>
  <c r="L1734" i="40"/>
  <c r="L1733" i="40"/>
  <c r="L1732" i="40"/>
  <c r="L1731" i="40"/>
  <c r="L1730" i="40"/>
  <c r="L1729" i="40"/>
  <c r="L1728" i="40"/>
  <c r="L1727" i="40"/>
  <c r="L1726" i="40"/>
  <c r="L1725" i="40"/>
  <c r="L1724" i="40"/>
  <c r="L1723" i="40"/>
  <c r="L1722" i="40"/>
  <c r="L1721" i="40"/>
  <c r="L1720" i="40"/>
  <c r="L1719" i="40"/>
  <c r="L1718" i="40"/>
  <c r="L1717" i="40"/>
  <c r="L1716" i="40"/>
  <c r="L1715" i="40"/>
  <c r="L1714" i="40"/>
  <c r="L1713" i="40"/>
  <c r="L1712" i="40"/>
  <c r="L1711" i="40"/>
  <c r="L1710" i="40"/>
  <c r="L1709" i="40"/>
  <c r="L1708" i="40"/>
  <c r="L1707" i="40"/>
  <c r="L1706" i="40"/>
  <c r="L1705" i="40"/>
  <c r="L1704" i="40"/>
  <c r="L1703" i="40"/>
  <c r="L1702" i="40"/>
  <c r="L1701" i="40"/>
  <c r="L1700" i="40"/>
  <c r="L1699" i="40"/>
  <c r="L1698" i="40"/>
  <c r="L1697" i="40"/>
  <c r="L1696" i="40"/>
  <c r="L1695" i="40"/>
  <c r="L1694" i="40"/>
  <c r="L1693" i="40"/>
  <c r="L1692" i="40"/>
  <c r="L1691" i="40"/>
  <c r="L1690" i="40"/>
  <c r="L1689" i="40"/>
  <c r="L1688" i="40"/>
  <c r="L1687" i="40"/>
  <c r="L1686" i="40"/>
  <c r="L1685" i="40"/>
  <c r="L1684" i="40"/>
  <c r="L1683" i="40"/>
  <c r="L1682" i="40"/>
  <c r="L1681" i="40"/>
  <c r="L1680" i="40"/>
  <c r="L1679" i="40"/>
  <c r="L1678" i="40"/>
  <c r="L1677" i="40"/>
  <c r="L1676" i="40"/>
  <c r="L1675" i="40"/>
  <c r="L1674" i="40"/>
  <c r="L1673" i="40"/>
  <c r="L1672" i="40"/>
  <c r="L1671" i="40"/>
  <c r="L1670" i="40"/>
  <c r="L1669" i="40"/>
  <c r="L1668" i="40"/>
  <c r="L1667" i="40"/>
  <c r="L1666" i="40"/>
  <c r="L1665" i="40"/>
  <c r="L1664" i="40"/>
  <c r="L1663" i="40"/>
  <c r="L1662" i="40"/>
  <c r="L1661" i="40"/>
  <c r="L1660" i="40"/>
  <c r="L1659" i="40"/>
  <c r="L1658" i="40"/>
  <c r="L1657" i="40"/>
  <c r="L1656" i="40"/>
  <c r="L1655" i="40"/>
  <c r="L1654" i="40"/>
  <c r="L1653" i="40"/>
  <c r="L1652" i="40"/>
  <c r="L1651" i="40"/>
  <c r="L1650" i="40"/>
  <c r="L1649" i="40"/>
  <c r="L1648" i="40"/>
  <c r="L1647" i="40"/>
  <c r="L1646" i="40"/>
  <c r="L1645" i="40"/>
  <c r="L1644" i="40"/>
  <c r="L1643" i="40"/>
  <c r="L1642" i="40"/>
  <c r="L1641" i="40"/>
  <c r="L1640" i="40"/>
  <c r="L1639" i="40"/>
  <c r="L1638" i="40"/>
  <c r="L1637" i="40"/>
  <c r="L1636" i="40"/>
  <c r="L1635" i="40"/>
  <c r="L1634" i="40"/>
  <c r="L1633" i="40"/>
  <c r="L1632" i="40"/>
  <c r="L1631" i="40"/>
  <c r="L1630" i="40"/>
  <c r="L1629" i="40"/>
  <c r="L1628" i="40"/>
  <c r="L1627" i="40"/>
  <c r="L1626" i="40"/>
  <c r="L1625" i="40"/>
  <c r="L1624" i="40"/>
  <c r="L1623" i="40"/>
  <c r="L1622" i="40"/>
  <c r="L1621" i="40"/>
  <c r="L1620" i="40"/>
  <c r="L1619" i="40"/>
  <c r="L1618" i="40"/>
  <c r="L1617" i="40"/>
  <c r="L1616" i="40"/>
  <c r="L1615" i="40"/>
  <c r="L1614" i="40"/>
  <c r="L1613" i="40"/>
  <c r="L1612" i="40"/>
  <c r="L1611" i="40"/>
  <c r="L1610" i="40"/>
  <c r="L1609" i="40"/>
  <c r="L1608" i="40"/>
  <c r="L1607" i="40"/>
  <c r="L1606" i="40"/>
  <c r="L1605" i="40"/>
  <c r="L1604" i="40"/>
  <c r="L1603" i="40"/>
  <c r="L1602" i="40"/>
  <c r="L1601" i="40"/>
  <c r="L1600" i="40"/>
  <c r="L1599" i="40"/>
  <c r="L1598" i="40"/>
  <c r="L1597" i="40"/>
  <c r="L1596" i="40"/>
  <c r="L1595" i="40"/>
  <c r="L1594" i="40"/>
  <c r="L1593" i="40"/>
  <c r="L1592" i="40"/>
  <c r="L1591" i="40"/>
  <c r="L1590" i="40"/>
  <c r="L1589" i="40"/>
  <c r="L1588" i="40"/>
  <c r="L1587" i="40"/>
  <c r="L1586" i="40"/>
  <c r="L1585" i="40"/>
  <c r="L1584" i="40"/>
  <c r="L1583" i="40"/>
  <c r="L1582" i="40"/>
  <c r="L1581" i="40"/>
  <c r="L1580" i="40"/>
  <c r="L1579" i="40"/>
  <c r="L1578" i="40"/>
  <c r="L1577" i="40"/>
  <c r="L1576" i="40"/>
  <c r="L1575" i="40"/>
  <c r="L1574" i="40"/>
  <c r="L1573" i="40"/>
  <c r="L1572" i="40"/>
  <c r="L1571" i="40"/>
  <c r="L1570" i="40"/>
  <c r="L1569" i="40"/>
  <c r="L1568" i="40"/>
  <c r="L1567" i="40"/>
  <c r="L1566" i="40"/>
  <c r="L1565" i="40"/>
  <c r="L1564" i="40"/>
  <c r="L1563" i="40"/>
  <c r="L1562" i="40"/>
  <c r="L1561" i="40"/>
  <c r="L1560" i="40"/>
  <c r="L1559" i="40"/>
  <c r="L1558" i="40"/>
  <c r="L1557" i="40"/>
  <c r="L1556" i="40"/>
  <c r="L1555" i="40"/>
  <c r="L1554" i="40"/>
  <c r="L1553" i="40"/>
  <c r="L1552" i="40"/>
  <c r="L1551" i="40"/>
  <c r="L1550" i="40"/>
  <c r="L1549" i="40"/>
  <c r="L1548" i="40"/>
  <c r="L1547" i="40"/>
  <c r="L1546" i="40"/>
  <c r="L1545" i="40"/>
  <c r="L1544" i="40"/>
  <c r="L1543" i="40"/>
  <c r="L1542" i="40"/>
  <c r="L1541" i="40"/>
  <c r="L1540" i="40"/>
  <c r="L1539" i="40"/>
  <c r="L1538" i="40"/>
  <c r="L1537" i="40"/>
  <c r="L1536" i="40"/>
  <c r="L1535" i="40"/>
  <c r="L1534" i="40"/>
  <c r="L1533" i="40"/>
  <c r="L1532" i="40"/>
  <c r="L1531" i="40"/>
  <c r="L1530" i="40"/>
  <c r="L1529" i="40"/>
  <c r="L1528" i="40"/>
  <c r="L1527" i="40"/>
  <c r="L1526" i="40"/>
  <c r="L1525" i="40"/>
  <c r="L1524" i="40"/>
  <c r="L1523" i="40"/>
  <c r="L1522" i="40"/>
  <c r="L1521" i="40"/>
  <c r="L1520" i="40"/>
  <c r="L1519" i="40"/>
  <c r="L1518" i="40"/>
  <c r="L1517" i="40"/>
  <c r="L1516" i="40"/>
  <c r="L1515" i="40"/>
  <c r="L1514" i="40"/>
  <c r="L1513" i="40"/>
  <c r="L1512" i="40"/>
  <c r="L1511" i="40"/>
  <c r="L1510" i="40"/>
  <c r="L1509" i="40"/>
  <c r="L1508" i="40"/>
  <c r="L1507" i="40"/>
  <c r="L1506" i="40"/>
  <c r="L1505" i="40"/>
  <c r="L1504" i="40"/>
  <c r="L1503" i="40"/>
  <c r="L1502" i="40"/>
  <c r="L1501" i="40"/>
  <c r="L1500" i="40"/>
  <c r="L1499" i="40"/>
  <c r="L1498" i="40"/>
  <c r="L1497" i="40"/>
  <c r="L1496" i="40"/>
  <c r="L1495" i="40"/>
  <c r="L1494" i="40"/>
  <c r="L1493" i="40"/>
  <c r="L1492" i="40"/>
  <c r="L1491" i="40"/>
  <c r="L1490" i="40"/>
  <c r="L1489" i="40"/>
  <c r="L1488" i="40"/>
  <c r="L1487" i="40"/>
  <c r="L1486" i="40"/>
  <c r="L1485" i="40"/>
  <c r="L1484" i="40"/>
  <c r="L1483" i="40"/>
  <c r="L1482" i="40"/>
  <c r="L1481" i="40"/>
  <c r="L1480" i="40"/>
  <c r="L1479" i="40"/>
  <c r="L1478" i="40"/>
  <c r="L1477" i="40"/>
  <c r="L1476" i="40"/>
  <c r="L1475" i="40"/>
  <c r="L1474" i="40"/>
  <c r="L1473" i="40"/>
  <c r="L1472" i="40"/>
  <c r="L1471" i="40"/>
  <c r="L1470" i="40"/>
  <c r="L1469" i="40"/>
  <c r="L1468" i="40"/>
  <c r="L1467" i="40"/>
  <c r="L1466" i="40"/>
  <c r="L1465" i="40"/>
  <c r="L1464" i="40"/>
  <c r="L1463" i="40"/>
  <c r="L1462" i="40"/>
  <c r="L1461" i="40"/>
  <c r="L1460" i="40"/>
  <c r="L1459" i="40"/>
  <c r="L1458" i="40"/>
  <c r="L1457" i="40"/>
  <c r="L1456" i="40"/>
  <c r="L1455" i="40"/>
  <c r="L1454" i="40"/>
  <c r="L1453" i="40"/>
  <c r="L1452" i="40"/>
  <c r="L1451" i="40"/>
  <c r="L1450" i="40"/>
  <c r="L1449" i="40"/>
  <c r="L1448" i="40"/>
  <c r="L1447" i="40"/>
  <c r="L1446" i="40"/>
  <c r="L1445" i="40"/>
  <c r="L1444" i="40"/>
  <c r="L1443" i="40"/>
  <c r="L1442" i="40"/>
  <c r="L1441" i="40"/>
  <c r="L1440" i="40"/>
  <c r="L1439" i="40"/>
  <c r="L1438" i="40"/>
  <c r="L1437" i="40"/>
  <c r="L1436" i="40"/>
  <c r="L1435" i="40"/>
  <c r="L1434" i="40"/>
  <c r="L1433" i="40"/>
  <c r="L1432" i="40"/>
  <c r="L1431" i="40"/>
  <c r="L1430" i="40"/>
  <c r="L1429" i="40"/>
  <c r="L1428" i="40"/>
  <c r="L1427" i="40"/>
  <c r="L1426" i="40"/>
  <c r="L1425" i="40"/>
  <c r="L1424" i="40"/>
  <c r="L1423" i="40"/>
  <c r="L1422" i="40"/>
  <c r="L1421" i="40"/>
  <c r="L1420" i="40"/>
  <c r="L1419" i="40"/>
  <c r="L1418" i="40"/>
  <c r="L1417" i="40"/>
  <c r="L1416" i="40"/>
  <c r="L1415" i="40"/>
  <c r="L1414" i="40"/>
  <c r="L1413" i="40"/>
  <c r="L1412" i="40"/>
  <c r="L1411" i="40"/>
  <c r="L1410" i="40"/>
  <c r="L1409" i="40"/>
  <c r="L1408" i="40"/>
  <c r="L1407" i="40"/>
  <c r="L1406" i="40"/>
  <c r="L1405" i="40"/>
  <c r="L1404" i="40"/>
  <c r="L1403" i="40"/>
  <c r="L1402" i="40"/>
  <c r="L1401" i="40"/>
  <c r="L1400" i="40"/>
  <c r="L1399" i="40"/>
  <c r="L1398" i="40"/>
  <c r="L1397" i="40"/>
  <c r="L1396" i="40"/>
  <c r="L1395" i="40"/>
  <c r="L1394" i="40"/>
  <c r="L1393" i="40"/>
  <c r="L1392" i="40"/>
  <c r="L1391" i="40"/>
  <c r="L1390" i="40"/>
  <c r="L1389" i="40"/>
  <c r="L1388" i="40"/>
  <c r="L1387" i="40"/>
  <c r="L1386" i="40"/>
  <c r="L1385" i="40"/>
  <c r="L1384" i="40"/>
  <c r="L1383" i="40"/>
  <c r="L1382" i="40"/>
  <c r="L1381" i="40"/>
  <c r="L1380" i="40"/>
  <c r="L1379" i="40"/>
  <c r="L1378" i="40"/>
  <c r="L1377" i="40"/>
  <c r="L1376" i="40"/>
  <c r="L1375" i="40"/>
  <c r="L1374" i="40"/>
  <c r="L1373" i="40"/>
  <c r="L1372" i="40"/>
  <c r="L1371" i="40"/>
  <c r="L1370" i="40"/>
  <c r="L1369" i="40"/>
  <c r="L1368" i="40"/>
  <c r="L1367" i="40"/>
  <c r="L1366" i="40"/>
  <c r="L1365" i="40"/>
  <c r="L1364" i="40"/>
  <c r="L1363" i="40"/>
  <c r="L1362" i="40"/>
  <c r="L1361" i="40"/>
  <c r="L1360" i="40"/>
  <c r="L1359" i="40"/>
  <c r="L1358" i="40"/>
  <c r="L1357" i="40"/>
  <c r="L1356" i="40"/>
  <c r="L1355" i="40"/>
  <c r="L1354" i="40"/>
  <c r="L1353" i="40"/>
  <c r="L1352" i="40"/>
  <c r="L1351" i="40"/>
  <c r="L1350" i="40"/>
  <c r="L1349" i="40"/>
  <c r="L1348" i="40"/>
  <c r="L1347" i="40"/>
  <c r="L1346" i="40"/>
  <c r="L1345" i="40"/>
  <c r="L1344" i="40"/>
  <c r="L1343" i="40"/>
  <c r="L1342" i="40"/>
  <c r="L1341" i="40"/>
  <c r="L1340" i="40"/>
  <c r="L1339" i="40"/>
  <c r="L1338" i="40"/>
  <c r="L1337" i="40"/>
  <c r="L1336" i="40"/>
  <c r="L1335" i="40"/>
  <c r="L1334" i="40"/>
  <c r="L1333" i="40"/>
  <c r="L1332" i="40"/>
  <c r="L1331" i="40"/>
  <c r="L1330" i="40"/>
  <c r="L1329" i="40"/>
  <c r="L1328" i="40"/>
  <c r="L1327" i="40"/>
  <c r="L1326" i="40"/>
  <c r="L1325" i="40"/>
  <c r="L1324" i="40"/>
  <c r="L1323" i="40"/>
  <c r="L1322" i="40"/>
  <c r="L1321" i="40"/>
  <c r="L1320" i="40"/>
  <c r="L1319" i="40"/>
  <c r="L1318" i="40"/>
  <c r="L1317" i="40"/>
  <c r="L1316" i="40"/>
  <c r="L1315" i="40"/>
  <c r="L1314" i="40"/>
  <c r="L1313" i="40"/>
  <c r="L1312" i="40"/>
  <c r="L1311" i="40"/>
  <c r="L1310" i="40"/>
  <c r="L1309" i="40"/>
  <c r="L1308" i="40"/>
  <c r="L1307" i="40"/>
  <c r="L1306" i="40"/>
  <c r="L1305" i="40"/>
  <c r="L1304" i="40"/>
  <c r="L1303" i="40"/>
  <c r="L1302" i="40"/>
  <c r="L1301" i="40"/>
  <c r="L1300" i="40"/>
  <c r="L1299" i="40"/>
  <c r="L1298" i="40"/>
  <c r="L1297" i="40"/>
  <c r="L1296" i="40"/>
  <c r="L1295" i="40"/>
  <c r="L1294" i="40"/>
  <c r="L1293" i="40"/>
  <c r="L1292" i="40"/>
  <c r="L1291" i="40"/>
  <c r="L1290" i="40"/>
  <c r="L1289" i="40"/>
  <c r="L1288" i="40"/>
  <c r="L1287" i="40"/>
  <c r="L1286" i="40"/>
  <c r="L1285" i="40"/>
  <c r="L1284" i="40"/>
  <c r="L1283" i="40"/>
  <c r="L1282" i="40"/>
  <c r="L1281" i="40"/>
  <c r="L1280" i="40"/>
  <c r="L1279" i="40"/>
  <c r="L1278" i="40"/>
  <c r="L1277" i="40"/>
  <c r="L1276" i="40"/>
  <c r="L1275" i="40"/>
  <c r="L1274" i="40"/>
  <c r="L1273" i="40"/>
  <c r="L1272" i="40"/>
  <c r="L1271" i="40"/>
  <c r="L1270" i="40"/>
  <c r="L1269" i="40"/>
  <c r="L1268" i="40"/>
  <c r="L1267" i="40"/>
  <c r="L1266" i="40"/>
  <c r="L1265" i="40"/>
  <c r="L1264" i="40"/>
  <c r="L1263" i="40"/>
  <c r="L1262" i="40"/>
  <c r="L1261" i="40"/>
  <c r="L1260" i="40"/>
  <c r="L1259" i="40"/>
  <c r="L1258" i="40"/>
  <c r="L1257" i="40"/>
  <c r="L1256" i="40"/>
  <c r="L1255" i="40"/>
  <c r="L1254" i="40"/>
  <c r="L1253" i="40"/>
  <c r="L1252" i="40"/>
  <c r="L1251" i="40"/>
  <c r="L1250" i="40"/>
  <c r="L1249" i="40"/>
  <c r="L1248" i="40"/>
  <c r="L1247" i="40"/>
  <c r="L1246" i="40"/>
  <c r="L1245" i="40"/>
  <c r="L1244" i="40"/>
  <c r="L1243" i="40"/>
  <c r="L1242" i="40"/>
  <c r="L1241" i="40"/>
  <c r="L1240" i="40"/>
  <c r="L1239" i="40"/>
  <c r="L1238" i="40"/>
  <c r="L1237" i="40"/>
  <c r="L1236" i="40"/>
  <c r="L1235" i="40"/>
  <c r="L1234" i="40"/>
  <c r="L1233" i="40"/>
  <c r="L1232" i="40"/>
  <c r="L1231" i="40"/>
  <c r="L1230" i="40"/>
  <c r="L1229" i="40"/>
  <c r="L1228" i="40"/>
  <c r="L1227" i="40"/>
  <c r="L1226" i="40"/>
  <c r="L1225" i="40"/>
  <c r="L1224" i="40"/>
  <c r="L1223" i="40"/>
  <c r="L1222" i="40"/>
  <c r="L1221" i="40"/>
  <c r="L1220" i="40"/>
  <c r="L1219" i="40"/>
  <c r="L1218" i="40"/>
  <c r="L1217" i="40"/>
  <c r="L1216" i="40"/>
  <c r="L1215" i="40"/>
  <c r="L1214" i="40"/>
  <c r="L1213" i="40"/>
  <c r="L1212" i="40"/>
  <c r="L1211" i="40"/>
  <c r="L1210" i="40"/>
  <c r="L1209" i="40"/>
  <c r="L1208" i="40"/>
  <c r="L1207" i="40"/>
  <c r="L1206" i="40"/>
  <c r="L1205" i="40"/>
  <c r="L1204" i="40"/>
  <c r="L1203" i="40"/>
  <c r="L1202" i="40"/>
  <c r="L1201" i="40"/>
  <c r="L1200" i="40"/>
  <c r="L1199" i="40"/>
  <c r="L1198" i="40"/>
  <c r="L1197" i="40"/>
  <c r="L1196" i="40"/>
  <c r="L1195" i="40"/>
  <c r="L1194" i="40"/>
  <c r="L1193" i="40"/>
  <c r="L1192" i="40"/>
  <c r="L1191" i="40"/>
  <c r="L1190" i="40"/>
  <c r="L1189" i="40"/>
  <c r="L1188" i="40"/>
  <c r="L1187" i="40"/>
  <c r="L1186" i="40"/>
  <c r="L1185" i="40"/>
  <c r="L1184" i="40"/>
  <c r="L1183" i="40"/>
  <c r="L1182" i="40"/>
  <c r="L1181" i="40"/>
  <c r="L1180" i="40"/>
  <c r="L1179" i="40"/>
  <c r="L1178" i="40"/>
  <c r="L1177" i="40"/>
  <c r="L1176" i="40"/>
  <c r="L1175" i="40"/>
  <c r="L1174" i="40"/>
  <c r="L1173" i="40"/>
  <c r="L1172" i="40"/>
  <c r="L1171" i="40"/>
  <c r="L1170" i="40"/>
  <c r="L1169" i="40"/>
  <c r="L1168" i="40"/>
  <c r="L1167" i="40"/>
  <c r="L1166" i="40"/>
  <c r="L1165" i="40"/>
  <c r="L1164" i="40"/>
  <c r="L1163" i="40"/>
  <c r="L1162" i="40"/>
  <c r="L1161" i="40"/>
  <c r="L1160" i="40"/>
  <c r="L1159" i="40"/>
  <c r="L1158" i="40"/>
  <c r="L1157" i="40"/>
  <c r="L1156" i="40"/>
  <c r="L1155" i="40"/>
  <c r="L1154" i="40"/>
  <c r="L1153" i="40"/>
  <c r="L1152" i="40"/>
  <c r="L1151" i="40"/>
  <c r="L1150" i="40"/>
  <c r="L1149" i="40"/>
  <c r="L1148" i="40"/>
  <c r="L1147" i="40"/>
  <c r="L1146" i="40"/>
  <c r="L1145" i="40"/>
  <c r="L1144" i="40"/>
  <c r="L1143" i="40"/>
  <c r="L1142" i="40"/>
  <c r="L1141" i="40"/>
  <c r="L1140" i="40"/>
  <c r="L1139" i="40"/>
  <c r="L1138" i="40"/>
  <c r="L1137" i="40"/>
  <c r="L1136" i="40"/>
  <c r="L1135" i="40"/>
  <c r="L1134" i="40"/>
  <c r="L1133" i="40"/>
  <c r="L1132" i="40"/>
  <c r="L1131" i="40"/>
  <c r="L1130" i="40"/>
  <c r="L1129" i="40"/>
  <c r="L1128" i="40"/>
  <c r="L1127" i="40"/>
  <c r="L1126" i="40"/>
  <c r="L1125" i="40"/>
  <c r="L1124" i="40"/>
  <c r="L1123" i="40"/>
  <c r="L1122" i="40"/>
  <c r="L1121" i="40"/>
  <c r="L1120" i="40"/>
  <c r="L1119" i="40"/>
  <c r="L1118" i="40"/>
  <c r="L1117" i="40"/>
  <c r="L1116" i="40"/>
  <c r="L1115" i="40"/>
  <c r="L1114" i="40"/>
  <c r="L1113" i="40"/>
  <c r="L1112" i="40"/>
  <c r="L1111" i="40"/>
  <c r="L1110" i="40"/>
  <c r="L1109" i="40"/>
  <c r="L1108" i="40"/>
  <c r="L1107" i="40"/>
  <c r="L1106" i="40"/>
  <c r="L1105" i="40"/>
  <c r="L1104" i="40"/>
  <c r="L1103" i="40"/>
  <c r="L1102" i="40"/>
  <c r="L1101" i="40"/>
  <c r="L1100" i="40"/>
  <c r="L1099" i="40"/>
  <c r="L1098" i="40"/>
  <c r="L1097" i="40"/>
  <c r="L1096" i="40"/>
  <c r="L1095" i="40"/>
  <c r="L1094" i="40"/>
  <c r="L1093" i="40"/>
  <c r="L1092" i="40"/>
  <c r="L1091" i="40"/>
  <c r="L1090" i="40"/>
  <c r="L1089" i="40"/>
  <c r="L1088" i="40"/>
  <c r="L1087" i="40"/>
  <c r="L1086" i="40"/>
  <c r="L1085" i="40"/>
  <c r="L1084" i="40"/>
  <c r="L1083" i="40"/>
  <c r="L1082" i="40"/>
  <c r="L1081" i="40"/>
  <c r="L1080" i="40"/>
  <c r="L1079" i="40"/>
  <c r="L1078" i="40"/>
  <c r="L1077" i="40"/>
  <c r="L1076" i="40"/>
  <c r="L1075" i="40"/>
  <c r="L1074" i="40"/>
  <c r="L1073" i="40"/>
  <c r="L1072" i="40"/>
  <c r="L1071" i="40"/>
  <c r="L1070" i="40"/>
  <c r="L1069" i="40"/>
  <c r="L1068" i="40"/>
  <c r="L1067" i="40"/>
  <c r="L1066" i="40"/>
  <c r="L1065" i="40"/>
  <c r="L1064" i="40"/>
  <c r="L1063" i="40"/>
  <c r="L1062" i="40"/>
  <c r="L1061" i="40"/>
  <c r="L1060" i="40"/>
  <c r="L1059" i="40"/>
  <c r="L1058" i="40"/>
  <c r="L1057" i="40"/>
  <c r="L1056" i="40"/>
  <c r="L1055" i="40"/>
  <c r="L1054" i="40"/>
  <c r="L1053" i="40"/>
  <c r="L1052" i="40"/>
  <c r="L1051" i="40"/>
  <c r="L1050" i="40"/>
  <c r="L1049" i="40"/>
  <c r="L1048" i="40"/>
  <c r="L1047" i="40"/>
  <c r="L1046" i="40"/>
  <c r="L1045" i="40"/>
  <c r="L1044" i="40"/>
  <c r="L1043" i="40"/>
  <c r="L1042" i="40"/>
  <c r="L1041" i="40"/>
  <c r="L1040" i="40"/>
  <c r="L1039" i="40"/>
  <c r="L1038" i="40"/>
  <c r="L1037" i="40"/>
  <c r="L1036" i="40"/>
  <c r="L1035" i="40"/>
  <c r="L1034" i="40"/>
  <c r="L1033" i="40"/>
  <c r="L1032" i="40"/>
  <c r="L1031" i="40"/>
  <c r="L1030" i="40"/>
  <c r="L1029" i="40"/>
  <c r="L1028" i="40"/>
  <c r="L1027" i="40"/>
  <c r="L1026" i="40"/>
  <c r="L1025" i="40"/>
  <c r="L1024" i="40"/>
  <c r="L1023" i="40"/>
  <c r="L1022" i="40"/>
  <c r="L1021" i="40"/>
  <c r="L1020" i="40"/>
  <c r="L1019" i="40"/>
  <c r="L1018" i="40"/>
  <c r="L1017" i="40"/>
  <c r="L1016" i="40"/>
  <c r="L1015" i="40"/>
  <c r="L1014" i="40"/>
  <c r="L1013" i="40"/>
  <c r="L1012" i="40"/>
  <c r="L1011" i="40"/>
  <c r="L1010" i="40"/>
  <c r="L1009" i="40"/>
  <c r="L1008" i="40"/>
  <c r="L1007" i="40"/>
  <c r="L1006" i="40"/>
  <c r="L1005" i="40"/>
  <c r="L1004" i="40"/>
  <c r="L1003" i="40"/>
  <c r="L1002" i="40"/>
  <c r="L1001" i="40"/>
  <c r="L1000" i="40"/>
  <c r="L999" i="40"/>
  <c r="L998" i="40"/>
  <c r="L997" i="40"/>
  <c r="L996" i="40"/>
  <c r="L995" i="40"/>
  <c r="L994" i="40"/>
  <c r="L993" i="40"/>
  <c r="L992" i="40"/>
  <c r="L991" i="40"/>
  <c r="L990" i="40"/>
  <c r="L989" i="40"/>
  <c r="L988" i="40"/>
  <c r="L987" i="40"/>
  <c r="L986" i="40"/>
  <c r="L985" i="40"/>
  <c r="L984" i="40"/>
  <c r="L983" i="40"/>
  <c r="L982" i="40"/>
  <c r="L981" i="40"/>
  <c r="L980" i="40"/>
  <c r="L979" i="40"/>
  <c r="L978" i="40"/>
  <c r="L977" i="40"/>
  <c r="L976" i="40"/>
  <c r="L975" i="40"/>
  <c r="L974" i="40"/>
  <c r="L973" i="40"/>
  <c r="L972" i="40"/>
  <c r="L971" i="40"/>
  <c r="L970" i="40"/>
  <c r="L969" i="40"/>
  <c r="L968" i="40"/>
  <c r="L967" i="40"/>
  <c r="L966" i="40"/>
  <c r="L965" i="40"/>
  <c r="L964" i="40"/>
  <c r="L963" i="40"/>
  <c r="L962" i="40"/>
  <c r="L961" i="40"/>
  <c r="L960" i="40"/>
  <c r="L959" i="40"/>
  <c r="L958" i="40"/>
  <c r="L957" i="40"/>
  <c r="L956" i="40"/>
  <c r="L955" i="40"/>
  <c r="L954" i="40"/>
  <c r="L953" i="40"/>
  <c r="L952" i="40"/>
  <c r="L951" i="40"/>
  <c r="L950" i="40"/>
  <c r="L949" i="40"/>
  <c r="L948" i="40"/>
  <c r="L947" i="40"/>
  <c r="L946" i="40"/>
  <c r="L945" i="40"/>
  <c r="L944" i="40"/>
  <c r="L943" i="40"/>
  <c r="L942" i="40"/>
  <c r="L941" i="40"/>
  <c r="L940" i="40"/>
  <c r="L939" i="40"/>
  <c r="L938" i="40"/>
  <c r="L937" i="40"/>
  <c r="L936" i="40"/>
  <c r="L935" i="40"/>
  <c r="L934" i="40"/>
  <c r="L933" i="40"/>
  <c r="L932" i="40"/>
  <c r="L931" i="40"/>
  <c r="L930" i="40"/>
  <c r="L929" i="40"/>
  <c r="L928" i="40"/>
  <c r="L927" i="40"/>
  <c r="L926" i="40"/>
  <c r="L925" i="40"/>
  <c r="L924" i="40"/>
  <c r="L923" i="40"/>
  <c r="L922" i="40"/>
  <c r="L921" i="40"/>
  <c r="L920" i="40"/>
  <c r="L919" i="40"/>
  <c r="L918" i="40"/>
  <c r="L917" i="40"/>
  <c r="L916" i="40"/>
  <c r="L915" i="40"/>
  <c r="L914" i="40"/>
  <c r="L913" i="40"/>
  <c r="L912" i="40"/>
  <c r="L911" i="40"/>
  <c r="L910" i="40"/>
  <c r="L909" i="40"/>
  <c r="L908" i="40"/>
  <c r="L907" i="40"/>
  <c r="L906" i="40"/>
  <c r="L905" i="40"/>
  <c r="L904" i="40"/>
  <c r="L903" i="40"/>
  <c r="L902" i="40"/>
  <c r="L901" i="40"/>
  <c r="L900" i="40"/>
  <c r="L899" i="40"/>
  <c r="L898" i="40"/>
  <c r="L897" i="40"/>
  <c r="L896" i="40"/>
  <c r="L895" i="40"/>
  <c r="L894" i="40"/>
  <c r="L893" i="40"/>
  <c r="L892" i="40"/>
  <c r="L891" i="40"/>
  <c r="L890" i="40"/>
  <c r="L889" i="40"/>
  <c r="L888" i="40"/>
  <c r="L887" i="40"/>
  <c r="L886" i="40"/>
  <c r="L885" i="40"/>
  <c r="L884" i="40"/>
  <c r="L883" i="40"/>
  <c r="L882" i="40"/>
  <c r="L881" i="40"/>
  <c r="L880" i="40"/>
  <c r="L879" i="40"/>
  <c r="L878" i="40"/>
  <c r="L877" i="40"/>
  <c r="L876" i="40"/>
  <c r="L875" i="40"/>
  <c r="L874" i="40"/>
  <c r="L873" i="40"/>
  <c r="L872" i="40"/>
  <c r="L871" i="40"/>
  <c r="L870" i="40"/>
  <c r="L869" i="40"/>
  <c r="L868" i="40"/>
  <c r="L867" i="40"/>
  <c r="L866" i="40"/>
  <c r="L865" i="40"/>
  <c r="L864" i="40"/>
  <c r="L863" i="40"/>
  <c r="L862" i="40"/>
  <c r="L861" i="40"/>
  <c r="L860" i="40"/>
  <c r="L859" i="40"/>
  <c r="L858" i="40"/>
  <c r="L857" i="40"/>
  <c r="L856" i="40"/>
  <c r="L855" i="40"/>
  <c r="L854" i="40"/>
  <c r="L853" i="40"/>
  <c r="L852" i="40"/>
  <c r="L851" i="40"/>
  <c r="L850" i="40"/>
  <c r="L849" i="40"/>
  <c r="L848" i="40"/>
  <c r="L847" i="40"/>
  <c r="L846" i="40"/>
  <c r="L845" i="40"/>
  <c r="L844" i="40"/>
  <c r="L843" i="40"/>
  <c r="L842" i="40"/>
  <c r="L841" i="40"/>
  <c r="L840" i="40"/>
  <c r="L839" i="40"/>
  <c r="L838" i="40"/>
  <c r="L837" i="40"/>
  <c r="L836" i="40"/>
  <c r="L835" i="40"/>
  <c r="L834" i="40"/>
  <c r="L833" i="40"/>
  <c r="L832" i="40"/>
  <c r="L831" i="40"/>
  <c r="L830" i="40"/>
  <c r="L829" i="40"/>
  <c r="L828" i="40"/>
  <c r="L827" i="40"/>
  <c r="L826" i="40"/>
  <c r="L825" i="40"/>
  <c r="L824" i="40"/>
  <c r="L823" i="40"/>
  <c r="L822" i="40"/>
  <c r="L821" i="40"/>
  <c r="L820" i="40"/>
  <c r="L819" i="40"/>
  <c r="L818" i="40"/>
  <c r="L817" i="40"/>
  <c r="L816" i="40"/>
  <c r="L815" i="40"/>
  <c r="L814" i="40"/>
  <c r="L813" i="40"/>
  <c r="L812" i="40"/>
  <c r="L811" i="40"/>
  <c r="L810" i="40"/>
  <c r="L809" i="40"/>
  <c r="L808" i="40"/>
  <c r="L807" i="40"/>
  <c r="L806" i="40"/>
  <c r="L805" i="40"/>
  <c r="L804" i="40"/>
  <c r="L803" i="40"/>
  <c r="L802" i="40"/>
  <c r="L801" i="40"/>
  <c r="L800" i="40"/>
  <c r="L799" i="40"/>
  <c r="L798" i="40"/>
  <c r="L797" i="40"/>
  <c r="L796" i="40"/>
  <c r="L795" i="40"/>
  <c r="L794" i="40"/>
  <c r="L793" i="40"/>
  <c r="L792" i="40"/>
  <c r="L791" i="40"/>
  <c r="L790" i="40"/>
  <c r="L789" i="40"/>
  <c r="L788" i="40"/>
  <c r="L787" i="40"/>
  <c r="L786" i="40"/>
  <c r="L785" i="40"/>
  <c r="L784" i="40"/>
  <c r="L783" i="40"/>
  <c r="L782" i="40"/>
  <c r="L781" i="40"/>
  <c r="L780" i="40"/>
  <c r="L779" i="40"/>
  <c r="L778" i="40"/>
  <c r="L777" i="40"/>
  <c r="L776" i="40"/>
  <c r="L775" i="40"/>
  <c r="L774" i="40"/>
  <c r="L773" i="40"/>
  <c r="L772" i="40"/>
  <c r="L771" i="40"/>
  <c r="L770" i="40"/>
  <c r="L769" i="40"/>
  <c r="L768" i="40"/>
  <c r="L767" i="40"/>
  <c r="L766" i="40"/>
  <c r="L765" i="40"/>
  <c r="L764" i="40"/>
  <c r="L763" i="40"/>
  <c r="L762" i="40"/>
  <c r="L761" i="40"/>
  <c r="L760" i="40"/>
  <c r="L759" i="40"/>
  <c r="L758" i="40"/>
  <c r="L757" i="40"/>
  <c r="L756" i="40"/>
  <c r="L755" i="40"/>
  <c r="L754" i="40"/>
  <c r="L753" i="40"/>
  <c r="L752" i="40"/>
  <c r="L751" i="40"/>
  <c r="L750" i="40"/>
  <c r="L749" i="40"/>
  <c r="L748" i="40"/>
  <c r="L747" i="40"/>
  <c r="L746" i="40"/>
  <c r="L745" i="40"/>
  <c r="L744" i="40"/>
  <c r="L743" i="40"/>
  <c r="L742" i="40"/>
  <c r="L741" i="40"/>
  <c r="L740" i="40"/>
  <c r="L739" i="40"/>
  <c r="L738" i="40"/>
  <c r="L737" i="40"/>
  <c r="L736" i="40"/>
  <c r="L735" i="40"/>
  <c r="L734" i="40"/>
  <c r="L733" i="40"/>
  <c r="L732" i="40"/>
  <c r="L731" i="40"/>
  <c r="L730" i="40"/>
  <c r="L729" i="40"/>
  <c r="L728" i="40"/>
  <c r="L727" i="40"/>
  <c r="L726" i="40"/>
  <c r="L725" i="40"/>
  <c r="L724" i="40"/>
  <c r="L723" i="40"/>
  <c r="L722" i="40"/>
  <c r="L721" i="40"/>
  <c r="L720" i="40"/>
  <c r="L719" i="40"/>
  <c r="L718" i="40"/>
  <c r="L717" i="40"/>
  <c r="L716" i="40"/>
  <c r="L715" i="40"/>
  <c r="L714" i="40"/>
  <c r="L713" i="40"/>
  <c r="L712" i="40"/>
  <c r="L711" i="40"/>
  <c r="L710" i="40"/>
  <c r="L709" i="40"/>
  <c r="L708" i="40"/>
  <c r="L707" i="40"/>
  <c r="L706" i="40"/>
  <c r="L705" i="40"/>
  <c r="L704" i="40"/>
  <c r="L703" i="40"/>
  <c r="L702" i="40"/>
  <c r="L701" i="40"/>
  <c r="L700" i="40"/>
  <c r="L699" i="40"/>
  <c r="L698" i="40"/>
  <c r="L697" i="40"/>
  <c r="L696" i="40"/>
  <c r="L695" i="40"/>
  <c r="L694" i="40"/>
  <c r="L693" i="40"/>
  <c r="L692" i="40"/>
  <c r="L691" i="40"/>
  <c r="L690" i="40"/>
  <c r="L689" i="40"/>
  <c r="L688" i="40"/>
  <c r="L687" i="40"/>
  <c r="L686" i="40"/>
  <c r="L685" i="40"/>
  <c r="L684" i="40"/>
  <c r="L683" i="40"/>
  <c r="L682" i="40"/>
  <c r="L681" i="40"/>
  <c r="L680" i="40"/>
  <c r="L679" i="40"/>
  <c r="L678" i="40"/>
  <c r="L677" i="40"/>
  <c r="L676" i="40"/>
  <c r="L675" i="40"/>
  <c r="L674" i="40"/>
  <c r="L673" i="40"/>
  <c r="L672" i="40"/>
  <c r="L671" i="40"/>
  <c r="L670" i="40"/>
  <c r="L669" i="40"/>
  <c r="L668" i="40"/>
  <c r="L667" i="40"/>
  <c r="L666" i="40"/>
  <c r="L665" i="40"/>
  <c r="L664" i="40"/>
  <c r="L663" i="40"/>
  <c r="L662" i="40"/>
  <c r="L661" i="40"/>
  <c r="L660" i="40"/>
  <c r="L659" i="40"/>
  <c r="L658" i="40"/>
  <c r="L657" i="40"/>
  <c r="L656" i="40"/>
  <c r="L655" i="40"/>
  <c r="L654" i="40"/>
  <c r="L653" i="40"/>
  <c r="L652" i="40"/>
  <c r="L651" i="40"/>
  <c r="L650" i="40"/>
  <c r="L649" i="40"/>
  <c r="L648" i="40"/>
  <c r="L647" i="40"/>
  <c r="L646" i="40"/>
  <c r="L645" i="40"/>
  <c r="L644" i="40"/>
  <c r="L643" i="40"/>
  <c r="L642" i="40"/>
  <c r="L641" i="40"/>
  <c r="L640" i="40"/>
  <c r="L639" i="40"/>
  <c r="L638" i="40"/>
  <c r="L637" i="40"/>
  <c r="L636" i="40"/>
  <c r="L635" i="40"/>
  <c r="L634" i="40"/>
  <c r="L633" i="40"/>
  <c r="L632" i="40"/>
  <c r="L631" i="40"/>
  <c r="L630" i="40"/>
  <c r="L629" i="40"/>
  <c r="L628" i="40"/>
  <c r="L627" i="40"/>
  <c r="L626" i="40"/>
  <c r="L625" i="40"/>
  <c r="L624" i="40"/>
  <c r="L623" i="40"/>
  <c r="L622" i="40"/>
  <c r="L621" i="40"/>
  <c r="L620" i="40"/>
  <c r="L619" i="40"/>
  <c r="L618" i="40"/>
  <c r="L617" i="40"/>
  <c r="L616" i="40"/>
  <c r="L615" i="40"/>
  <c r="L614" i="40"/>
  <c r="L613" i="40"/>
  <c r="L612" i="40"/>
  <c r="L611" i="40"/>
  <c r="L610" i="40"/>
  <c r="L609" i="40"/>
  <c r="L608" i="40"/>
  <c r="L607" i="40"/>
  <c r="L606" i="40"/>
  <c r="L605" i="40"/>
  <c r="L604" i="40"/>
  <c r="L603" i="40"/>
  <c r="L602" i="40"/>
  <c r="L601" i="40"/>
  <c r="L600" i="40"/>
  <c r="L599" i="40"/>
  <c r="L598" i="40"/>
  <c r="L597" i="40"/>
  <c r="L596" i="40"/>
  <c r="L595" i="40"/>
  <c r="L594" i="40"/>
  <c r="L593" i="40"/>
  <c r="L592" i="40"/>
  <c r="L591" i="40"/>
  <c r="L590" i="40"/>
  <c r="L589" i="40"/>
  <c r="L588" i="40"/>
  <c r="L587" i="40"/>
  <c r="L586" i="40"/>
  <c r="L585" i="40"/>
  <c r="L584" i="40"/>
  <c r="L583" i="40"/>
  <c r="L582" i="40"/>
  <c r="L581" i="40"/>
  <c r="L580" i="40"/>
  <c r="L579" i="40"/>
  <c r="L578" i="40"/>
  <c r="L577" i="40"/>
  <c r="L576" i="40"/>
  <c r="L575" i="40"/>
  <c r="L574" i="40"/>
  <c r="L573" i="40"/>
  <c r="L572" i="40"/>
  <c r="L571" i="40"/>
  <c r="L570" i="40"/>
  <c r="L569" i="40"/>
  <c r="L568" i="40"/>
  <c r="L567" i="40"/>
  <c r="L566" i="40"/>
  <c r="L565" i="40"/>
  <c r="L564" i="40"/>
  <c r="L563" i="40"/>
  <c r="L562" i="40"/>
  <c r="L561" i="40"/>
  <c r="L560" i="40"/>
  <c r="L559" i="40"/>
  <c r="L558" i="40"/>
  <c r="L557" i="40"/>
  <c r="L556" i="40"/>
  <c r="L555" i="40"/>
  <c r="L554" i="40"/>
  <c r="L553" i="40"/>
  <c r="L552" i="40"/>
  <c r="L551" i="40"/>
  <c r="L550" i="40"/>
  <c r="L549" i="40"/>
  <c r="L548" i="40"/>
  <c r="L547" i="40"/>
  <c r="L546" i="40"/>
  <c r="L545" i="40"/>
  <c r="L544" i="40"/>
  <c r="L543" i="40"/>
  <c r="L542" i="40"/>
  <c r="L541" i="40"/>
  <c r="L540" i="40"/>
  <c r="L539" i="40"/>
  <c r="L538" i="40"/>
  <c r="L537" i="40"/>
  <c r="L536" i="40"/>
  <c r="L535" i="40"/>
  <c r="L534" i="40"/>
  <c r="L533" i="40"/>
  <c r="L532" i="40"/>
  <c r="L531" i="40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D2" i="42"/>
  <c r="D3" i="42"/>
  <c r="D4" i="42"/>
  <c r="D5" i="42"/>
  <c r="D6" i="42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D22" i="42"/>
  <c r="D23" i="42"/>
  <c r="D24" i="42"/>
  <c r="D25" i="42"/>
  <c r="D26" i="42"/>
  <c r="D27" i="42"/>
  <c r="D28" i="42"/>
  <c r="D29" i="42"/>
  <c r="D30" i="42"/>
  <c r="D31" i="42"/>
  <c r="D32" i="42"/>
  <c r="D33" i="42"/>
  <c r="D34" i="42"/>
  <c r="D35" i="42"/>
  <c r="D36" i="42"/>
  <c r="D37" i="42"/>
  <c r="D38" i="42"/>
  <c r="D39" i="42"/>
  <c r="D40" i="42"/>
  <c r="D41" i="42"/>
  <c r="D42" i="42"/>
  <c r="D43" i="42"/>
  <c r="D44" i="42"/>
  <c r="D45" i="42"/>
  <c r="D46" i="42"/>
  <c r="D47" i="42"/>
  <c r="D48" i="42"/>
  <c r="D49" i="42"/>
  <c r="D50" i="42"/>
  <c r="D51" i="42"/>
  <c r="D52" i="42"/>
  <c r="D53" i="42"/>
  <c r="D54" i="42"/>
  <c r="D55" i="42"/>
  <c r="D56" i="42"/>
  <c r="D57" i="42"/>
  <c r="D58" i="42"/>
  <c r="D59" i="42"/>
  <c r="D60" i="42"/>
  <c r="D61" i="42"/>
  <c r="D62" i="42"/>
  <c r="D63" i="42"/>
  <c r="D64" i="42"/>
  <c r="D65" i="42"/>
  <c r="D66" i="42"/>
  <c r="D67" i="42"/>
  <c r="D68" i="42"/>
  <c r="D69" i="42"/>
  <c r="D70" i="42"/>
  <c r="D71" i="42"/>
  <c r="D72" i="42"/>
  <c r="D73" i="42"/>
  <c r="D74" i="42"/>
  <c r="D75" i="42"/>
  <c r="D76" i="42"/>
  <c r="D77" i="42"/>
  <c r="D78" i="42"/>
  <c r="D79" i="42"/>
  <c r="D80" i="42"/>
  <c r="D81" i="42"/>
  <c r="D82" i="42"/>
  <c r="D83" i="42"/>
  <c r="D84" i="42"/>
  <c r="D85" i="42"/>
  <c r="D86" i="42"/>
  <c r="D87" i="42"/>
  <c r="D88" i="42"/>
  <c r="D89" i="42"/>
  <c r="D90" i="42"/>
  <c r="D91" i="42"/>
  <c r="D92" i="42"/>
  <c r="D93" i="42"/>
  <c r="D94" i="42"/>
  <c r="D95" i="42"/>
  <c r="D96" i="42"/>
  <c r="D97" i="42"/>
  <c r="D98" i="42"/>
  <c r="D99" i="42"/>
  <c r="D100" i="42"/>
  <c r="D101" i="42"/>
  <c r="D102" i="42"/>
  <c r="D103" i="42"/>
  <c r="D104" i="42"/>
  <c r="D105" i="42"/>
  <c r="D106" i="42"/>
  <c r="D107" i="42"/>
  <c r="D108" i="42"/>
  <c r="D109" i="42"/>
  <c r="D110" i="42"/>
  <c r="D111" i="42"/>
  <c r="D112" i="42"/>
  <c r="D113" i="42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D242" i="42"/>
  <c r="D243" i="42"/>
  <c r="D244" i="42"/>
  <c r="D245" i="42"/>
  <c r="D246" i="42"/>
  <c r="D247" i="42"/>
  <c r="D248" i="42"/>
  <c r="D249" i="42"/>
  <c r="D250" i="42"/>
  <c r="D251" i="42"/>
  <c r="D252" i="42"/>
  <c r="D253" i="42"/>
  <c r="D254" i="42"/>
  <c r="D255" i="42"/>
  <c r="D256" i="42"/>
  <c r="D257" i="42"/>
  <c r="D258" i="42"/>
  <c r="D259" i="42"/>
  <c r="D260" i="42"/>
  <c r="D261" i="42"/>
  <c r="D262" i="42"/>
  <c r="D263" i="42"/>
  <c r="D264" i="42"/>
  <c r="D265" i="42"/>
  <c r="D266" i="42"/>
  <c r="D267" i="42"/>
  <c r="D268" i="42"/>
  <c r="D269" i="42"/>
  <c r="D270" i="42"/>
  <c r="D271" i="42"/>
  <c r="D272" i="42"/>
  <c r="D273" i="42"/>
  <c r="D274" i="42"/>
  <c r="D275" i="42"/>
  <c r="D276" i="42"/>
  <c r="D277" i="42"/>
  <c r="D278" i="42"/>
  <c r="D279" i="42"/>
  <c r="D280" i="42"/>
  <c r="D281" i="42"/>
  <c r="D282" i="42"/>
  <c r="D283" i="42"/>
  <c r="D284" i="42"/>
  <c r="D285" i="42"/>
  <c r="D286" i="42"/>
  <c r="D287" i="42"/>
  <c r="D288" i="42"/>
  <c r="D289" i="42"/>
  <c r="D290" i="42"/>
  <c r="D291" i="42"/>
  <c r="D292" i="42"/>
  <c r="D293" i="42"/>
  <c r="D294" i="42"/>
  <c r="D295" i="42"/>
  <c r="D296" i="42"/>
  <c r="D297" i="42"/>
  <c r="D298" i="42"/>
  <c r="D299" i="42"/>
  <c r="D300" i="42"/>
  <c r="D301" i="42"/>
  <c r="D302" i="42"/>
  <c r="D303" i="42"/>
  <c r="D304" i="42"/>
  <c r="D305" i="42"/>
  <c r="D306" i="42"/>
  <c r="D307" i="42"/>
  <c r="D308" i="42"/>
  <c r="D309" i="42"/>
  <c r="D310" i="42"/>
  <c r="D311" i="42"/>
  <c r="D312" i="42"/>
  <c r="D313" i="42"/>
  <c r="D314" i="42"/>
  <c r="D315" i="42"/>
  <c r="D316" i="42"/>
  <c r="D317" i="42"/>
  <c r="D318" i="42"/>
  <c r="D319" i="42"/>
  <c r="D320" i="42"/>
  <c r="D321" i="42"/>
  <c r="D322" i="42"/>
  <c r="D323" i="42"/>
  <c r="D324" i="42"/>
  <c r="D325" i="42"/>
  <c r="D326" i="42"/>
  <c r="D327" i="42"/>
  <c r="D328" i="42"/>
  <c r="D329" i="42"/>
  <c r="D330" i="42"/>
  <c r="D331" i="42"/>
  <c r="D332" i="42"/>
  <c r="D333" i="42"/>
  <c r="D334" i="42"/>
  <c r="D335" i="42"/>
  <c r="D336" i="42"/>
  <c r="D337" i="42"/>
  <c r="D338" i="42"/>
  <c r="D339" i="42"/>
  <c r="D340" i="42"/>
  <c r="D341" i="42"/>
  <c r="D342" i="42"/>
  <c r="D343" i="42"/>
  <c r="D344" i="42"/>
  <c r="D345" i="42"/>
  <c r="D346" i="42"/>
  <c r="D347" i="42"/>
  <c r="D348" i="42"/>
  <c r="D349" i="42"/>
  <c r="D350" i="42"/>
  <c r="D351" i="42"/>
  <c r="D352" i="42"/>
  <c r="D353" i="42"/>
  <c r="D354" i="42"/>
  <c r="D355" i="42"/>
  <c r="D356" i="42"/>
  <c r="D357" i="42"/>
  <c r="D358" i="42"/>
  <c r="D359" i="42"/>
  <c r="D360" i="42"/>
  <c r="D361" i="42"/>
  <c r="D362" i="42"/>
  <c r="D363" i="42"/>
  <c r="D364" i="42"/>
  <c r="D365" i="42"/>
  <c r="D366" i="42"/>
  <c r="D367" i="42"/>
  <c r="D368" i="42"/>
  <c r="D369" i="42"/>
  <c r="D370" i="42"/>
  <c r="D371" i="42"/>
  <c r="D372" i="42"/>
  <c r="D373" i="42"/>
  <c r="D374" i="42"/>
  <c r="D375" i="42"/>
  <c r="D376" i="42"/>
  <c r="D377" i="42"/>
  <c r="D379" i="42"/>
  <c r="AN9" i="34" l="1"/>
  <c r="BA9" i="34" s="1"/>
  <c r="AN5" i="34"/>
  <c r="BA5" i="34" s="1"/>
  <c r="AN241" i="34"/>
  <c r="BA241" i="34" s="1"/>
  <c r="AN237" i="34"/>
  <c r="BA237" i="34" s="1"/>
  <c r="AN233" i="34"/>
  <c r="BA233" i="34" s="1"/>
  <c r="AN229" i="34"/>
  <c r="BA229" i="34" s="1"/>
  <c r="AN225" i="34"/>
  <c r="BA225" i="34" s="1"/>
  <c r="AN221" i="34"/>
  <c r="BA221" i="34" s="1"/>
  <c r="AN217" i="34"/>
  <c r="BA217" i="34" s="1"/>
  <c r="AN213" i="34"/>
  <c r="BA213" i="34" s="1"/>
  <c r="AN209" i="34"/>
  <c r="BA209" i="34" s="1"/>
  <c r="AN205" i="34"/>
  <c r="BA205" i="34" s="1"/>
  <c r="AN201" i="34"/>
  <c r="BA201" i="34" s="1"/>
  <c r="AN197" i="34"/>
  <c r="BA197" i="34" s="1"/>
  <c r="AN193" i="34"/>
  <c r="BA193" i="34" s="1"/>
  <c r="AN189" i="34"/>
  <c r="BA189" i="34" s="1"/>
  <c r="AN185" i="34"/>
  <c r="BA185" i="34" s="1"/>
  <c r="AN181" i="34"/>
  <c r="BA181" i="34" s="1"/>
  <c r="AN177" i="34"/>
  <c r="BA177" i="34" s="1"/>
  <c r="AN173" i="34"/>
  <c r="BA173" i="34" s="1"/>
  <c r="AN169" i="34"/>
  <c r="BA169" i="34" s="1"/>
  <c r="AN165" i="34"/>
  <c r="BA165" i="34" s="1"/>
  <c r="AN161" i="34"/>
  <c r="BA161" i="34" s="1"/>
  <c r="AN157" i="34"/>
  <c r="BA157" i="34" s="1"/>
  <c r="AN153" i="34"/>
  <c r="BA153" i="34" s="1"/>
  <c r="AN149" i="34"/>
  <c r="BA149" i="34" s="1"/>
  <c r="AN145" i="34"/>
  <c r="BA145" i="34" s="1"/>
  <c r="AN141" i="34"/>
  <c r="BA141" i="34" s="1"/>
  <c r="AN137" i="34"/>
  <c r="BA137" i="34" s="1"/>
  <c r="AN133" i="34"/>
  <c r="BA133" i="34" s="1"/>
  <c r="AN129" i="34"/>
  <c r="BA129" i="34" s="1"/>
  <c r="AN125" i="34"/>
  <c r="BA125" i="34" s="1"/>
  <c r="AN121" i="34"/>
  <c r="BA121" i="34" s="1"/>
  <c r="AN117" i="34"/>
  <c r="BA117" i="34" s="1"/>
  <c r="AN113" i="34"/>
  <c r="BA113" i="34" s="1"/>
  <c r="AN109" i="34"/>
  <c r="BA109" i="34" s="1"/>
  <c r="AN105" i="34"/>
  <c r="BA105" i="34" s="1"/>
  <c r="AN101" i="34"/>
  <c r="BA101" i="34" s="1"/>
  <c r="AN97" i="34"/>
  <c r="BA97" i="34" s="1"/>
  <c r="AN93" i="34"/>
  <c r="BA93" i="34" s="1"/>
  <c r="AN89" i="34"/>
  <c r="BA89" i="34" s="1"/>
  <c r="AN85" i="34"/>
  <c r="BA85" i="34" s="1"/>
  <c r="AN81" i="34"/>
  <c r="BA81" i="34" s="1"/>
  <c r="AN77" i="34"/>
  <c r="BA77" i="34" s="1"/>
  <c r="AN73" i="34"/>
  <c r="BA73" i="34" s="1"/>
  <c r="AN69" i="34"/>
  <c r="BA69" i="34" s="1"/>
  <c r="AN65" i="34"/>
  <c r="BA65" i="34" s="1"/>
  <c r="AN61" i="34"/>
  <c r="BA61" i="34" s="1"/>
  <c r="AN57" i="34"/>
  <c r="BA57" i="34" s="1"/>
  <c r="AN53" i="34"/>
  <c r="BA53" i="34" s="1"/>
  <c r="AN49" i="34"/>
  <c r="BA49" i="34" s="1"/>
  <c r="AN45" i="34"/>
  <c r="BA45" i="34" s="1"/>
  <c r="AN41" i="34"/>
  <c r="BA41" i="34" s="1"/>
  <c r="AN37" i="34"/>
  <c r="BA37" i="34" s="1"/>
  <c r="AN33" i="34"/>
  <c r="BA33" i="34" s="1"/>
  <c r="AN29" i="34"/>
  <c r="BA29" i="34" s="1"/>
  <c r="AN25" i="34"/>
  <c r="BA25" i="34" s="1"/>
  <c r="AN21" i="34"/>
  <c r="BA21" i="34" s="1"/>
  <c r="AN17" i="34"/>
  <c r="BA17" i="34" s="1"/>
  <c r="AN13" i="34"/>
  <c r="BA13" i="34" s="1"/>
  <c r="AN156" i="47"/>
  <c r="AN154" i="47"/>
  <c r="AN152" i="47"/>
  <c r="AN150" i="47"/>
  <c r="AN148" i="47"/>
  <c r="AN146" i="47"/>
  <c r="AN144" i="47"/>
  <c r="AN142" i="47"/>
  <c r="AN140" i="47"/>
  <c r="AN138" i="47"/>
  <c r="AN136" i="47"/>
  <c r="AN134" i="47"/>
  <c r="AN132" i="47"/>
  <c r="AN130" i="47"/>
  <c r="AN128" i="47"/>
  <c r="AN126" i="47"/>
  <c r="AN124" i="47"/>
  <c r="AN122" i="47"/>
  <c r="AN120" i="47"/>
  <c r="AN118" i="47"/>
  <c r="AN116" i="47"/>
  <c r="AN114" i="47"/>
  <c r="AN107" i="47"/>
  <c r="AN105" i="47"/>
  <c r="AN103" i="47"/>
  <c r="AN101" i="47"/>
  <c r="AN99" i="47"/>
  <c r="AN97" i="47"/>
  <c r="AN95" i="47"/>
  <c r="AN93" i="47"/>
  <c r="AN91" i="47"/>
  <c r="AN89" i="47"/>
  <c r="AN87" i="47"/>
  <c r="AN85" i="47"/>
  <c r="AN83" i="47"/>
  <c r="AN81" i="47"/>
  <c r="AN79" i="47"/>
  <c r="AN77" i="47"/>
  <c r="AN75" i="47"/>
  <c r="AN73" i="47"/>
  <c r="AN71" i="47"/>
  <c r="AN69" i="47"/>
  <c r="AN67" i="47"/>
  <c r="AN65" i="47"/>
  <c r="AN63" i="47"/>
  <c r="AN61" i="47"/>
  <c r="AN59" i="47"/>
  <c r="AN46" i="47"/>
  <c r="AN19" i="47"/>
  <c r="AN26" i="47"/>
  <c r="AN20" i="47"/>
  <c r="AN15" i="47"/>
  <c r="AN11" i="47"/>
  <c r="AN7" i="47"/>
  <c r="AN234" i="47"/>
  <c r="AN232" i="47"/>
  <c r="AN230" i="47"/>
  <c r="AN228" i="47"/>
  <c r="AN226" i="47"/>
  <c r="AN224" i="47"/>
  <c r="AN222" i="47"/>
  <c r="AN220" i="47"/>
  <c r="AN218" i="47"/>
  <c r="AN216" i="47"/>
  <c r="AN214" i="47"/>
  <c r="AN212" i="47"/>
  <c r="AN210" i="47"/>
  <c r="AN208" i="47"/>
  <c r="AN206" i="47"/>
  <c r="AN204" i="47"/>
  <c r="AN202" i="47"/>
  <c r="AN200" i="47"/>
  <c r="AN198" i="47"/>
  <c r="AN196" i="47"/>
  <c r="AN195" i="47"/>
  <c r="AN193" i="47"/>
  <c r="AN191" i="47"/>
  <c r="AN189" i="47"/>
  <c r="AN187" i="47"/>
  <c r="AN185" i="47"/>
  <c r="AN183" i="47"/>
  <c r="AN181" i="47"/>
  <c r="AN179" i="47"/>
  <c r="AN177" i="47"/>
  <c r="AN175" i="47"/>
  <c r="AN173" i="47"/>
  <c r="AN171" i="47"/>
  <c r="AN169" i="47"/>
  <c r="AN167" i="47"/>
  <c r="AN165" i="47"/>
  <c r="AN163" i="47"/>
  <c r="AN161" i="47"/>
  <c r="AN159" i="47"/>
  <c r="AN157" i="47"/>
  <c r="AN112" i="47"/>
  <c r="AN110" i="47"/>
  <c r="AN108" i="47"/>
  <c r="AN57" i="47"/>
  <c r="AN55" i="47"/>
  <c r="AN53" i="47"/>
  <c r="AN51" i="47"/>
  <c r="AN49" i="47"/>
  <c r="AN47" i="47"/>
  <c r="AN44" i="47"/>
  <c r="AN42" i="47"/>
  <c r="AN40" i="47"/>
  <c r="AN38" i="47"/>
  <c r="AN36" i="47"/>
  <c r="AN34" i="47"/>
  <c r="AN32" i="47"/>
  <c r="AN30" i="47"/>
  <c r="AN28" i="47"/>
  <c r="AN24" i="47"/>
  <c r="AN22" i="47"/>
  <c r="AN17" i="47"/>
  <c r="AN13" i="47"/>
  <c r="AN9" i="47"/>
  <c r="AN5" i="47"/>
  <c r="AN155" i="47"/>
  <c r="AN153" i="47"/>
  <c r="AN151" i="47"/>
  <c r="AN149" i="47"/>
  <c r="AN147" i="47"/>
  <c r="AN145" i="47"/>
  <c r="AN143" i="47"/>
  <c r="AN141" i="47"/>
  <c r="AN139" i="47"/>
  <c r="AN137" i="47"/>
  <c r="AN135" i="47"/>
  <c r="AN133" i="47"/>
  <c r="AN131" i="47"/>
  <c r="AN129" i="47"/>
  <c r="AN127" i="47"/>
  <c r="AN125" i="47"/>
  <c r="AN123" i="47"/>
  <c r="AN121" i="47"/>
  <c r="AN119" i="47"/>
  <c r="AN117" i="47"/>
  <c r="AN115" i="47"/>
  <c r="AN113" i="47"/>
  <c r="AN106" i="47"/>
  <c r="AN104" i="47"/>
  <c r="AN102" i="47"/>
  <c r="AN100" i="47"/>
  <c r="AN98" i="47"/>
  <c r="AN96" i="47"/>
  <c r="AN94" i="47"/>
  <c r="AN92" i="47"/>
  <c r="AN90" i="47"/>
  <c r="AN88" i="47"/>
  <c r="AN86" i="47"/>
  <c r="AN84" i="47"/>
  <c r="AN82" i="47"/>
  <c r="AN80" i="47"/>
  <c r="AN78" i="47"/>
  <c r="AN76" i="47"/>
  <c r="AN74" i="47"/>
  <c r="AN72" i="47"/>
  <c r="AN70" i="47"/>
  <c r="AN68" i="47"/>
  <c r="AN66" i="47"/>
  <c r="AN64" i="47"/>
  <c r="AN62" i="47"/>
  <c r="AN60" i="47"/>
  <c r="AN21" i="47"/>
  <c r="AN14" i="47"/>
  <c r="AN10" i="47"/>
  <c r="AN6" i="47"/>
  <c r="AN235" i="47"/>
  <c r="AN233" i="47"/>
  <c r="AN231" i="47"/>
  <c r="AN229" i="47"/>
  <c r="AN227" i="47"/>
  <c r="AN225" i="47"/>
  <c r="AN223" i="47"/>
  <c r="AN221" i="47"/>
  <c r="AN219" i="47"/>
  <c r="AN217" i="47"/>
  <c r="AN215" i="47"/>
  <c r="AN213" i="47"/>
  <c r="AN211" i="47"/>
  <c r="AN209" i="47"/>
  <c r="AN207" i="47"/>
  <c r="AN205" i="47"/>
  <c r="AN203" i="47"/>
  <c r="AN201" i="47"/>
  <c r="AN199" i="47"/>
  <c r="AN197" i="47"/>
  <c r="AN194" i="47"/>
  <c r="AN192" i="47"/>
  <c r="AN190" i="47"/>
  <c r="AN188" i="47"/>
  <c r="AN186" i="47"/>
  <c r="AN184" i="47"/>
  <c r="AN182" i="47"/>
  <c r="AN180" i="47"/>
  <c r="AN178" i="47"/>
  <c r="AN176" i="47"/>
  <c r="AN174" i="47"/>
  <c r="AN172" i="47"/>
  <c r="AN170" i="47"/>
  <c r="AN168" i="47"/>
  <c r="AN166" i="47"/>
  <c r="AN164" i="47"/>
  <c r="AN162" i="47"/>
  <c r="AN160" i="47"/>
  <c r="AN158" i="47"/>
  <c r="AN111" i="47"/>
  <c r="AN109" i="47"/>
  <c r="AN58" i="47"/>
  <c r="AN56" i="47"/>
  <c r="AN54" i="47"/>
  <c r="AN52" i="47"/>
  <c r="AN50" i="47"/>
  <c r="AN48" i="47"/>
  <c r="AN45" i="47"/>
  <c r="AN43" i="47"/>
  <c r="AN41" i="47"/>
  <c r="AN39" i="47"/>
  <c r="AN37" i="47"/>
  <c r="AN35" i="47"/>
  <c r="AN33" i="47"/>
  <c r="AN31" i="47"/>
  <c r="AN29" i="47"/>
  <c r="AN27" i="47"/>
  <c r="AN25" i="47"/>
  <c r="AN23" i="47"/>
  <c r="C5" i="46" s="1"/>
  <c r="AN18" i="47"/>
  <c r="AN16" i="47"/>
  <c r="AN12" i="47"/>
  <c r="AN8" i="47"/>
  <c r="AN244" i="34"/>
  <c r="BA244" i="34" s="1"/>
  <c r="AN240" i="34"/>
  <c r="BA240" i="34" s="1"/>
  <c r="AN236" i="34"/>
  <c r="BA236" i="34" s="1"/>
  <c r="AN232" i="34"/>
  <c r="BA232" i="34" s="1"/>
  <c r="AN228" i="34"/>
  <c r="BA228" i="34" s="1"/>
  <c r="AN224" i="34"/>
  <c r="BA224" i="34" s="1"/>
  <c r="AN220" i="34"/>
  <c r="BA220" i="34" s="1"/>
  <c r="AN216" i="34"/>
  <c r="BA216" i="34" s="1"/>
  <c r="AN212" i="34"/>
  <c r="BA212" i="34" s="1"/>
  <c r="AN208" i="34"/>
  <c r="BA208" i="34" s="1"/>
  <c r="AN204" i="34"/>
  <c r="BA204" i="34" s="1"/>
  <c r="AN200" i="34"/>
  <c r="BA200" i="34" s="1"/>
  <c r="AN196" i="34"/>
  <c r="BA196" i="34" s="1"/>
  <c r="AN192" i="34"/>
  <c r="BA192" i="34" s="1"/>
  <c r="AN188" i="34"/>
  <c r="BA188" i="34" s="1"/>
  <c r="AN184" i="34"/>
  <c r="BA184" i="34" s="1"/>
  <c r="AN180" i="34"/>
  <c r="BA180" i="34" s="1"/>
  <c r="AN176" i="34"/>
  <c r="BA176" i="34" s="1"/>
  <c r="AN172" i="34"/>
  <c r="BA172" i="34" s="1"/>
  <c r="AN168" i="34"/>
  <c r="BA168" i="34" s="1"/>
  <c r="AN164" i="34"/>
  <c r="BA164" i="34" s="1"/>
  <c r="AN160" i="34"/>
  <c r="BA160" i="34" s="1"/>
  <c r="AN156" i="34"/>
  <c r="BA156" i="34" s="1"/>
  <c r="AN152" i="34"/>
  <c r="BA152" i="34" s="1"/>
  <c r="AN148" i="34"/>
  <c r="BA148" i="34" s="1"/>
  <c r="AN144" i="34"/>
  <c r="BA144" i="34" s="1"/>
  <c r="AN140" i="34"/>
  <c r="BA140" i="34" s="1"/>
  <c r="AN136" i="34"/>
  <c r="BA136" i="34" s="1"/>
  <c r="AN132" i="34"/>
  <c r="BA132" i="34" s="1"/>
  <c r="AN128" i="34"/>
  <c r="BA128" i="34" s="1"/>
  <c r="AN124" i="34"/>
  <c r="BA124" i="34" s="1"/>
  <c r="AN120" i="34"/>
  <c r="BA120" i="34" s="1"/>
  <c r="AN116" i="34"/>
  <c r="BA116" i="34" s="1"/>
  <c r="AN112" i="34"/>
  <c r="BA112" i="34" s="1"/>
  <c r="AN108" i="34"/>
  <c r="BA108" i="34" s="1"/>
  <c r="AN104" i="34"/>
  <c r="BA104" i="34" s="1"/>
  <c r="AN100" i="34"/>
  <c r="BA100" i="34" s="1"/>
  <c r="AN96" i="34"/>
  <c r="BA96" i="34" s="1"/>
  <c r="AN92" i="34"/>
  <c r="BA92" i="34" s="1"/>
  <c r="AN88" i="34"/>
  <c r="BA88" i="34" s="1"/>
  <c r="AN84" i="34"/>
  <c r="BA84" i="34" s="1"/>
  <c r="AN80" i="34"/>
  <c r="BA80" i="34" s="1"/>
  <c r="AN76" i="34"/>
  <c r="BA76" i="34" s="1"/>
  <c r="AN72" i="34"/>
  <c r="BA72" i="34" s="1"/>
  <c r="AN68" i="34"/>
  <c r="BA68" i="34" s="1"/>
  <c r="AN64" i="34"/>
  <c r="BA64" i="34" s="1"/>
  <c r="BE64" i="34" s="1"/>
  <c r="AN60" i="34"/>
  <c r="BA60" i="34" s="1"/>
  <c r="AN56" i="34"/>
  <c r="BA56" i="34" s="1"/>
  <c r="AN52" i="34"/>
  <c r="BA52" i="34" s="1"/>
  <c r="AN48" i="34"/>
  <c r="AZ48" i="34" s="1"/>
  <c r="AN44" i="34"/>
  <c r="BA44" i="34" s="1"/>
  <c r="AN40" i="34"/>
  <c r="BA40" i="34" s="1"/>
  <c r="AN36" i="34"/>
  <c r="BA36" i="34" s="1"/>
  <c r="AN32" i="34"/>
  <c r="AU32" i="34" s="1"/>
  <c r="AN28" i="34"/>
  <c r="BA28" i="34" s="1"/>
  <c r="AN24" i="34"/>
  <c r="BA24" i="34" s="1"/>
  <c r="AN20" i="34"/>
  <c r="BA20" i="34" s="1"/>
  <c r="AN16" i="34"/>
  <c r="AN12" i="34"/>
  <c r="BA12" i="34" s="1"/>
  <c r="AN8" i="34"/>
  <c r="BA8" i="34" s="1"/>
  <c r="AN243" i="34"/>
  <c r="BA243" i="34" s="1"/>
  <c r="AN239" i="34"/>
  <c r="AY239" i="34" s="1"/>
  <c r="AN235" i="34"/>
  <c r="BA235" i="34" s="1"/>
  <c r="AN231" i="34"/>
  <c r="BA231" i="34" s="1"/>
  <c r="AN227" i="34"/>
  <c r="BA227" i="34" s="1"/>
  <c r="AN223" i="34"/>
  <c r="AX223" i="34" s="1"/>
  <c r="AN219" i="34"/>
  <c r="BA219" i="34" s="1"/>
  <c r="AN215" i="34"/>
  <c r="BA215" i="34" s="1"/>
  <c r="AN211" i="34"/>
  <c r="BA211" i="34" s="1"/>
  <c r="AN207" i="34"/>
  <c r="AQ207" i="34" s="1"/>
  <c r="AN203" i="34"/>
  <c r="BA203" i="34" s="1"/>
  <c r="AN199" i="34"/>
  <c r="BA199" i="34" s="1"/>
  <c r="AN195" i="34"/>
  <c r="BA195" i="34" s="1"/>
  <c r="AN191" i="34"/>
  <c r="AN187" i="34"/>
  <c r="BA187" i="34" s="1"/>
  <c r="AN183" i="34"/>
  <c r="BA183" i="34" s="1"/>
  <c r="AN179" i="34"/>
  <c r="BA179" i="34" s="1"/>
  <c r="AN175" i="34"/>
  <c r="AR175" i="34" s="1"/>
  <c r="AN171" i="34"/>
  <c r="BA171" i="34" s="1"/>
  <c r="AN167" i="34"/>
  <c r="BA167" i="34" s="1"/>
  <c r="AN163" i="34"/>
  <c r="BA163" i="34" s="1"/>
  <c r="AN159" i="34"/>
  <c r="AW159" i="34" s="1"/>
  <c r="AN155" i="34"/>
  <c r="BA155" i="34" s="1"/>
  <c r="AN151" i="34"/>
  <c r="BA151" i="34" s="1"/>
  <c r="AN147" i="34"/>
  <c r="BA147" i="34" s="1"/>
  <c r="AN143" i="34"/>
  <c r="AW143" i="34" s="1"/>
  <c r="AN139" i="34"/>
  <c r="BA139" i="34" s="1"/>
  <c r="AN135" i="34"/>
  <c r="BA135" i="34" s="1"/>
  <c r="AN131" i="34"/>
  <c r="BA131" i="34" s="1"/>
  <c r="AN127" i="34"/>
  <c r="AN123" i="34"/>
  <c r="BA123" i="34" s="1"/>
  <c r="AN119" i="34"/>
  <c r="BA119" i="34" s="1"/>
  <c r="AN115" i="34"/>
  <c r="BA115" i="34" s="1"/>
  <c r="AN111" i="34"/>
  <c r="AS111" i="34" s="1"/>
  <c r="AN107" i="34"/>
  <c r="BA107" i="34" s="1"/>
  <c r="AN103" i="34"/>
  <c r="BA103" i="34" s="1"/>
  <c r="AN99" i="34"/>
  <c r="BA99" i="34" s="1"/>
  <c r="AN95" i="34"/>
  <c r="AW95" i="34" s="1"/>
  <c r="AN91" i="34"/>
  <c r="BA91" i="34" s="1"/>
  <c r="AN87" i="34"/>
  <c r="BA87" i="34" s="1"/>
  <c r="AN83" i="34"/>
  <c r="BA83" i="34" s="1"/>
  <c r="AN79" i="34"/>
  <c r="AW79" i="34" s="1"/>
  <c r="AN75" i="34"/>
  <c r="BA75" i="34" s="1"/>
  <c r="AN71" i="34"/>
  <c r="BA71" i="34" s="1"/>
  <c r="AN67" i="34"/>
  <c r="BA67" i="34" s="1"/>
  <c r="AN63" i="34"/>
  <c r="AN59" i="34"/>
  <c r="BA59" i="34" s="1"/>
  <c r="AN55" i="34"/>
  <c r="BA55" i="34" s="1"/>
  <c r="AN51" i="34"/>
  <c r="BA51" i="34" s="1"/>
  <c r="AN47" i="34"/>
  <c r="AQ47" i="34" s="1"/>
  <c r="AN43" i="34"/>
  <c r="BA43" i="34" s="1"/>
  <c r="AN39" i="34"/>
  <c r="BA39" i="34" s="1"/>
  <c r="AN35" i="34"/>
  <c r="BA35" i="34" s="1"/>
  <c r="AN31" i="34"/>
  <c r="AX31" i="34" s="1"/>
  <c r="AN27" i="34"/>
  <c r="BA27" i="34" s="1"/>
  <c r="AN23" i="34"/>
  <c r="BA23" i="34" s="1"/>
  <c r="BC23" i="34" s="1"/>
  <c r="AN19" i="34"/>
  <c r="BA19" i="34" s="1"/>
  <c r="AN15" i="34"/>
  <c r="AN11" i="34"/>
  <c r="BA11" i="34" s="1"/>
  <c r="AN7" i="34"/>
  <c r="BA7" i="34" s="1"/>
  <c r="AN242" i="34"/>
  <c r="BA242" i="34" s="1"/>
  <c r="AN238" i="34"/>
  <c r="AO238" i="34" s="1"/>
  <c r="AN234" i="34"/>
  <c r="BA234" i="34" s="1"/>
  <c r="AN230" i="34"/>
  <c r="BA230" i="34" s="1"/>
  <c r="AN226" i="34"/>
  <c r="BA226" i="34" s="1"/>
  <c r="AN222" i="34"/>
  <c r="AU222" i="34" s="1"/>
  <c r="AN218" i="34"/>
  <c r="BA218" i="34" s="1"/>
  <c r="BE218" i="34" s="1"/>
  <c r="AN214" i="34"/>
  <c r="BA214" i="34" s="1"/>
  <c r="BL214" i="34" s="1"/>
  <c r="AN210" i="34"/>
  <c r="BA210" i="34" s="1"/>
  <c r="AN206" i="34"/>
  <c r="AN202" i="34"/>
  <c r="BA202" i="34" s="1"/>
  <c r="AN198" i="34"/>
  <c r="BA198" i="34" s="1"/>
  <c r="BC198" i="34" s="1"/>
  <c r="AN194" i="34"/>
  <c r="BA194" i="34" s="1"/>
  <c r="BC194" i="34" s="1"/>
  <c r="AN190" i="34"/>
  <c r="AS190" i="34" s="1"/>
  <c r="AN186" i="34"/>
  <c r="BA186" i="34" s="1"/>
  <c r="BG186" i="34" s="1"/>
  <c r="AN182" i="34"/>
  <c r="BA182" i="34" s="1"/>
  <c r="BC182" i="34" s="1"/>
  <c r="AN178" i="34"/>
  <c r="BA178" i="34" s="1"/>
  <c r="AN174" i="34"/>
  <c r="AX174" i="34" s="1"/>
  <c r="AN170" i="34"/>
  <c r="BA170" i="34" s="1"/>
  <c r="BC170" i="34" s="1"/>
  <c r="AN166" i="34"/>
  <c r="BA166" i="34" s="1"/>
  <c r="BC166" i="34" s="1"/>
  <c r="AN162" i="34"/>
  <c r="BA162" i="34" s="1"/>
  <c r="BC162" i="34" s="1"/>
  <c r="AN158" i="34"/>
  <c r="AZ158" i="34" s="1"/>
  <c r="AN154" i="34"/>
  <c r="BA154" i="34" s="1"/>
  <c r="BC154" i="34" s="1"/>
  <c r="AN150" i="34"/>
  <c r="BA150" i="34" s="1"/>
  <c r="BC150" i="34" s="1"/>
  <c r="AN146" i="34"/>
  <c r="BA146" i="34" s="1"/>
  <c r="BC146" i="34" s="1"/>
  <c r="AN142" i="34"/>
  <c r="AT142" i="34" s="1"/>
  <c r="AN138" i="34"/>
  <c r="BA138" i="34" s="1"/>
  <c r="AN134" i="34"/>
  <c r="BA134" i="34" s="1"/>
  <c r="BC134" i="34" s="1"/>
  <c r="AN130" i="34"/>
  <c r="BA130" i="34" s="1"/>
  <c r="BC130" i="34" s="1"/>
  <c r="AN126" i="34"/>
  <c r="BA126" i="34" s="1"/>
  <c r="BC126" i="34" s="1"/>
  <c r="AN122" i="34"/>
  <c r="BA122" i="34" s="1"/>
  <c r="BC122" i="34" s="1"/>
  <c r="AN118" i="34"/>
  <c r="BA118" i="34" s="1"/>
  <c r="BC118" i="34" s="1"/>
  <c r="AN114" i="34"/>
  <c r="BA114" i="34" s="1"/>
  <c r="BC114" i="34" s="1"/>
  <c r="AN110" i="34"/>
  <c r="BA110" i="34" s="1"/>
  <c r="BC110" i="34" s="1"/>
  <c r="AN106" i="34"/>
  <c r="BA106" i="34" s="1"/>
  <c r="BC106" i="34" s="1"/>
  <c r="AN102" i="34"/>
  <c r="BA102" i="34" s="1"/>
  <c r="AN98" i="34"/>
  <c r="BA98" i="34" s="1"/>
  <c r="BC98" i="34" s="1"/>
  <c r="AN94" i="34"/>
  <c r="BA94" i="34" s="1"/>
  <c r="BC94" i="34" s="1"/>
  <c r="AN90" i="34"/>
  <c r="BA90" i="34" s="1"/>
  <c r="BC90" i="34" s="1"/>
  <c r="AN86" i="34"/>
  <c r="BA86" i="34" s="1"/>
  <c r="BC86" i="34" s="1"/>
  <c r="AN82" i="34"/>
  <c r="BA82" i="34" s="1"/>
  <c r="BC82" i="34" s="1"/>
  <c r="AN78" i="34"/>
  <c r="BA78" i="34" s="1"/>
  <c r="BC78" i="34" s="1"/>
  <c r="AN74" i="34"/>
  <c r="BA74" i="34" s="1"/>
  <c r="BC74" i="34" s="1"/>
  <c r="AN70" i="34"/>
  <c r="BA70" i="34" s="1"/>
  <c r="BC70" i="34" s="1"/>
  <c r="AN66" i="34"/>
  <c r="BA66" i="34" s="1"/>
  <c r="BC66" i="34" s="1"/>
  <c r="AN62" i="34"/>
  <c r="AW62" i="34" s="1"/>
  <c r="AN58" i="34"/>
  <c r="BA58" i="34" s="1"/>
  <c r="BG58" i="34" s="1"/>
  <c r="AN54" i="34"/>
  <c r="BA54" i="34" s="1"/>
  <c r="AN50" i="34"/>
  <c r="BA50" i="34" s="1"/>
  <c r="BC50" i="34" s="1"/>
  <c r="AN46" i="34"/>
  <c r="BA46" i="34" s="1"/>
  <c r="BC46" i="34" s="1"/>
  <c r="AN42" i="34"/>
  <c r="BA42" i="34" s="1"/>
  <c r="BC42" i="34" s="1"/>
  <c r="AN38" i="34"/>
  <c r="BA38" i="34" s="1"/>
  <c r="AN34" i="34"/>
  <c r="BA34" i="34" s="1"/>
  <c r="BC34" i="34" s="1"/>
  <c r="AN30" i="34"/>
  <c r="AW30" i="34" s="1"/>
  <c r="AN26" i="34"/>
  <c r="BA26" i="34" s="1"/>
  <c r="BC26" i="34" s="1"/>
  <c r="AN22" i="34"/>
  <c r="BA22" i="34" s="1"/>
  <c r="BC22" i="34" s="1"/>
  <c r="AN18" i="34"/>
  <c r="BA18" i="34" s="1"/>
  <c r="BC18" i="34" s="1"/>
  <c r="AN14" i="34"/>
  <c r="BA14" i="34" s="1"/>
  <c r="BC14" i="34" s="1"/>
  <c r="AN10" i="34"/>
  <c r="BA10" i="34" s="1"/>
  <c r="AN6" i="34"/>
  <c r="BA6" i="34" s="1"/>
  <c r="BC6" i="34" s="1"/>
  <c r="BC178" i="34"/>
  <c r="BC5" i="34"/>
  <c r="BC241" i="34"/>
  <c r="BC237" i="34"/>
  <c r="BC233" i="34"/>
  <c r="BF229" i="34"/>
  <c r="BG229" i="34"/>
  <c r="BL229" i="34"/>
  <c r="BE229" i="34"/>
  <c r="BF225" i="34"/>
  <c r="BG225" i="34"/>
  <c r="BL225" i="34"/>
  <c r="BE225" i="34"/>
  <c r="BF221" i="34"/>
  <c r="BL221" i="34"/>
  <c r="BE221" i="34"/>
  <c r="BG221" i="34"/>
  <c r="BC217" i="34"/>
  <c r="BC213" i="34"/>
  <c r="BC209" i="34"/>
  <c r="BC205" i="34"/>
  <c r="BC201" i="34"/>
  <c r="BC197" i="34"/>
  <c r="BC193" i="34"/>
  <c r="BC189" i="34"/>
  <c r="BE185" i="34"/>
  <c r="BF185" i="34"/>
  <c r="BL185" i="34"/>
  <c r="BG185" i="34"/>
  <c r="BC181" i="34"/>
  <c r="BC177" i="34"/>
  <c r="BC173" i="34"/>
  <c r="BC169" i="34"/>
  <c r="BC165" i="34"/>
  <c r="BC161" i="34"/>
  <c r="BC157" i="34"/>
  <c r="BC153" i="34"/>
  <c r="BC149" i="34"/>
  <c r="BC145" i="34"/>
  <c r="BC141" i="34"/>
  <c r="BC137" i="34"/>
  <c r="BC133" i="34"/>
  <c r="BC129" i="34"/>
  <c r="BC125" i="34"/>
  <c r="BC121" i="34"/>
  <c r="BC117" i="34"/>
  <c r="BC113" i="34"/>
  <c r="BC109" i="34"/>
  <c r="BC105" i="34"/>
  <c r="BC101" i="34"/>
  <c r="BC97" i="34"/>
  <c r="BC93" i="34"/>
  <c r="BC89" i="34"/>
  <c r="BF85" i="34"/>
  <c r="BE85" i="34"/>
  <c r="BG85" i="34"/>
  <c r="BL85" i="34"/>
  <c r="BC81" i="34"/>
  <c r="BC77" i="34"/>
  <c r="BC73" i="34"/>
  <c r="BC69" i="34"/>
  <c r="BC65" i="34"/>
  <c r="BF61" i="34"/>
  <c r="BL61" i="34"/>
  <c r="BG61" i="34"/>
  <c r="BE61" i="34"/>
  <c r="BC57" i="34"/>
  <c r="BC53" i="34"/>
  <c r="BC49" i="34"/>
  <c r="BC45" i="34"/>
  <c r="BC41" i="34"/>
  <c r="BC33" i="34"/>
  <c r="BC21" i="34"/>
  <c r="BC17" i="34"/>
  <c r="BC230" i="34"/>
  <c r="BC232" i="34"/>
  <c r="BF224" i="34"/>
  <c r="BL224" i="34"/>
  <c r="BE224" i="34"/>
  <c r="BG224" i="34"/>
  <c r="BC216" i="34"/>
  <c r="BC200" i="34"/>
  <c r="BC192" i="34"/>
  <c r="BC184" i="34"/>
  <c r="BC176" i="34"/>
  <c r="BC160" i="34"/>
  <c r="BC152" i="34"/>
  <c r="BC144" i="34"/>
  <c r="BC140" i="34"/>
  <c r="BC136" i="34"/>
  <c r="BC132" i="34"/>
  <c r="BC128" i="34"/>
  <c r="BC124" i="34"/>
  <c r="BC120" i="34"/>
  <c r="BC116" i="34"/>
  <c r="BC112" i="34"/>
  <c r="BC108" i="34"/>
  <c r="BC104" i="34"/>
  <c r="BC100" i="34"/>
  <c r="BC96" i="34"/>
  <c r="BC92" i="34"/>
  <c r="BC88" i="34"/>
  <c r="BC84" i="34"/>
  <c r="BC80" i="34"/>
  <c r="BC76" i="34"/>
  <c r="BC72" i="34"/>
  <c r="BC68" i="34"/>
  <c r="BF64" i="34"/>
  <c r="BG64" i="34"/>
  <c r="BL64" i="34"/>
  <c r="BF60" i="34"/>
  <c r="BL60" i="34"/>
  <c r="BE60" i="34"/>
  <c r="BG60" i="34"/>
  <c r="BC56" i="34"/>
  <c r="BC52" i="34"/>
  <c r="BC44" i="34"/>
  <c r="BC40" i="34"/>
  <c r="BF36" i="34"/>
  <c r="BL36" i="34"/>
  <c r="BG36" i="34"/>
  <c r="BE36" i="34"/>
  <c r="BC28" i="34"/>
  <c r="BC20" i="34"/>
  <c r="BC12" i="34"/>
  <c r="BC8" i="34"/>
  <c r="BC234" i="34"/>
  <c r="BF218" i="34"/>
  <c r="BL218" i="34"/>
  <c r="BG218" i="34"/>
  <c r="BC210" i="34"/>
  <c r="BC138" i="34"/>
  <c r="BF244" i="34"/>
  <c r="BG244" i="34"/>
  <c r="BL244" i="34"/>
  <c r="BE244" i="34"/>
  <c r="BC240" i="34"/>
  <c r="BC236" i="34"/>
  <c r="BF228" i="34"/>
  <c r="BG228" i="34"/>
  <c r="BE228" i="34"/>
  <c r="BL228" i="34"/>
  <c r="BC220" i="34"/>
  <c r="BC212" i="34"/>
  <c r="BC208" i="34"/>
  <c r="BC204" i="34"/>
  <c r="BC196" i="34"/>
  <c r="BC188" i="34"/>
  <c r="BC180" i="34"/>
  <c r="BC172" i="34"/>
  <c r="BC168" i="34"/>
  <c r="BC164" i="34"/>
  <c r="BC156" i="34"/>
  <c r="BC148" i="34"/>
  <c r="BF243" i="34"/>
  <c r="BE243" i="34"/>
  <c r="BL243" i="34"/>
  <c r="BG243" i="34"/>
  <c r="BC235" i="34"/>
  <c r="BC231" i="34"/>
  <c r="BF227" i="34"/>
  <c r="BE227" i="34"/>
  <c r="BL227" i="34"/>
  <c r="BG227" i="34"/>
  <c r="BC219" i="34"/>
  <c r="BC215" i="34"/>
  <c r="BC211" i="34"/>
  <c r="BC203" i="34"/>
  <c r="BC199" i="34"/>
  <c r="BC195" i="34"/>
  <c r="BC187" i="34"/>
  <c r="BC183" i="34"/>
  <c r="BC179" i="34"/>
  <c r="BC171" i="34"/>
  <c r="BC167" i="34"/>
  <c r="BC163" i="34"/>
  <c r="BC155" i="34"/>
  <c r="BC151" i="34"/>
  <c r="BC147" i="34"/>
  <c r="BC139" i="34"/>
  <c r="BC135" i="34"/>
  <c r="BC131" i="34"/>
  <c r="BC123" i="34"/>
  <c r="BC119" i="34"/>
  <c r="BC115" i="34"/>
  <c r="BC107" i="34"/>
  <c r="BC103" i="34"/>
  <c r="BC99" i="34"/>
  <c r="BC91" i="34"/>
  <c r="BC87" i="34"/>
  <c r="BC83" i="34"/>
  <c r="BC75" i="34"/>
  <c r="BC71" i="34"/>
  <c r="BC67" i="34"/>
  <c r="BF59" i="34"/>
  <c r="BG59" i="34"/>
  <c r="BL59" i="34"/>
  <c r="BE59" i="34"/>
  <c r="BC51" i="34"/>
  <c r="BC43" i="34"/>
  <c r="BC39" i="34"/>
  <c r="BF35" i="34"/>
  <c r="BL35" i="34"/>
  <c r="BG35" i="34"/>
  <c r="BE35" i="34"/>
  <c r="BC27" i="34"/>
  <c r="BC19" i="34"/>
  <c r="BC11" i="34"/>
  <c r="BF242" i="34"/>
  <c r="BL242" i="34"/>
  <c r="BG242" i="34"/>
  <c r="BE242" i="34"/>
  <c r="BF226" i="34"/>
  <c r="BL226" i="34"/>
  <c r="BG226" i="34"/>
  <c r="BE226" i="34"/>
  <c r="BE214" i="34"/>
  <c r="BC202" i="34"/>
  <c r="BE186" i="34"/>
  <c r="BL186" i="34"/>
  <c r="AP223" i="34"/>
  <c r="AZ229" i="34"/>
  <c r="BM229" i="34" s="1"/>
  <c r="AU229" i="34"/>
  <c r="BH229" i="34" s="1"/>
  <c r="AX229" i="34"/>
  <c r="BK229" i="34" s="1"/>
  <c r="AQ229" i="34"/>
  <c r="BD229" i="34" s="1"/>
  <c r="AW229" i="34"/>
  <c r="BJ229" i="34" s="1"/>
  <c r="AP229" i="34"/>
  <c r="BC229" i="34" s="1"/>
  <c r="AV229" i="34"/>
  <c r="BI229" i="34" s="1"/>
  <c r="AO229" i="34"/>
  <c r="BB229" i="34" s="1"/>
  <c r="AZ225" i="34"/>
  <c r="BM225" i="34" s="1"/>
  <c r="AU225" i="34"/>
  <c r="BH225" i="34" s="1"/>
  <c r="AX225" i="34"/>
  <c r="BK225" i="34" s="1"/>
  <c r="AQ225" i="34"/>
  <c r="BD225" i="34" s="1"/>
  <c r="AW225" i="34"/>
  <c r="BJ225" i="34" s="1"/>
  <c r="AP225" i="34"/>
  <c r="BC225" i="34" s="1"/>
  <c r="AV225" i="34"/>
  <c r="BI225" i="34" s="1"/>
  <c r="AO225" i="34"/>
  <c r="BB225" i="34" s="1"/>
  <c r="AZ221" i="34"/>
  <c r="BM221" i="34" s="1"/>
  <c r="AU221" i="34"/>
  <c r="BH221" i="34" s="1"/>
  <c r="AX221" i="34"/>
  <c r="BK221" i="34" s="1"/>
  <c r="AQ221" i="34"/>
  <c r="BD221" i="34" s="1"/>
  <c r="AW221" i="34"/>
  <c r="BJ221" i="34" s="1"/>
  <c r="AP221" i="34"/>
  <c r="BC221" i="34" s="1"/>
  <c r="AV221" i="34"/>
  <c r="BI221" i="34" s="1"/>
  <c r="AO221" i="34"/>
  <c r="BB221" i="34" s="1"/>
  <c r="AZ185" i="34"/>
  <c r="BM185" i="34" s="1"/>
  <c r="AU185" i="34"/>
  <c r="BH185" i="34" s="1"/>
  <c r="AX185" i="34"/>
  <c r="BK185" i="34" s="1"/>
  <c r="AQ185" i="34"/>
  <c r="BD185" i="34" s="1"/>
  <c r="AV185" i="34"/>
  <c r="BI185" i="34" s="1"/>
  <c r="AO185" i="34"/>
  <c r="BB185" i="34" s="1"/>
  <c r="AW185" i="34"/>
  <c r="BJ185" i="34" s="1"/>
  <c r="AP185" i="34"/>
  <c r="BC185" i="34" s="1"/>
  <c r="AZ61" i="34"/>
  <c r="BM61" i="34" s="1"/>
  <c r="AU61" i="34"/>
  <c r="BH61" i="34" s="1"/>
  <c r="AX61" i="34"/>
  <c r="BK61" i="34" s="1"/>
  <c r="AQ61" i="34"/>
  <c r="BD61" i="34" s="1"/>
  <c r="AV61" i="34"/>
  <c r="BI61" i="34" s="1"/>
  <c r="AO61" i="34"/>
  <c r="BB61" i="34" s="1"/>
  <c r="AP61" i="34"/>
  <c r="BC61" i="34" s="1"/>
  <c r="AW61" i="34"/>
  <c r="BJ61" i="34" s="1"/>
  <c r="AZ243" i="34"/>
  <c r="BM243" i="34" s="1"/>
  <c r="AU243" i="34"/>
  <c r="BH243" i="34" s="1"/>
  <c r="AX243" i="34"/>
  <c r="BK243" i="34" s="1"/>
  <c r="AQ243" i="34"/>
  <c r="BD243" i="34" s="1"/>
  <c r="AW243" i="34"/>
  <c r="BJ243" i="34" s="1"/>
  <c r="AP243" i="34"/>
  <c r="BC243" i="34" s="1"/>
  <c r="AV243" i="34"/>
  <c r="BI243" i="34" s="1"/>
  <c r="AO243" i="34"/>
  <c r="BB243" i="34" s="1"/>
  <c r="AZ244" i="34"/>
  <c r="BM244" i="34" s="1"/>
  <c r="AU244" i="34"/>
  <c r="BH244" i="34" s="1"/>
  <c r="AX244" i="34"/>
  <c r="BK244" i="34" s="1"/>
  <c r="AQ244" i="34"/>
  <c r="BD244" i="34" s="1"/>
  <c r="AW244" i="34"/>
  <c r="BJ244" i="34" s="1"/>
  <c r="AP244" i="34"/>
  <c r="BC244" i="34" s="1"/>
  <c r="AV244" i="34"/>
  <c r="BI244" i="34" s="1"/>
  <c r="AO244" i="34"/>
  <c r="BB244" i="34" s="1"/>
  <c r="AZ228" i="34"/>
  <c r="BM228" i="34" s="1"/>
  <c r="AU228" i="34"/>
  <c r="BH228" i="34" s="1"/>
  <c r="AX228" i="34"/>
  <c r="BK228" i="34" s="1"/>
  <c r="AQ228" i="34"/>
  <c r="BD228" i="34" s="1"/>
  <c r="AW228" i="34"/>
  <c r="BJ228" i="34" s="1"/>
  <c r="AP228" i="34"/>
  <c r="BC228" i="34" s="1"/>
  <c r="AV228" i="34"/>
  <c r="BI228" i="34" s="1"/>
  <c r="AO228" i="34"/>
  <c r="BB228" i="34" s="1"/>
  <c r="AZ224" i="34"/>
  <c r="BM224" i="34" s="1"/>
  <c r="AU224" i="34"/>
  <c r="BH224" i="34" s="1"/>
  <c r="AX224" i="34"/>
  <c r="BK224" i="34" s="1"/>
  <c r="AQ224" i="34"/>
  <c r="BD224" i="34" s="1"/>
  <c r="AW224" i="34"/>
  <c r="BJ224" i="34" s="1"/>
  <c r="AP224" i="34"/>
  <c r="BC224" i="34" s="1"/>
  <c r="AV224" i="34"/>
  <c r="BI224" i="34" s="1"/>
  <c r="AO224" i="34"/>
  <c r="BB224" i="34" s="1"/>
  <c r="AU64" i="34"/>
  <c r="BH64" i="34" s="1"/>
  <c r="AX64" i="34"/>
  <c r="BK64" i="34" s="1"/>
  <c r="AQ64" i="34"/>
  <c r="BD64" i="34" s="1"/>
  <c r="AO64" i="34"/>
  <c r="BB64" i="34" s="1"/>
  <c r="AW64" i="34"/>
  <c r="BJ64" i="34" s="1"/>
  <c r="AP64" i="34"/>
  <c r="BC64" i="34" s="1"/>
  <c r="AZ60" i="34"/>
  <c r="BM60" i="34" s="1"/>
  <c r="AU60" i="34"/>
  <c r="BH60" i="34" s="1"/>
  <c r="AX60" i="34"/>
  <c r="BK60" i="34" s="1"/>
  <c r="AQ60" i="34"/>
  <c r="BD60" i="34" s="1"/>
  <c r="AV60" i="34"/>
  <c r="BI60" i="34" s="1"/>
  <c r="AO60" i="34"/>
  <c r="BB60" i="34" s="1"/>
  <c r="AW60" i="34"/>
  <c r="BJ60" i="34" s="1"/>
  <c r="AP60" i="34"/>
  <c r="BC60" i="34" s="1"/>
  <c r="AZ36" i="34"/>
  <c r="BM36" i="34" s="1"/>
  <c r="AU36" i="34"/>
  <c r="BH36" i="34" s="1"/>
  <c r="AX36" i="34"/>
  <c r="BK36" i="34" s="1"/>
  <c r="AQ36" i="34"/>
  <c r="BD36" i="34" s="1"/>
  <c r="AV36" i="34"/>
  <c r="BI36" i="34" s="1"/>
  <c r="AO36" i="34"/>
  <c r="BB36" i="34" s="1"/>
  <c r="AP36" i="34"/>
  <c r="BC36" i="34" s="1"/>
  <c r="AW36" i="34"/>
  <c r="BJ36" i="34" s="1"/>
  <c r="AO32" i="34"/>
  <c r="AX63" i="34"/>
  <c r="AW63" i="34"/>
  <c r="AZ59" i="34"/>
  <c r="BM59" i="34" s="1"/>
  <c r="AU59" i="34"/>
  <c r="BH59" i="34" s="1"/>
  <c r="AX59" i="34"/>
  <c r="BK59" i="34" s="1"/>
  <c r="AQ59" i="34"/>
  <c r="BD59" i="34" s="1"/>
  <c r="AV59" i="34"/>
  <c r="BI59" i="34" s="1"/>
  <c r="AO59" i="34"/>
  <c r="BB59" i="34" s="1"/>
  <c r="AP59" i="34"/>
  <c r="BC59" i="34" s="1"/>
  <c r="AW59" i="34"/>
  <c r="BJ59" i="34" s="1"/>
  <c r="AZ35" i="34"/>
  <c r="BM35" i="34" s="1"/>
  <c r="AU35" i="34"/>
  <c r="BH35" i="34" s="1"/>
  <c r="AX35" i="34"/>
  <c r="BK35" i="34" s="1"/>
  <c r="AQ35" i="34"/>
  <c r="BD35" i="34" s="1"/>
  <c r="AV35" i="34"/>
  <c r="BI35" i="34" s="1"/>
  <c r="AO35" i="34"/>
  <c r="BB35" i="34" s="1"/>
  <c r="AW35" i="34"/>
  <c r="BJ35" i="34" s="1"/>
  <c r="AP35" i="34"/>
  <c r="BC35" i="34" s="1"/>
  <c r="AO31" i="34"/>
  <c r="AZ227" i="34"/>
  <c r="BM227" i="34" s="1"/>
  <c r="AU227" i="34"/>
  <c r="BH227" i="34" s="1"/>
  <c r="AX227" i="34"/>
  <c r="BK227" i="34" s="1"/>
  <c r="AQ227" i="34"/>
  <c r="BD227" i="34" s="1"/>
  <c r="AW227" i="34"/>
  <c r="BJ227" i="34" s="1"/>
  <c r="AP227" i="34"/>
  <c r="BC227" i="34" s="1"/>
  <c r="AV227" i="34"/>
  <c r="BI227" i="34" s="1"/>
  <c r="AO227" i="34"/>
  <c r="BB227" i="34" s="1"/>
  <c r="AZ242" i="34"/>
  <c r="BM242" i="34" s="1"/>
  <c r="AU242" i="34"/>
  <c r="BH242" i="34" s="1"/>
  <c r="AX242" i="34"/>
  <c r="BK242" i="34" s="1"/>
  <c r="AQ242" i="34"/>
  <c r="BD242" i="34" s="1"/>
  <c r="AW242" i="34"/>
  <c r="BJ242" i="34" s="1"/>
  <c r="AP242" i="34"/>
  <c r="BC242" i="34" s="1"/>
  <c r="AV242" i="34"/>
  <c r="BI242" i="34" s="1"/>
  <c r="AO242" i="34"/>
  <c r="BB242" i="34" s="1"/>
  <c r="AZ226" i="34"/>
  <c r="BM226" i="34" s="1"/>
  <c r="AU226" i="34"/>
  <c r="BH226" i="34" s="1"/>
  <c r="AX226" i="34"/>
  <c r="BK226" i="34" s="1"/>
  <c r="AQ226" i="34"/>
  <c r="BD226" i="34" s="1"/>
  <c r="AW226" i="34"/>
  <c r="BJ226" i="34" s="1"/>
  <c r="AP226" i="34"/>
  <c r="BC226" i="34" s="1"/>
  <c r="AV226" i="34"/>
  <c r="BI226" i="34" s="1"/>
  <c r="AO226" i="34"/>
  <c r="BB226" i="34" s="1"/>
  <c r="AX222" i="34"/>
  <c r="AO222" i="34"/>
  <c r="AZ218" i="34"/>
  <c r="BM218" i="34" s="1"/>
  <c r="AU218" i="34"/>
  <c r="BH218" i="34" s="1"/>
  <c r="AX218" i="34"/>
  <c r="BK218" i="34" s="1"/>
  <c r="AQ218" i="34"/>
  <c r="BD218" i="34" s="1"/>
  <c r="AW218" i="34"/>
  <c r="BJ218" i="34" s="1"/>
  <c r="AP218" i="34"/>
  <c r="BC218" i="34" s="1"/>
  <c r="AV218" i="34"/>
  <c r="BI218" i="34" s="1"/>
  <c r="AO218" i="34"/>
  <c r="BB218" i="34" s="1"/>
  <c r="AP214" i="34"/>
  <c r="BC214" i="34" s="1"/>
  <c r="AU186" i="34"/>
  <c r="BH186" i="34" s="1"/>
  <c r="AQ186" i="34"/>
  <c r="BD186" i="34" s="1"/>
  <c r="AO186" i="34"/>
  <c r="BB186" i="34" s="1"/>
  <c r="AP186" i="34"/>
  <c r="BC186" i="34" s="1"/>
  <c r="AX62" i="34"/>
  <c r="AP58" i="34"/>
  <c r="BC58" i="34" s="1"/>
  <c r="AS237" i="34"/>
  <c r="AW237" i="34"/>
  <c r="AT237" i="34"/>
  <c r="AY237" i="34"/>
  <c r="AO237" i="34"/>
  <c r="AU237" i="34"/>
  <c r="AZ237" i="34"/>
  <c r="AR237" i="34"/>
  <c r="AX237" i="34"/>
  <c r="AQ237" i="34"/>
  <c r="AV237" i="34"/>
  <c r="AS217" i="34"/>
  <c r="AW217" i="34"/>
  <c r="AO217" i="34"/>
  <c r="AU217" i="34"/>
  <c r="AZ217" i="34"/>
  <c r="AQ217" i="34"/>
  <c r="AV217" i="34"/>
  <c r="AT217" i="34"/>
  <c r="AY217" i="34"/>
  <c r="AR217" i="34"/>
  <c r="AX217" i="34"/>
  <c r="AS213" i="34"/>
  <c r="AW213" i="34"/>
  <c r="AQ213" i="34"/>
  <c r="AV213" i="34"/>
  <c r="AR213" i="34"/>
  <c r="AX213" i="34"/>
  <c r="AO213" i="34"/>
  <c r="AU213" i="34"/>
  <c r="AZ213" i="34"/>
  <c r="AT213" i="34"/>
  <c r="AY213" i="34"/>
  <c r="AS209" i="34"/>
  <c r="AW209" i="34"/>
  <c r="AR209" i="34"/>
  <c r="AX209" i="34"/>
  <c r="AT209" i="34"/>
  <c r="AY209" i="34"/>
  <c r="AQ209" i="34"/>
  <c r="AV209" i="34"/>
  <c r="AO209" i="34"/>
  <c r="AU209" i="34"/>
  <c r="AZ209" i="34"/>
  <c r="AS205" i="34"/>
  <c r="AW205" i="34"/>
  <c r="AT205" i="34"/>
  <c r="AY205" i="34"/>
  <c r="AO205" i="34"/>
  <c r="AU205" i="34"/>
  <c r="AZ205" i="34"/>
  <c r="AR205" i="34"/>
  <c r="AX205" i="34"/>
  <c r="AQ205" i="34"/>
  <c r="AV205" i="34"/>
  <c r="AS201" i="34"/>
  <c r="AW201" i="34"/>
  <c r="AO201" i="34"/>
  <c r="AU201" i="34"/>
  <c r="AZ201" i="34"/>
  <c r="AQ201" i="34"/>
  <c r="AV201" i="34"/>
  <c r="AT201" i="34"/>
  <c r="AY201" i="34"/>
  <c r="AR201" i="34"/>
  <c r="AX201" i="34"/>
  <c r="AS197" i="34"/>
  <c r="AW197" i="34"/>
  <c r="AQ197" i="34"/>
  <c r="AV197" i="34"/>
  <c r="AR197" i="34"/>
  <c r="AX197" i="34"/>
  <c r="AO197" i="34"/>
  <c r="AU197" i="34"/>
  <c r="AZ197" i="34"/>
  <c r="AT197" i="34"/>
  <c r="AY197" i="34"/>
  <c r="AS193" i="34"/>
  <c r="AW193" i="34"/>
  <c r="AR193" i="34"/>
  <c r="AX193" i="34"/>
  <c r="AU193" i="34"/>
  <c r="AT193" i="34"/>
  <c r="AY193" i="34"/>
  <c r="AO193" i="34"/>
  <c r="AZ193" i="34"/>
  <c r="AQ193" i="34"/>
  <c r="AV193" i="34"/>
  <c r="AS189" i="34"/>
  <c r="AW189" i="34"/>
  <c r="AT189" i="34"/>
  <c r="AY189" i="34"/>
  <c r="AV189" i="34"/>
  <c r="AO189" i="34"/>
  <c r="AU189" i="34"/>
  <c r="AZ189" i="34"/>
  <c r="AQ189" i="34"/>
  <c r="AR189" i="34"/>
  <c r="AX189" i="34"/>
  <c r="AO181" i="34"/>
  <c r="AT181" i="34"/>
  <c r="AX181" i="34"/>
  <c r="AS181" i="34"/>
  <c r="AW181" i="34"/>
  <c r="AQ181" i="34"/>
  <c r="AY181" i="34"/>
  <c r="AU181" i="34"/>
  <c r="AR181" i="34"/>
  <c r="AZ181" i="34"/>
  <c r="AV181" i="34"/>
  <c r="AO177" i="34"/>
  <c r="AT177" i="34"/>
  <c r="AX177" i="34"/>
  <c r="AS177" i="34"/>
  <c r="AW177" i="34"/>
  <c r="AU177" i="34"/>
  <c r="AQ177" i="34"/>
  <c r="AV177" i="34"/>
  <c r="AY177" i="34"/>
  <c r="AR177" i="34"/>
  <c r="AZ177" i="34"/>
  <c r="AO173" i="34"/>
  <c r="AT173" i="34"/>
  <c r="AX173" i="34"/>
  <c r="AS173" i="34"/>
  <c r="AW173" i="34"/>
  <c r="AQ173" i="34"/>
  <c r="AY173" i="34"/>
  <c r="AU173" i="34"/>
  <c r="AR173" i="34"/>
  <c r="AZ173" i="34"/>
  <c r="AV173" i="34"/>
  <c r="AQ169" i="34"/>
  <c r="AU169" i="34"/>
  <c r="AY169" i="34"/>
  <c r="AR169" i="34"/>
  <c r="AW169" i="34"/>
  <c r="AS169" i="34"/>
  <c r="AX169" i="34"/>
  <c r="AO169" i="34"/>
  <c r="AV169" i="34"/>
  <c r="AT169" i="34"/>
  <c r="AZ169" i="34"/>
  <c r="AQ165" i="34"/>
  <c r="AU165" i="34"/>
  <c r="AY165" i="34"/>
  <c r="AS165" i="34"/>
  <c r="AX165" i="34"/>
  <c r="AT165" i="34"/>
  <c r="AZ165" i="34"/>
  <c r="AR165" i="34"/>
  <c r="AW165" i="34"/>
  <c r="AO165" i="34"/>
  <c r="AV165" i="34"/>
  <c r="AQ161" i="34"/>
  <c r="AU161" i="34"/>
  <c r="AY161" i="34"/>
  <c r="AT161" i="34"/>
  <c r="AZ161" i="34"/>
  <c r="AO161" i="34"/>
  <c r="AV161" i="34"/>
  <c r="AS161" i="34"/>
  <c r="AX161" i="34"/>
  <c r="AR161" i="34"/>
  <c r="AW161" i="34"/>
  <c r="AQ157" i="34"/>
  <c r="AU157" i="34"/>
  <c r="AY157" i="34"/>
  <c r="AO157" i="34"/>
  <c r="AV157" i="34"/>
  <c r="AR157" i="34"/>
  <c r="AW157" i="34"/>
  <c r="AT157" i="34"/>
  <c r="AZ157" i="34"/>
  <c r="AS157" i="34"/>
  <c r="AX157" i="34"/>
  <c r="AQ153" i="34"/>
  <c r="AU153" i="34"/>
  <c r="AY153" i="34"/>
  <c r="AR153" i="34"/>
  <c r="AW153" i="34"/>
  <c r="AS153" i="34"/>
  <c r="AX153" i="34"/>
  <c r="AO153" i="34"/>
  <c r="AV153" i="34"/>
  <c r="AT153" i="34"/>
  <c r="AZ153" i="34"/>
  <c r="AQ149" i="34"/>
  <c r="AU149" i="34"/>
  <c r="AY149" i="34"/>
  <c r="AS149" i="34"/>
  <c r="AX149" i="34"/>
  <c r="AT149" i="34"/>
  <c r="AZ149" i="34"/>
  <c r="AR149" i="34"/>
  <c r="AW149" i="34"/>
  <c r="AV149" i="34"/>
  <c r="AO149" i="34"/>
  <c r="AQ145" i="34"/>
  <c r="AU145" i="34"/>
  <c r="AY145" i="34"/>
  <c r="AT145" i="34"/>
  <c r="AZ145" i="34"/>
  <c r="AO145" i="34"/>
  <c r="AW145" i="34"/>
  <c r="AR145" i="34"/>
  <c r="AX145" i="34"/>
  <c r="AV145" i="34"/>
  <c r="AS145" i="34"/>
  <c r="AQ141" i="34"/>
  <c r="AU141" i="34"/>
  <c r="AY141" i="34"/>
  <c r="AO141" i="34"/>
  <c r="AV141" i="34"/>
  <c r="AR141" i="34"/>
  <c r="AX141" i="34"/>
  <c r="AS141" i="34"/>
  <c r="AZ141" i="34"/>
  <c r="AW141" i="34"/>
  <c r="AT141" i="34"/>
  <c r="AQ137" i="34"/>
  <c r="AU137" i="34"/>
  <c r="AY137" i="34"/>
  <c r="AR137" i="34"/>
  <c r="AW137" i="34"/>
  <c r="AS137" i="34"/>
  <c r="AZ137" i="34"/>
  <c r="AT137" i="34"/>
  <c r="AO137" i="34"/>
  <c r="AX137" i="34"/>
  <c r="AV137" i="34"/>
  <c r="AQ133" i="34"/>
  <c r="AU133" i="34"/>
  <c r="AY133" i="34"/>
  <c r="AS133" i="34"/>
  <c r="AX133" i="34"/>
  <c r="AT133" i="34"/>
  <c r="AV133" i="34"/>
  <c r="AR133" i="34"/>
  <c r="AZ133" i="34"/>
  <c r="AO133" i="34"/>
  <c r="AW133" i="34"/>
  <c r="AQ129" i="34"/>
  <c r="AU129" i="34"/>
  <c r="AY129" i="34"/>
  <c r="AT129" i="34"/>
  <c r="AZ129" i="34"/>
  <c r="AV129" i="34"/>
  <c r="AO129" i="34"/>
  <c r="AW129" i="34"/>
  <c r="AS129" i="34"/>
  <c r="AR129" i="34"/>
  <c r="AX129" i="34"/>
  <c r="AQ125" i="34"/>
  <c r="AU125" i="34"/>
  <c r="AY125" i="34"/>
  <c r="AO125" i="34"/>
  <c r="AV125" i="34"/>
  <c r="AW125" i="34"/>
  <c r="AR125" i="34"/>
  <c r="AX125" i="34"/>
  <c r="AT125" i="34"/>
  <c r="AS125" i="34"/>
  <c r="AZ125" i="34"/>
  <c r="AQ121" i="34"/>
  <c r="AU121" i="34"/>
  <c r="AY121" i="34"/>
  <c r="AR121" i="34"/>
  <c r="AW121" i="34"/>
  <c r="AO121" i="34"/>
  <c r="AX121" i="34"/>
  <c r="AS121" i="34"/>
  <c r="AZ121" i="34"/>
  <c r="AV121" i="34"/>
  <c r="AT121" i="34"/>
  <c r="AQ117" i="34"/>
  <c r="AU117" i="34"/>
  <c r="AY117" i="34"/>
  <c r="AO117" i="34"/>
  <c r="AS117" i="34"/>
  <c r="AX117" i="34"/>
  <c r="AR117" i="34"/>
  <c r="AZ117" i="34"/>
  <c r="AT117" i="34"/>
  <c r="AW117" i="34"/>
  <c r="AV117" i="34"/>
  <c r="AQ113" i="34"/>
  <c r="AU113" i="34"/>
  <c r="AY113" i="34"/>
  <c r="AR113" i="34"/>
  <c r="AW113" i="34"/>
  <c r="AT113" i="34"/>
  <c r="AZ113" i="34"/>
  <c r="AS113" i="34"/>
  <c r="AV113" i="34"/>
  <c r="AO113" i="34"/>
  <c r="AX113" i="34"/>
  <c r="AQ109" i="34"/>
  <c r="AU109" i="34"/>
  <c r="AY109" i="34"/>
  <c r="AS109" i="34"/>
  <c r="AX109" i="34"/>
  <c r="AO109" i="34"/>
  <c r="AV109" i="34"/>
  <c r="AT109" i="34"/>
  <c r="AW109" i="34"/>
  <c r="AR109" i="34"/>
  <c r="AZ109" i="34"/>
  <c r="AQ105" i="34"/>
  <c r="AU105" i="34"/>
  <c r="AY105" i="34"/>
  <c r="AT105" i="34"/>
  <c r="AZ105" i="34"/>
  <c r="AR105" i="34"/>
  <c r="AW105" i="34"/>
  <c r="AV105" i="34"/>
  <c r="AX105" i="34"/>
  <c r="AS105" i="34"/>
  <c r="AO105" i="34"/>
  <c r="AQ101" i="34"/>
  <c r="AU101" i="34"/>
  <c r="AY101" i="34"/>
  <c r="AO101" i="34"/>
  <c r="AV101" i="34"/>
  <c r="AS101" i="34"/>
  <c r="AX101" i="34"/>
  <c r="AW101" i="34"/>
  <c r="AZ101" i="34"/>
  <c r="AT101" i="34"/>
  <c r="AR101" i="34"/>
  <c r="AQ97" i="34"/>
  <c r="AU97" i="34"/>
  <c r="AT97" i="34"/>
  <c r="AY97" i="34"/>
  <c r="AO97" i="34"/>
  <c r="AW97" i="34"/>
  <c r="AS97" i="34"/>
  <c r="AZ97" i="34"/>
  <c r="AX97" i="34"/>
  <c r="AV97" i="34"/>
  <c r="AR97" i="34"/>
  <c r="AQ93" i="34"/>
  <c r="AU93" i="34"/>
  <c r="AY93" i="34"/>
  <c r="AO93" i="34"/>
  <c r="AV93" i="34"/>
  <c r="AR93" i="34"/>
  <c r="AX93" i="34"/>
  <c r="AT93" i="34"/>
  <c r="AZ93" i="34"/>
  <c r="AW93" i="34"/>
  <c r="AS93" i="34"/>
  <c r="AQ89" i="34"/>
  <c r="AU89" i="34"/>
  <c r="AY89" i="34"/>
  <c r="AS89" i="34"/>
  <c r="AR89" i="34"/>
  <c r="AW89" i="34"/>
  <c r="AX89" i="34"/>
  <c r="AO89" i="34"/>
  <c r="AZ89" i="34"/>
  <c r="AV89" i="34"/>
  <c r="AT89" i="34"/>
  <c r="AQ81" i="34"/>
  <c r="AU81" i="34"/>
  <c r="AY81" i="34"/>
  <c r="AO81" i="34"/>
  <c r="AV81" i="34"/>
  <c r="AT81" i="34"/>
  <c r="AZ81" i="34"/>
  <c r="AR81" i="34"/>
  <c r="AS81" i="34"/>
  <c r="AX81" i="34"/>
  <c r="AW81" i="34"/>
  <c r="AQ77" i="34"/>
  <c r="AU77" i="34"/>
  <c r="AY77" i="34"/>
  <c r="AR77" i="34"/>
  <c r="AW77" i="34"/>
  <c r="AO77" i="34"/>
  <c r="AV77" i="34"/>
  <c r="AS77" i="34"/>
  <c r="AT77" i="34"/>
  <c r="AZ77" i="34"/>
  <c r="AX77" i="34"/>
  <c r="AQ73" i="34"/>
  <c r="AU73" i="34"/>
  <c r="AY73" i="34"/>
  <c r="AS73" i="34"/>
  <c r="AX73" i="34"/>
  <c r="AR73" i="34"/>
  <c r="AW73" i="34"/>
  <c r="AT73" i="34"/>
  <c r="AV73" i="34"/>
  <c r="AO73" i="34"/>
  <c r="AZ73" i="34"/>
  <c r="AQ69" i="34"/>
  <c r="AU69" i="34"/>
  <c r="AY69" i="34"/>
  <c r="AT69" i="34"/>
  <c r="AZ69" i="34"/>
  <c r="AS69" i="34"/>
  <c r="AX69" i="34"/>
  <c r="AV69" i="34"/>
  <c r="AW69" i="34"/>
  <c r="AR69" i="34"/>
  <c r="AO69" i="34"/>
  <c r="AQ65" i="34"/>
  <c r="AU65" i="34"/>
  <c r="AY65" i="34"/>
  <c r="AO65" i="34"/>
  <c r="AV65" i="34"/>
  <c r="AR65" i="34"/>
  <c r="AW65" i="34"/>
  <c r="AT65" i="34"/>
  <c r="AZ65" i="34"/>
  <c r="AX65" i="34"/>
  <c r="AS65" i="34"/>
  <c r="AQ57" i="34"/>
  <c r="AU57" i="34"/>
  <c r="AY57" i="34"/>
  <c r="AS57" i="34"/>
  <c r="AX57" i="34"/>
  <c r="AT57" i="34"/>
  <c r="AZ57" i="34"/>
  <c r="AR57" i="34"/>
  <c r="AW57" i="34"/>
  <c r="AO57" i="34"/>
  <c r="AV57" i="34"/>
  <c r="AR53" i="34"/>
  <c r="AV53" i="34"/>
  <c r="AZ53" i="34"/>
  <c r="AS53" i="34"/>
  <c r="AX53" i="34"/>
  <c r="AT53" i="34"/>
  <c r="AY53" i="34"/>
  <c r="AQ53" i="34"/>
  <c r="AW53" i="34"/>
  <c r="AO53" i="34"/>
  <c r="AU53" i="34"/>
  <c r="AR49" i="34"/>
  <c r="AV49" i="34"/>
  <c r="AZ49" i="34"/>
  <c r="AT49" i="34"/>
  <c r="AY49" i="34"/>
  <c r="AO49" i="34"/>
  <c r="AU49" i="34"/>
  <c r="AS49" i="34"/>
  <c r="AX49" i="34"/>
  <c r="AQ49" i="34"/>
  <c r="AW49" i="34"/>
  <c r="AR45" i="34"/>
  <c r="AV45" i="34"/>
  <c r="AZ45" i="34"/>
  <c r="AO45" i="34"/>
  <c r="AU45" i="34"/>
  <c r="AQ45" i="34"/>
  <c r="AW45" i="34"/>
  <c r="AT45" i="34"/>
  <c r="AY45" i="34"/>
  <c r="AS45" i="34"/>
  <c r="AX45" i="34"/>
  <c r="AR41" i="34"/>
  <c r="AV41" i="34"/>
  <c r="AZ41" i="34"/>
  <c r="AQ41" i="34"/>
  <c r="AW41" i="34"/>
  <c r="AS41" i="34"/>
  <c r="AX41" i="34"/>
  <c r="AO41" i="34"/>
  <c r="AU41" i="34"/>
  <c r="AT41" i="34"/>
  <c r="AY41" i="34"/>
  <c r="AS37" i="34"/>
  <c r="AW37" i="34"/>
  <c r="AR37" i="34"/>
  <c r="AV37" i="34"/>
  <c r="AZ37" i="34"/>
  <c r="AU37" i="34"/>
  <c r="AO37" i="34"/>
  <c r="AX37" i="34"/>
  <c r="AT37" i="34"/>
  <c r="AY37" i="34"/>
  <c r="AQ37" i="34"/>
  <c r="AQ33" i="34"/>
  <c r="AU33" i="34"/>
  <c r="AY33" i="34"/>
  <c r="AR33" i="34"/>
  <c r="AV33" i="34"/>
  <c r="AZ33" i="34"/>
  <c r="AS33" i="34"/>
  <c r="AO33" i="34"/>
  <c r="AX33" i="34"/>
  <c r="AW33" i="34"/>
  <c r="AT33" i="34"/>
  <c r="AQ29" i="34"/>
  <c r="AU29" i="34"/>
  <c r="AY29" i="34"/>
  <c r="AR29" i="34"/>
  <c r="AV29" i="34"/>
  <c r="AZ29" i="34"/>
  <c r="AW29" i="34"/>
  <c r="AT29" i="34"/>
  <c r="AS29" i="34"/>
  <c r="AX29" i="34"/>
  <c r="AO29" i="34"/>
  <c r="AQ25" i="34"/>
  <c r="AU25" i="34"/>
  <c r="AY25" i="34"/>
  <c r="AR25" i="34"/>
  <c r="AV25" i="34"/>
  <c r="AZ25" i="34"/>
  <c r="AS25" i="34"/>
  <c r="AO25" i="34"/>
  <c r="AX25" i="34"/>
  <c r="AT25" i="34"/>
  <c r="AW25" i="34"/>
  <c r="AQ21" i="34"/>
  <c r="AU21" i="34"/>
  <c r="AY21" i="34"/>
  <c r="AR21" i="34"/>
  <c r="AV21" i="34"/>
  <c r="AZ21" i="34"/>
  <c r="AW21" i="34"/>
  <c r="AT21" i="34"/>
  <c r="AO21" i="34"/>
  <c r="AX21" i="34"/>
  <c r="AS21" i="34"/>
  <c r="AQ17" i="34"/>
  <c r="AU17" i="34"/>
  <c r="AY17" i="34"/>
  <c r="AR17" i="34"/>
  <c r="AV17" i="34"/>
  <c r="AZ17" i="34"/>
  <c r="AS17" i="34"/>
  <c r="AO17" i="34"/>
  <c r="AX17" i="34"/>
  <c r="AW17" i="34"/>
  <c r="AT17" i="34"/>
  <c r="AS13" i="34"/>
  <c r="AW13" i="34"/>
  <c r="AQ13" i="34"/>
  <c r="AU13" i="34"/>
  <c r="AY13" i="34"/>
  <c r="AR13" i="34"/>
  <c r="AV13" i="34"/>
  <c r="AZ13" i="34"/>
  <c r="AT13" i="34"/>
  <c r="AO13" i="34"/>
  <c r="AX13" i="34"/>
  <c r="AS9" i="34"/>
  <c r="AW9" i="34"/>
  <c r="AQ9" i="34"/>
  <c r="AU9" i="34"/>
  <c r="AY9" i="34"/>
  <c r="AR9" i="34"/>
  <c r="AV9" i="34"/>
  <c r="AZ9" i="34"/>
  <c r="AO9" i="34"/>
  <c r="AX9" i="34"/>
  <c r="AT9" i="34"/>
  <c r="AS233" i="34"/>
  <c r="AW233" i="34"/>
  <c r="AO233" i="34"/>
  <c r="AU233" i="34"/>
  <c r="AZ233" i="34"/>
  <c r="AQ233" i="34"/>
  <c r="AV233" i="34"/>
  <c r="AT233" i="34"/>
  <c r="AY233" i="34"/>
  <c r="AR233" i="34"/>
  <c r="AX233" i="34"/>
  <c r="AR236" i="34"/>
  <c r="AV236" i="34"/>
  <c r="AZ236" i="34"/>
  <c r="AT236" i="34"/>
  <c r="AY236" i="34"/>
  <c r="AO236" i="34"/>
  <c r="AU236" i="34"/>
  <c r="AS236" i="34"/>
  <c r="AX236" i="34"/>
  <c r="AQ236" i="34"/>
  <c r="AW236" i="34"/>
  <c r="AR212" i="34"/>
  <c r="AV212" i="34"/>
  <c r="AZ212" i="34"/>
  <c r="AQ212" i="34"/>
  <c r="AW212" i="34"/>
  <c r="AS212" i="34"/>
  <c r="AX212" i="34"/>
  <c r="AO212" i="34"/>
  <c r="AU212" i="34"/>
  <c r="AY212" i="34"/>
  <c r="AT212" i="34"/>
  <c r="AR200" i="34"/>
  <c r="AV200" i="34"/>
  <c r="AZ200" i="34"/>
  <c r="AO200" i="34"/>
  <c r="AU200" i="34"/>
  <c r="AQ200" i="34"/>
  <c r="AW200" i="34"/>
  <c r="AT200" i="34"/>
  <c r="AY200" i="34"/>
  <c r="AS200" i="34"/>
  <c r="AX200" i="34"/>
  <c r="AS180" i="34"/>
  <c r="AW180" i="34"/>
  <c r="AR180" i="34"/>
  <c r="AV180" i="34"/>
  <c r="AZ180" i="34"/>
  <c r="AT180" i="34"/>
  <c r="AO180" i="34"/>
  <c r="AU180" i="34"/>
  <c r="AX180" i="34"/>
  <c r="AQ180" i="34"/>
  <c r="AY180" i="34"/>
  <c r="AO168" i="34"/>
  <c r="AT168" i="34"/>
  <c r="AX168" i="34"/>
  <c r="AR168" i="34"/>
  <c r="AW168" i="34"/>
  <c r="AS168" i="34"/>
  <c r="AY168" i="34"/>
  <c r="AQ168" i="34"/>
  <c r="AV168" i="34"/>
  <c r="AZ168" i="34"/>
  <c r="AU168" i="34"/>
  <c r="AO156" i="34"/>
  <c r="AT156" i="34"/>
  <c r="AX156" i="34"/>
  <c r="AQ156" i="34"/>
  <c r="AV156" i="34"/>
  <c r="AR156" i="34"/>
  <c r="AW156" i="34"/>
  <c r="AU156" i="34"/>
  <c r="AZ156" i="34"/>
  <c r="AS156" i="34"/>
  <c r="AY156" i="34"/>
  <c r="AO144" i="34"/>
  <c r="AT144" i="34"/>
  <c r="AX144" i="34"/>
  <c r="AU144" i="34"/>
  <c r="AZ144" i="34"/>
  <c r="AS144" i="34"/>
  <c r="AV144" i="34"/>
  <c r="AR144" i="34"/>
  <c r="AY144" i="34"/>
  <c r="AW144" i="34"/>
  <c r="AQ144" i="34"/>
  <c r="AO132" i="34"/>
  <c r="AT132" i="34"/>
  <c r="AX132" i="34"/>
  <c r="AS132" i="34"/>
  <c r="AY132" i="34"/>
  <c r="AQ132" i="34"/>
  <c r="AW132" i="34"/>
  <c r="AR132" i="34"/>
  <c r="AZ132" i="34"/>
  <c r="AV132" i="34"/>
  <c r="AU132" i="34"/>
  <c r="AO120" i="34"/>
  <c r="AT120" i="34"/>
  <c r="AX120" i="34"/>
  <c r="AR120" i="34"/>
  <c r="AW120" i="34"/>
  <c r="AU120" i="34"/>
  <c r="AV120" i="34"/>
  <c r="AS120" i="34"/>
  <c r="AZ120" i="34"/>
  <c r="AQ120" i="34"/>
  <c r="AY120" i="34"/>
  <c r="AO108" i="34"/>
  <c r="AT108" i="34"/>
  <c r="AX108" i="34"/>
  <c r="AS108" i="34"/>
  <c r="AY108" i="34"/>
  <c r="AQ108" i="34"/>
  <c r="AV108" i="34"/>
  <c r="AU108" i="34"/>
  <c r="AW108" i="34"/>
  <c r="AR108" i="34"/>
  <c r="AZ108" i="34"/>
  <c r="AO96" i="34"/>
  <c r="AT96" i="34"/>
  <c r="AX96" i="34"/>
  <c r="AU96" i="34"/>
  <c r="AZ96" i="34"/>
  <c r="AS96" i="34"/>
  <c r="AQ96" i="34"/>
  <c r="AW96" i="34"/>
  <c r="AV96" i="34"/>
  <c r="AY96" i="34"/>
  <c r="AR96" i="34"/>
  <c r="AO92" i="34"/>
  <c r="AT92" i="34"/>
  <c r="AX92" i="34"/>
  <c r="AQ92" i="34"/>
  <c r="AV92" i="34"/>
  <c r="AU92" i="34"/>
  <c r="AR92" i="34"/>
  <c r="AY92" i="34"/>
  <c r="AW92" i="34"/>
  <c r="AZ92" i="34"/>
  <c r="AS92" i="34"/>
  <c r="AO88" i="34"/>
  <c r="AT88" i="34"/>
  <c r="AX88" i="34"/>
  <c r="AS88" i="34"/>
  <c r="AY88" i="34"/>
  <c r="AR88" i="34"/>
  <c r="AW88" i="34"/>
  <c r="AZ88" i="34"/>
  <c r="AQ88" i="34"/>
  <c r="AV88" i="34"/>
  <c r="AU88" i="34"/>
  <c r="AO84" i="34"/>
  <c r="AT84" i="34"/>
  <c r="AX84" i="34"/>
  <c r="AU84" i="34"/>
  <c r="AZ84" i="34"/>
  <c r="AS84" i="34"/>
  <c r="AY84" i="34"/>
  <c r="AQ84" i="34"/>
  <c r="AR84" i="34"/>
  <c r="AW84" i="34"/>
  <c r="AV84" i="34"/>
  <c r="AT80" i="34"/>
  <c r="AX80" i="34"/>
  <c r="AQ80" i="34"/>
  <c r="AU80" i="34"/>
  <c r="AZ80" i="34"/>
  <c r="AR80" i="34"/>
  <c r="AY80" i="34"/>
  <c r="AW80" i="34"/>
  <c r="AO76" i="34"/>
  <c r="AT76" i="34"/>
  <c r="AX76" i="34"/>
  <c r="AR76" i="34"/>
  <c r="AW76" i="34"/>
  <c r="AQ76" i="34"/>
  <c r="AV76" i="34"/>
  <c r="AS76" i="34"/>
  <c r="AU76" i="34"/>
  <c r="AZ76" i="34"/>
  <c r="AY76" i="34"/>
  <c r="AO72" i="34"/>
  <c r="AT72" i="34"/>
  <c r="AX72" i="34"/>
  <c r="AS72" i="34"/>
  <c r="AY72" i="34"/>
  <c r="AR72" i="34"/>
  <c r="AW72" i="34"/>
  <c r="AU72" i="34"/>
  <c r="AV72" i="34"/>
  <c r="AQ72" i="34"/>
  <c r="AZ72" i="34"/>
  <c r="AO68" i="34"/>
  <c r="AT68" i="34"/>
  <c r="AX68" i="34"/>
  <c r="AU68" i="34"/>
  <c r="AZ68" i="34"/>
  <c r="AQ68" i="34"/>
  <c r="AV68" i="34"/>
  <c r="AS68" i="34"/>
  <c r="AY68" i="34"/>
  <c r="AR68" i="34"/>
  <c r="AW68" i="34"/>
  <c r="AO56" i="34"/>
  <c r="AT56" i="34"/>
  <c r="AX56" i="34"/>
  <c r="AS56" i="34"/>
  <c r="AY56" i="34"/>
  <c r="AU56" i="34"/>
  <c r="AZ56" i="34"/>
  <c r="AR56" i="34"/>
  <c r="AW56" i="34"/>
  <c r="AV56" i="34"/>
  <c r="AQ56" i="34"/>
  <c r="AQ52" i="34"/>
  <c r="AU52" i="34"/>
  <c r="AY52" i="34"/>
  <c r="AS52" i="34"/>
  <c r="AX52" i="34"/>
  <c r="AT52" i="34"/>
  <c r="AZ52" i="34"/>
  <c r="AR52" i="34"/>
  <c r="AW52" i="34"/>
  <c r="AV52" i="34"/>
  <c r="AO52" i="34"/>
  <c r="AQ48" i="34"/>
  <c r="AU48" i="34"/>
  <c r="AT48" i="34"/>
  <c r="AO48" i="34"/>
  <c r="AS48" i="34"/>
  <c r="AX48" i="34"/>
  <c r="AQ44" i="34"/>
  <c r="AU44" i="34"/>
  <c r="AY44" i="34"/>
  <c r="AO44" i="34"/>
  <c r="AV44" i="34"/>
  <c r="AR44" i="34"/>
  <c r="AW44" i="34"/>
  <c r="AT44" i="34"/>
  <c r="AZ44" i="34"/>
  <c r="AX44" i="34"/>
  <c r="AS44" i="34"/>
  <c r="AR40" i="34"/>
  <c r="AV40" i="34"/>
  <c r="AZ40" i="34"/>
  <c r="AQ40" i="34"/>
  <c r="AU40" i="34"/>
  <c r="AY40" i="34"/>
  <c r="AT40" i="34"/>
  <c r="AW40" i="34"/>
  <c r="AS40" i="34"/>
  <c r="AX40" i="34"/>
  <c r="AO40" i="34"/>
  <c r="AO28" i="34"/>
  <c r="AT28" i="34"/>
  <c r="AX28" i="34"/>
  <c r="AQ28" i="34"/>
  <c r="AU28" i="34"/>
  <c r="AY28" i="34"/>
  <c r="AR28" i="34"/>
  <c r="AZ28" i="34"/>
  <c r="AW28" i="34"/>
  <c r="AS28" i="34"/>
  <c r="AV28" i="34"/>
  <c r="AO24" i="34"/>
  <c r="AT24" i="34"/>
  <c r="AX24" i="34"/>
  <c r="AQ24" i="34"/>
  <c r="AU24" i="34"/>
  <c r="AY24" i="34"/>
  <c r="AV24" i="34"/>
  <c r="AS24" i="34"/>
  <c r="AZ24" i="34"/>
  <c r="AW24" i="34"/>
  <c r="AR24" i="34"/>
  <c r="AO20" i="34"/>
  <c r="AT20" i="34"/>
  <c r="AX20" i="34"/>
  <c r="AQ20" i="34"/>
  <c r="AU20" i="34"/>
  <c r="AY20" i="34"/>
  <c r="AR20" i="34"/>
  <c r="AZ20" i="34"/>
  <c r="AW20" i="34"/>
  <c r="AV20" i="34"/>
  <c r="AS20" i="34"/>
  <c r="AY16" i="34"/>
  <c r="AZ16" i="34"/>
  <c r="AR12" i="34"/>
  <c r="AV12" i="34"/>
  <c r="AZ12" i="34"/>
  <c r="AO12" i="34"/>
  <c r="AT12" i="34"/>
  <c r="AX12" i="34"/>
  <c r="AQ12" i="34"/>
  <c r="AU12" i="34"/>
  <c r="AY12" i="34"/>
  <c r="AW12" i="34"/>
  <c r="AS12" i="34"/>
  <c r="AR8" i="34"/>
  <c r="AV8" i="34"/>
  <c r="AZ8" i="34"/>
  <c r="AO8" i="34"/>
  <c r="AT8" i="34"/>
  <c r="AX8" i="34"/>
  <c r="AQ8" i="34"/>
  <c r="AU8" i="34"/>
  <c r="AY8" i="34"/>
  <c r="AW8" i="34"/>
  <c r="AS8" i="34"/>
  <c r="AW5" i="34"/>
  <c r="AS5" i="34"/>
  <c r="AY5" i="34"/>
  <c r="AT5" i="34"/>
  <c r="AR5" i="34"/>
  <c r="AX5" i="34"/>
  <c r="AZ5" i="34"/>
  <c r="AU5" i="34"/>
  <c r="AO5" i="34"/>
  <c r="AQ5" i="34"/>
  <c r="AV5" i="34"/>
  <c r="AR232" i="34"/>
  <c r="AV232" i="34"/>
  <c r="AZ232" i="34"/>
  <c r="AO232" i="34"/>
  <c r="AU232" i="34"/>
  <c r="AQ232" i="34"/>
  <c r="AW232" i="34"/>
  <c r="AT232" i="34"/>
  <c r="AY232" i="34"/>
  <c r="AS232" i="34"/>
  <c r="AX232" i="34"/>
  <c r="AR220" i="34"/>
  <c r="AV220" i="34"/>
  <c r="AZ220" i="34"/>
  <c r="AT220" i="34"/>
  <c r="AY220" i="34"/>
  <c r="AO220" i="34"/>
  <c r="AU220" i="34"/>
  <c r="AS220" i="34"/>
  <c r="AX220" i="34"/>
  <c r="AW220" i="34"/>
  <c r="AQ220" i="34"/>
  <c r="AR208" i="34"/>
  <c r="AV208" i="34"/>
  <c r="AZ208" i="34"/>
  <c r="AS208" i="34"/>
  <c r="AX208" i="34"/>
  <c r="AT208" i="34"/>
  <c r="AY208" i="34"/>
  <c r="AQ208" i="34"/>
  <c r="AW208" i="34"/>
  <c r="AO208" i="34"/>
  <c r="AU208" i="34"/>
  <c r="AR196" i="34"/>
  <c r="AV196" i="34"/>
  <c r="AZ196" i="34"/>
  <c r="AQ196" i="34"/>
  <c r="AW196" i="34"/>
  <c r="AT196" i="34"/>
  <c r="AS196" i="34"/>
  <c r="AX196" i="34"/>
  <c r="AO196" i="34"/>
  <c r="AU196" i="34"/>
  <c r="AY196" i="34"/>
  <c r="AR188" i="34"/>
  <c r="AV188" i="34"/>
  <c r="AZ188" i="34"/>
  <c r="AT188" i="34"/>
  <c r="AY188" i="34"/>
  <c r="AW188" i="34"/>
  <c r="AO188" i="34"/>
  <c r="AU188" i="34"/>
  <c r="AQ188" i="34"/>
  <c r="AS188" i="34"/>
  <c r="AX188" i="34"/>
  <c r="AS176" i="34"/>
  <c r="AW176" i="34"/>
  <c r="AR176" i="34"/>
  <c r="AV176" i="34"/>
  <c r="AZ176" i="34"/>
  <c r="AO176" i="34"/>
  <c r="AX176" i="34"/>
  <c r="AQ176" i="34"/>
  <c r="AY176" i="34"/>
  <c r="AT176" i="34"/>
  <c r="AU176" i="34"/>
  <c r="AO164" i="34"/>
  <c r="AT164" i="34"/>
  <c r="AX164" i="34"/>
  <c r="AS164" i="34"/>
  <c r="AY164" i="34"/>
  <c r="AU164" i="34"/>
  <c r="AZ164" i="34"/>
  <c r="AR164" i="34"/>
  <c r="AW164" i="34"/>
  <c r="AQ164" i="34"/>
  <c r="AV164" i="34"/>
  <c r="AO148" i="34"/>
  <c r="AT148" i="34"/>
  <c r="AS148" i="34"/>
  <c r="AX148" i="34"/>
  <c r="AR148" i="34"/>
  <c r="AY148" i="34"/>
  <c r="AU148" i="34"/>
  <c r="AZ148" i="34"/>
  <c r="AQ148" i="34"/>
  <c r="AW148" i="34"/>
  <c r="AV148" i="34"/>
  <c r="AO136" i="34"/>
  <c r="AT136" i="34"/>
  <c r="AX136" i="34"/>
  <c r="AR136" i="34"/>
  <c r="AW136" i="34"/>
  <c r="AV136" i="34"/>
  <c r="AQ136" i="34"/>
  <c r="AY136" i="34"/>
  <c r="AU136" i="34"/>
  <c r="AZ136" i="34"/>
  <c r="AS136" i="34"/>
  <c r="AO124" i="34"/>
  <c r="AT124" i="34"/>
  <c r="AX124" i="34"/>
  <c r="AQ124" i="34"/>
  <c r="AV124" i="34"/>
  <c r="AS124" i="34"/>
  <c r="AZ124" i="34"/>
  <c r="AU124" i="34"/>
  <c r="AR124" i="34"/>
  <c r="AY124" i="34"/>
  <c r="AW124" i="34"/>
  <c r="AO112" i="34"/>
  <c r="AT112" i="34"/>
  <c r="AX112" i="34"/>
  <c r="AR112" i="34"/>
  <c r="AW112" i="34"/>
  <c r="AU112" i="34"/>
  <c r="AZ112" i="34"/>
  <c r="AS112" i="34"/>
  <c r="AV112" i="34"/>
  <c r="AQ112" i="34"/>
  <c r="AY112" i="34"/>
  <c r="AO100" i="34"/>
  <c r="AT100" i="34"/>
  <c r="AX100" i="34"/>
  <c r="AQ100" i="34"/>
  <c r="AV100" i="34"/>
  <c r="AS100" i="34"/>
  <c r="AY100" i="34"/>
  <c r="AW100" i="34"/>
  <c r="AZ100" i="34"/>
  <c r="AU100" i="34"/>
  <c r="AR100" i="34"/>
  <c r="AS239" i="34"/>
  <c r="AO239" i="34"/>
  <c r="AQ235" i="34"/>
  <c r="AU235" i="34"/>
  <c r="AY235" i="34"/>
  <c r="AT235" i="34"/>
  <c r="AZ235" i="34"/>
  <c r="AV235" i="34"/>
  <c r="AO235" i="34"/>
  <c r="AS235" i="34"/>
  <c r="AX235" i="34"/>
  <c r="AR235" i="34"/>
  <c r="AW235" i="34"/>
  <c r="AQ231" i="34"/>
  <c r="AU231" i="34"/>
  <c r="AY231" i="34"/>
  <c r="AO231" i="34"/>
  <c r="AV231" i="34"/>
  <c r="AR231" i="34"/>
  <c r="AW231" i="34"/>
  <c r="AT231" i="34"/>
  <c r="AZ231" i="34"/>
  <c r="AS231" i="34"/>
  <c r="AX231" i="34"/>
  <c r="AQ219" i="34"/>
  <c r="AU219" i="34"/>
  <c r="AY219" i="34"/>
  <c r="AT219" i="34"/>
  <c r="AZ219" i="34"/>
  <c r="AO219" i="34"/>
  <c r="AV219" i="34"/>
  <c r="AS219" i="34"/>
  <c r="AX219" i="34"/>
  <c r="AR219" i="34"/>
  <c r="AW219" i="34"/>
  <c r="AQ215" i="34"/>
  <c r="AU215" i="34"/>
  <c r="AY215" i="34"/>
  <c r="AO215" i="34"/>
  <c r="AV215" i="34"/>
  <c r="AR215" i="34"/>
  <c r="AW215" i="34"/>
  <c r="AT215" i="34"/>
  <c r="AZ215" i="34"/>
  <c r="AS215" i="34"/>
  <c r="AX215" i="34"/>
  <c r="AQ211" i="34"/>
  <c r="AU211" i="34"/>
  <c r="AY211" i="34"/>
  <c r="AR211" i="34"/>
  <c r="AW211" i="34"/>
  <c r="AS211" i="34"/>
  <c r="AX211" i="34"/>
  <c r="AO211" i="34"/>
  <c r="AV211" i="34"/>
  <c r="AT211" i="34"/>
  <c r="AZ211" i="34"/>
  <c r="AX207" i="34"/>
  <c r="AO207" i="34"/>
  <c r="AQ203" i="34"/>
  <c r="AU203" i="34"/>
  <c r="AY203" i="34"/>
  <c r="AT203" i="34"/>
  <c r="AZ203" i="34"/>
  <c r="AO203" i="34"/>
  <c r="AV203" i="34"/>
  <c r="AS203" i="34"/>
  <c r="AX203" i="34"/>
  <c r="AR203" i="34"/>
  <c r="AW203" i="34"/>
  <c r="AQ199" i="34"/>
  <c r="AU199" i="34"/>
  <c r="AY199" i="34"/>
  <c r="AO199" i="34"/>
  <c r="AV199" i="34"/>
  <c r="AR199" i="34"/>
  <c r="AW199" i="34"/>
  <c r="AT199" i="34"/>
  <c r="AZ199" i="34"/>
  <c r="AS199" i="34"/>
  <c r="AX199" i="34"/>
  <c r="AQ195" i="34"/>
  <c r="AU195" i="34"/>
  <c r="AY195" i="34"/>
  <c r="AR195" i="34"/>
  <c r="AW195" i="34"/>
  <c r="AT195" i="34"/>
  <c r="AS195" i="34"/>
  <c r="AX195" i="34"/>
  <c r="AZ195" i="34"/>
  <c r="AO195" i="34"/>
  <c r="AV195" i="34"/>
  <c r="AS191" i="34"/>
  <c r="AO191" i="34"/>
  <c r="AQ187" i="34"/>
  <c r="AU187" i="34"/>
  <c r="AY187" i="34"/>
  <c r="AT187" i="34"/>
  <c r="AZ187" i="34"/>
  <c r="AW187" i="34"/>
  <c r="AO187" i="34"/>
  <c r="AV187" i="34"/>
  <c r="AR187" i="34"/>
  <c r="AS187" i="34"/>
  <c r="AX187" i="34"/>
  <c r="AR183" i="34"/>
  <c r="AV183" i="34"/>
  <c r="AZ183" i="34"/>
  <c r="AQ183" i="34"/>
  <c r="AU183" i="34"/>
  <c r="AY183" i="34"/>
  <c r="AS183" i="34"/>
  <c r="AT183" i="34"/>
  <c r="AW183" i="34"/>
  <c r="AO183" i="34"/>
  <c r="AX183" i="34"/>
  <c r="AR179" i="34"/>
  <c r="AV179" i="34"/>
  <c r="AZ179" i="34"/>
  <c r="AQ179" i="34"/>
  <c r="AU179" i="34"/>
  <c r="AY179" i="34"/>
  <c r="AW179" i="34"/>
  <c r="AO179" i="34"/>
  <c r="AX179" i="34"/>
  <c r="AS179" i="34"/>
  <c r="AT179" i="34"/>
  <c r="AV175" i="34"/>
  <c r="AW175" i="34"/>
  <c r="AR171" i="34"/>
  <c r="AV171" i="34"/>
  <c r="AZ171" i="34"/>
  <c r="AS171" i="34"/>
  <c r="AW171" i="34"/>
  <c r="AQ171" i="34"/>
  <c r="AU171" i="34"/>
  <c r="AY171" i="34"/>
  <c r="AT171" i="34"/>
  <c r="AO171" i="34"/>
  <c r="AX171" i="34"/>
  <c r="AS167" i="34"/>
  <c r="AW167" i="34"/>
  <c r="AR167" i="34"/>
  <c r="AX167" i="34"/>
  <c r="AT167" i="34"/>
  <c r="AY167" i="34"/>
  <c r="AQ167" i="34"/>
  <c r="AV167" i="34"/>
  <c r="AO167" i="34"/>
  <c r="AZ167" i="34"/>
  <c r="AU167" i="34"/>
  <c r="AS163" i="34"/>
  <c r="AW163" i="34"/>
  <c r="AT163" i="34"/>
  <c r="AY163" i="34"/>
  <c r="AO163" i="34"/>
  <c r="AU163" i="34"/>
  <c r="AZ163" i="34"/>
  <c r="AR163" i="34"/>
  <c r="AX163" i="34"/>
  <c r="AQ163" i="34"/>
  <c r="AV163" i="34"/>
  <c r="AS159" i="34"/>
  <c r="AQ159" i="34"/>
  <c r="AS155" i="34"/>
  <c r="AW155" i="34"/>
  <c r="AQ155" i="34"/>
  <c r="AV155" i="34"/>
  <c r="AR155" i="34"/>
  <c r="AX155" i="34"/>
  <c r="AO155" i="34"/>
  <c r="AU155" i="34"/>
  <c r="AZ155" i="34"/>
  <c r="AT155" i="34"/>
  <c r="AY155" i="34"/>
  <c r="AS151" i="34"/>
  <c r="AW151" i="34"/>
  <c r="AR151" i="34"/>
  <c r="AX151" i="34"/>
  <c r="AT151" i="34"/>
  <c r="AY151" i="34"/>
  <c r="AQ151" i="34"/>
  <c r="AV151" i="34"/>
  <c r="AU151" i="34"/>
  <c r="AZ151" i="34"/>
  <c r="AO151" i="34"/>
  <c r="AS147" i="34"/>
  <c r="AW147" i="34"/>
  <c r="AT147" i="34"/>
  <c r="AY147" i="34"/>
  <c r="AO147" i="34"/>
  <c r="AV147" i="34"/>
  <c r="AQ147" i="34"/>
  <c r="AX147" i="34"/>
  <c r="AU147" i="34"/>
  <c r="AR147" i="34"/>
  <c r="AZ147" i="34"/>
  <c r="AZ143" i="34"/>
  <c r="AV143" i="34"/>
  <c r="AS139" i="34"/>
  <c r="AW139" i="34"/>
  <c r="AQ139" i="34"/>
  <c r="AV139" i="34"/>
  <c r="AR139" i="34"/>
  <c r="AY139" i="34"/>
  <c r="AT139" i="34"/>
  <c r="AZ139" i="34"/>
  <c r="AO139" i="34"/>
  <c r="AX139" i="34"/>
  <c r="AU139" i="34"/>
  <c r="AS135" i="34"/>
  <c r="AW135" i="34"/>
  <c r="AR135" i="34"/>
  <c r="AX135" i="34"/>
  <c r="AT135" i="34"/>
  <c r="AZ135" i="34"/>
  <c r="AU135" i="34"/>
  <c r="AQ135" i="34"/>
  <c r="AY135" i="34"/>
  <c r="AV135" i="34"/>
  <c r="AO135" i="34"/>
  <c r="AS131" i="34"/>
  <c r="AW131" i="34"/>
  <c r="AT131" i="34"/>
  <c r="AY131" i="34"/>
  <c r="AU131" i="34"/>
  <c r="AO131" i="34"/>
  <c r="AV131" i="34"/>
  <c r="AR131" i="34"/>
  <c r="AZ131" i="34"/>
  <c r="AX131" i="34"/>
  <c r="AQ131" i="34"/>
  <c r="AU127" i="34"/>
  <c r="AT127" i="34"/>
  <c r="AS123" i="34"/>
  <c r="AW123" i="34"/>
  <c r="AQ123" i="34"/>
  <c r="AV123" i="34"/>
  <c r="AO123" i="34"/>
  <c r="AX123" i="34"/>
  <c r="AR123" i="34"/>
  <c r="AY123" i="34"/>
  <c r="AU123" i="34"/>
  <c r="AZ123" i="34"/>
  <c r="AT123" i="34"/>
  <c r="AS119" i="34"/>
  <c r="AW119" i="34"/>
  <c r="AR119" i="34"/>
  <c r="AX119" i="34"/>
  <c r="AQ119" i="34"/>
  <c r="AY119" i="34"/>
  <c r="AT119" i="34"/>
  <c r="AZ119" i="34"/>
  <c r="AO119" i="34"/>
  <c r="AV119" i="34"/>
  <c r="AU119" i="34"/>
  <c r="AS115" i="34"/>
  <c r="AW115" i="34"/>
  <c r="AQ115" i="34"/>
  <c r="AV115" i="34"/>
  <c r="AT115" i="34"/>
  <c r="AY115" i="34"/>
  <c r="AR115" i="34"/>
  <c r="AU115" i="34"/>
  <c r="AO115" i="34"/>
  <c r="AZ115" i="34"/>
  <c r="AX115" i="34"/>
  <c r="AW111" i="34"/>
  <c r="AT111" i="34"/>
  <c r="AS107" i="34"/>
  <c r="AW107" i="34"/>
  <c r="AT107" i="34"/>
  <c r="AY107" i="34"/>
  <c r="AQ107" i="34"/>
  <c r="AV107" i="34"/>
  <c r="AU107" i="34"/>
  <c r="AX107" i="34"/>
  <c r="AR107" i="34"/>
  <c r="AZ107" i="34"/>
  <c r="AO107" i="34"/>
  <c r="AS103" i="34"/>
  <c r="AW103" i="34"/>
  <c r="AO103" i="34"/>
  <c r="AU103" i="34"/>
  <c r="AZ103" i="34"/>
  <c r="AR103" i="34"/>
  <c r="AX103" i="34"/>
  <c r="AV103" i="34"/>
  <c r="AY103" i="34"/>
  <c r="AT103" i="34"/>
  <c r="AQ103" i="34"/>
  <c r="AS99" i="34"/>
  <c r="AW99" i="34"/>
  <c r="AQ99" i="34"/>
  <c r="AV99" i="34"/>
  <c r="AT99" i="34"/>
  <c r="AY99" i="34"/>
  <c r="AX99" i="34"/>
  <c r="AO99" i="34"/>
  <c r="AZ99" i="34"/>
  <c r="AU99" i="34"/>
  <c r="AR99" i="34"/>
  <c r="AS95" i="34"/>
  <c r="AQ95" i="34"/>
  <c r="AS91" i="34"/>
  <c r="AW91" i="34"/>
  <c r="AQ91" i="34"/>
  <c r="AV91" i="34"/>
  <c r="AR91" i="34"/>
  <c r="AY91" i="34"/>
  <c r="AU91" i="34"/>
  <c r="AT91" i="34"/>
  <c r="AX91" i="34"/>
  <c r="AO91" i="34"/>
  <c r="AZ91" i="34"/>
  <c r="AS87" i="34"/>
  <c r="AW87" i="34"/>
  <c r="AT87" i="34"/>
  <c r="AY87" i="34"/>
  <c r="AR87" i="34"/>
  <c r="AX87" i="34"/>
  <c r="AO87" i="34"/>
  <c r="AZ87" i="34"/>
  <c r="AQ87" i="34"/>
  <c r="AV87" i="34"/>
  <c r="AU87" i="34"/>
  <c r="AS83" i="34"/>
  <c r="AW83" i="34"/>
  <c r="AO83" i="34"/>
  <c r="AU83" i="34"/>
  <c r="AZ83" i="34"/>
  <c r="AT83" i="34"/>
  <c r="AY83" i="34"/>
  <c r="AQ83" i="34"/>
  <c r="AR83" i="34"/>
  <c r="AX83" i="34"/>
  <c r="AV83" i="34"/>
  <c r="AO79" i="34"/>
  <c r="AY79" i="34"/>
  <c r="AS75" i="34"/>
  <c r="AW75" i="34"/>
  <c r="AR75" i="34"/>
  <c r="AX75" i="34"/>
  <c r="AQ75" i="34"/>
  <c r="AV75" i="34"/>
  <c r="AT75" i="34"/>
  <c r="AU75" i="34"/>
  <c r="AO75" i="34"/>
  <c r="AZ75" i="34"/>
  <c r="AY75" i="34"/>
  <c r="AS71" i="34"/>
  <c r="AW71" i="34"/>
  <c r="AT71" i="34"/>
  <c r="AY71" i="34"/>
  <c r="AR71" i="34"/>
  <c r="AX71" i="34"/>
  <c r="AU71" i="34"/>
  <c r="AV71" i="34"/>
  <c r="AQ71" i="34"/>
  <c r="AO71" i="34"/>
  <c r="AZ71" i="34"/>
  <c r="AS67" i="34"/>
  <c r="AW67" i="34"/>
  <c r="AO67" i="34"/>
  <c r="AU67" i="34"/>
  <c r="AZ67" i="34"/>
  <c r="AQ67" i="34"/>
  <c r="AV67" i="34"/>
  <c r="AT67" i="34"/>
  <c r="AY67" i="34"/>
  <c r="AX67" i="34"/>
  <c r="AR67" i="34"/>
  <c r="AO55" i="34"/>
  <c r="AS55" i="34"/>
  <c r="AW55" i="34"/>
  <c r="AT55" i="34"/>
  <c r="AY55" i="34"/>
  <c r="AU55" i="34"/>
  <c r="AZ55" i="34"/>
  <c r="AR55" i="34"/>
  <c r="AX55" i="34"/>
  <c r="AQ55" i="34"/>
  <c r="AV55" i="34"/>
  <c r="AO51" i="34"/>
  <c r="AT51" i="34"/>
  <c r="AX51" i="34"/>
  <c r="AS51" i="34"/>
  <c r="AY51" i="34"/>
  <c r="AU51" i="34"/>
  <c r="AZ51" i="34"/>
  <c r="AR51" i="34"/>
  <c r="AW51" i="34"/>
  <c r="AQ51" i="34"/>
  <c r="AV51" i="34"/>
  <c r="AT47" i="34"/>
  <c r="AV47" i="34"/>
  <c r="AO43" i="34"/>
  <c r="AT43" i="34"/>
  <c r="AX43" i="34"/>
  <c r="AQ43" i="34"/>
  <c r="AV43" i="34"/>
  <c r="AR43" i="34"/>
  <c r="AW43" i="34"/>
  <c r="AU43" i="34"/>
  <c r="AZ43" i="34"/>
  <c r="AS43" i="34"/>
  <c r="AY43" i="34"/>
  <c r="AQ39" i="34"/>
  <c r="AU39" i="34"/>
  <c r="AY39" i="34"/>
  <c r="AT39" i="34"/>
  <c r="AX39" i="34"/>
  <c r="AW39" i="34"/>
  <c r="AZ39" i="34"/>
  <c r="AV39" i="34"/>
  <c r="AS39" i="34"/>
  <c r="AS27" i="34"/>
  <c r="AW27" i="34"/>
  <c r="AO27" i="34"/>
  <c r="AT27" i="34"/>
  <c r="AX27" i="34"/>
  <c r="AU27" i="34"/>
  <c r="AR27" i="34"/>
  <c r="AZ27" i="34"/>
  <c r="AY27" i="34"/>
  <c r="AV27" i="34"/>
  <c r="AQ27" i="34"/>
  <c r="AO23" i="34"/>
  <c r="AT23" i="34"/>
  <c r="AV23" i="34"/>
  <c r="AU23" i="34"/>
  <c r="AS19" i="34"/>
  <c r="AW19" i="34"/>
  <c r="AO19" i="34"/>
  <c r="AT19" i="34"/>
  <c r="AX19" i="34"/>
  <c r="AU19" i="34"/>
  <c r="AR19" i="34"/>
  <c r="AZ19" i="34"/>
  <c r="AQ19" i="34"/>
  <c r="AV19" i="34"/>
  <c r="AY19" i="34"/>
  <c r="AO15" i="34"/>
  <c r="AR15" i="34"/>
  <c r="AQ11" i="34"/>
  <c r="AU11" i="34"/>
  <c r="AY11" i="34"/>
  <c r="AS11" i="34"/>
  <c r="AW11" i="34"/>
  <c r="AO11" i="34"/>
  <c r="AT11" i="34"/>
  <c r="AX11" i="34"/>
  <c r="AZ11" i="34"/>
  <c r="AV11" i="34"/>
  <c r="AR11" i="34"/>
  <c r="AY7" i="34"/>
  <c r="AS7" i="34"/>
  <c r="AX7" i="34"/>
  <c r="AV7" i="34"/>
  <c r="AS241" i="34"/>
  <c r="AW241" i="34"/>
  <c r="AR241" i="34"/>
  <c r="AX241" i="34"/>
  <c r="AY241" i="34"/>
  <c r="AT241" i="34"/>
  <c r="AQ241" i="34"/>
  <c r="AV241" i="34"/>
  <c r="AZ241" i="34"/>
  <c r="AO241" i="34"/>
  <c r="AU241" i="34"/>
  <c r="AR240" i="34"/>
  <c r="AV240" i="34"/>
  <c r="AZ240" i="34"/>
  <c r="AS240" i="34"/>
  <c r="AX240" i="34"/>
  <c r="AY240" i="34"/>
  <c r="AT240" i="34"/>
  <c r="AQ240" i="34"/>
  <c r="AW240" i="34"/>
  <c r="AO240" i="34"/>
  <c r="AU240" i="34"/>
  <c r="AR216" i="34"/>
  <c r="AV216" i="34"/>
  <c r="AZ216" i="34"/>
  <c r="AO216" i="34"/>
  <c r="AU216" i="34"/>
  <c r="AQ216" i="34"/>
  <c r="AW216" i="34"/>
  <c r="AT216" i="34"/>
  <c r="AY216" i="34"/>
  <c r="AX216" i="34"/>
  <c r="AS216" i="34"/>
  <c r="AR204" i="34"/>
  <c r="AV204" i="34"/>
  <c r="AZ204" i="34"/>
  <c r="AT204" i="34"/>
  <c r="AY204" i="34"/>
  <c r="AO204" i="34"/>
  <c r="AU204" i="34"/>
  <c r="AS204" i="34"/>
  <c r="AX204" i="34"/>
  <c r="AQ204" i="34"/>
  <c r="AW204" i="34"/>
  <c r="AR192" i="34"/>
  <c r="AV192" i="34"/>
  <c r="AZ192" i="34"/>
  <c r="AS192" i="34"/>
  <c r="AX192" i="34"/>
  <c r="AU192" i="34"/>
  <c r="AT192" i="34"/>
  <c r="AY192" i="34"/>
  <c r="AO192" i="34"/>
  <c r="AQ192" i="34"/>
  <c r="AW192" i="34"/>
  <c r="AS184" i="34"/>
  <c r="AW184" i="34"/>
  <c r="AR184" i="34"/>
  <c r="AV184" i="34"/>
  <c r="AZ184" i="34"/>
  <c r="AO184" i="34"/>
  <c r="AX184" i="34"/>
  <c r="AT184" i="34"/>
  <c r="AQ184" i="34"/>
  <c r="AY184" i="34"/>
  <c r="AU184" i="34"/>
  <c r="AS172" i="34"/>
  <c r="AW172" i="34"/>
  <c r="AO172" i="34"/>
  <c r="AT172" i="34"/>
  <c r="AR172" i="34"/>
  <c r="AV172" i="34"/>
  <c r="AZ172" i="34"/>
  <c r="AQ172" i="34"/>
  <c r="AU172" i="34"/>
  <c r="AX172" i="34"/>
  <c r="AY172" i="34"/>
  <c r="AO160" i="34"/>
  <c r="AT160" i="34"/>
  <c r="AX160" i="34"/>
  <c r="AU160" i="34"/>
  <c r="AZ160" i="34"/>
  <c r="AQ160" i="34"/>
  <c r="AV160" i="34"/>
  <c r="AS160" i="34"/>
  <c r="AY160" i="34"/>
  <c r="AR160" i="34"/>
  <c r="AW160" i="34"/>
  <c r="AO152" i="34"/>
  <c r="AT152" i="34"/>
  <c r="AX152" i="34"/>
  <c r="AR152" i="34"/>
  <c r="AW152" i="34"/>
  <c r="AS152" i="34"/>
  <c r="AY152" i="34"/>
  <c r="AQ152" i="34"/>
  <c r="AV152" i="34"/>
  <c r="AU152" i="34"/>
  <c r="AZ152" i="34"/>
  <c r="AO140" i="34"/>
  <c r="AT140" i="34"/>
  <c r="AX140" i="34"/>
  <c r="AQ140" i="34"/>
  <c r="AV140" i="34"/>
  <c r="AU140" i="34"/>
  <c r="AW140" i="34"/>
  <c r="AS140" i="34"/>
  <c r="AZ140" i="34"/>
  <c r="AY140" i="34"/>
  <c r="AR140" i="34"/>
  <c r="AO128" i="34"/>
  <c r="AT128" i="34"/>
  <c r="AX128" i="34"/>
  <c r="AU128" i="34"/>
  <c r="AZ128" i="34"/>
  <c r="AR128" i="34"/>
  <c r="AY128" i="34"/>
  <c r="AS128" i="34"/>
  <c r="AQ128" i="34"/>
  <c r="AW128" i="34"/>
  <c r="AV128" i="34"/>
  <c r="AO116" i="34"/>
  <c r="AT116" i="34"/>
  <c r="AX116" i="34"/>
  <c r="AQ116" i="34"/>
  <c r="AV116" i="34"/>
  <c r="AS116" i="34"/>
  <c r="AY116" i="34"/>
  <c r="AR116" i="34"/>
  <c r="AU116" i="34"/>
  <c r="AZ116" i="34"/>
  <c r="AW116" i="34"/>
  <c r="AO104" i="34"/>
  <c r="AT104" i="34"/>
  <c r="AX104" i="34"/>
  <c r="AU104" i="34"/>
  <c r="AZ104" i="34"/>
  <c r="AR104" i="34"/>
  <c r="AW104" i="34"/>
  <c r="AV104" i="34"/>
  <c r="AY104" i="34"/>
  <c r="AS104" i="34"/>
  <c r="AQ104" i="34"/>
  <c r="AY238" i="34"/>
  <c r="AQ238" i="34"/>
  <c r="AO234" i="34"/>
  <c r="AT234" i="34"/>
  <c r="AX234" i="34"/>
  <c r="AU234" i="34"/>
  <c r="AZ234" i="34"/>
  <c r="AV234" i="34"/>
  <c r="AQ234" i="34"/>
  <c r="AS234" i="34"/>
  <c r="AY234" i="34"/>
  <c r="AR234" i="34"/>
  <c r="AW234" i="34"/>
  <c r="AX230" i="34"/>
  <c r="AQ230" i="34"/>
  <c r="AU230" i="34"/>
  <c r="AZ230" i="34"/>
  <c r="AO210" i="34"/>
  <c r="AT210" i="34"/>
  <c r="AX210" i="34"/>
  <c r="AR210" i="34"/>
  <c r="AW210" i="34"/>
  <c r="AS210" i="34"/>
  <c r="AY210" i="34"/>
  <c r="AQ210" i="34"/>
  <c r="AV210" i="34"/>
  <c r="AZ210" i="34"/>
  <c r="AU210" i="34"/>
  <c r="AX206" i="34"/>
  <c r="AR206" i="34"/>
  <c r="AO202" i="34"/>
  <c r="AX202" i="34"/>
  <c r="AU202" i="34"/>
  <c r="AZ202" i="34"/>
  <c r="AV202" i="34"/>
  <c r="AS202" i="34"/>
  <c r="AY202" i="34"/>
  <c r="AW202" i="34"/>
  <c r="AT198" i="34"/>
  <c r="AX198" i="34"/>
  <c r="AS198" i="34"/>
  <c r="AY198" i="34"/>
  <c r="AO194" i="34"/>
  <c r="AT194" i="34"/>
  <c r="AX194" i="34"/>
  <c r="AR194" i="34"/>
  <c r="AW194" i="34"/>
  <c r="AU194" i="34"/>
  <c r="AS194" i="34"/>
  <c r="AY194" i="34"/>
  <c r="AZ194" i="34"/>
  <c r="AQ194" i="34"/>
  <c r="AV194" i="34"/>
  <c r="AO190" i="34"/>
  <c r="AU190" i="34"/>
  <c r="AU182" i="34"/>
  <c r="AT182" i="34"/>
  <c r="AR182" i="34"/>
  <c r="AU178" i="34"/>
  <c r="AY178" i="34"/>
  <c r="AX178" i="34"/>
  <c r="AR178" i="34"/>
  <c r="AZ178" i="34"/>
  <c r="AW178" i="34"/>
  <c r="AO174" i="34"/>
  <c r="AR174" i="34"/>
  <c r="AU170" i="34"/>
  <c r="AY170" i="34"/>
  <c r="AZ170" i="34"/>
  <c r="AO170" i="34"/>
  <c r="AT170" i="34"/>
  <c r="AS170" i="34"/>
  <c r="AV166" i="34"/>
  <c r="AY166" i="34"/>
  <c r="AO166" i="34"/>
  <c r="AZ162" i="34"/>
  <c r="AT162" i="34"/>
  <c r="AS162" i="34"/>
  <c r="AX162" i="34"/>
  <c r="AU158" i="34"/>
  <c r="AX158" i="34"/>
  <c r="AQ154" i="34"/>
  <c r="AX154" i="34"/>
  <c r="AV150" i="34"/>
  <c r="AX150" i="34"/>
  <c r="AU150" i="34"/>
  <c r="AV146" i="34"/>
  <c r="AU146" i="34"/>
  <c r="AO146" i="34"/>
  <c r="AV142" i="34"/>
  <c r="AY142" i="34"/>
  <c r="AQ138" i="34"/>
  <c r="AO138" i="34"/>
  <c r="AO134" i="34"/>
  <c r="AU134" i="34"/>
  <c r="AY130" i="34"/>
  <c r="AS130" i="34"/>
  <c r="AU126" i="34"/>
  <c r="AX126" i="34"/>
  <c r="AQ122" i="34"/>
  <c r="AU122" i="34"/>
  <c r="AY118" i="34"/>
  <c r="AR114" i="34"/>
  <c r="AS114" i="34"/>
  <c r="AU114" i="34"/>
  <c r="AZ110" i="34"/>
  <c r="AY110" i="34"/>
  <c r="AT106" i="34"/>
  <c r="AU106" i="34"/>
  <c r="AR98" i="34"/>
  <c r="AW98" i="34"/>
  <c r="AQ94" i="34"/>
  <c r="AR86" i="34"/>
  <c r="AT82" i="34"/>
  <c r="AU78" i="34"/>
  <c r="AV70" i="34"/>
  <c r="AR66" i="34"/>
  <c r="AS46" i="34"/>
  <c r="AY46" i="34"/>
  <c r="AX42" i="34"/>
  <c r="AY42" i="34"/>
  <c r="AS34" i="34"/>
  <c r="S2790" i="40"/>
  <c r="S2787" i="40"/>
  <c r="S2781" i="40"/>
  <c r="S2779" i="40"/>
  <c r="S2771" i="40"/>
  <c r="S2763" i="40"/>
  <c r="S2755" i="40"/>
  <c r="S2747" i="40"/>
  <c r="S2739" i="40"/>
  <c r="S2733" i="40"/>
  <c r="S2727" i="40"/>
  <c r="S2718" i="40"/>
  <c r="S2715" i="40"/>
  <c r="S2707" i="40"/>
  <c r="S2692" i="40"/>
  <c r="S2678" i="40"/>
  <c r="S2664" i="40"/>
  <c r="S2650" i="40"/>
  <c r="S2636" i="40"/>
  <c r="S2622" i="40"/>
  <c r="S2608" i="40"/>
  <c r="S2594" i="40"/>
  <c r="S2580" i="40"/>
  <c r="S2566" i="40"/>
  <c r="S2552" i="40"/>
  <c r="S2545" i="40"/>
  <c r="S2528" i="40"/>
  <c r="S2514" i="40"/>
  <c r="S2500" i="40"/>
  <c r="S2485" i="40"/>
  <c r="S2471" i="40"/>
  <c r="S2457" i="40"/>
  <c r="S2443" i="40"/>
  <c r="S2429" i="40"/>
  <c r="S2415" i="40"/>
  <c r="S2408" i="40"/>
  <c r="S2387" i="40"/>
  <c r="S2373" i="40"/>
  <c r="S2359" i="40"/>
  <c r="S2345" i="40"/>
  <c r="S2331" i="40"/>
  <c r="S2317" i="40"/>
  <c r="S2303" i="40"/>
  <c r="S2289" i="40"/>
  <c r="S2275" i="40"/>
  <c r="S2263" i="40"/>
  <c r="S2251" i="40"/>
  <c r="S2241" i="40"/>
  <c r="S2231" i="40"/>
  <c r="S2220" i="40"/>
  <c r="S2213" i="40"/>
  <c r="S2203" i="40"/>
  <c r="S2194" i="40"/>
  <c r="S2183" i="40"/>
  <c r="S2169" i="40"/>
  <c r="S2157" i="40"/>
  <c r="S2148" i="40"/>
  <c r="S2141" i="40"/>
  <c r="S2134" i="40"/>
  <c r="S2125" i="40"/>
  <c r="S2118" i="40"/>
  <c r="S2108" i="40"/>
  <c r="S2096" i="40"/>
  <c r="S2084" i="40"/>
  <c r="S2072" i="40"/>
  <c r="S2061" i="40"/>
  <c r="S2051" i="40"/>
  <c r="S2039" i="40"/>
  <c r="S2027" i="40"/>
  <c r="S2015" i="40"/>
  <c r="S2003" i="40"/>
  <c r="S1991" i="40"/>
  <c r="S1979" i="40"/>
  <c r="S1967" i="40"/>
  <c r="S1955" i="40"/>
  <c r="S1946" i="40"/>
  <c r="S1936" i="40"/>
  <c r="S1924" i="40"/>
  <c r="S1912" i="40"/>
  <c r="S1900" i="40"/>
  <c r="S1888" i="40"/>
  <c r="S1876" i="40"/>
  <c r="S1867" i="40"/>
  <c r="S1857" i="40"/>
  <c r="S1848" i="40"/>
  <c r="S1841" i="40"/>
  <c r="S1831" i="40"/>
  <c r="S1819" i="40"/>
  <c r="S1807" i="40"/>
  <c r="S1795" i="40"/>
  <c r="S1783" i="40"/>
  <c r="S1774" i="40"/>
  <c r="S1761" i="40"/>
  <c r="S1750" i="40"/>
  <c r="S1743" i="40"/>
  <c r="S1733" i="40"/>
  <c r="S1725" i="40"/>
  <c r="S1711" i="40"/>
  <c r="S1703" i="40"/>
  <c r="S1694" i="40"/>
  <c r="S1685" i="40"/>
  <c r="S1672" i="40"/>
  <c r="S1657" i="40"/>
  <c r="S1639" i="40"/>
  <c r="S1629" i="40"/>
  <c r="S1624" i="40"/>
  <c r="S1616" i="40"/>
  <c r="S1608" i="40"/>
  <c r="S1599" i="40"/>
  <c r="S1584" i="40"/>
  <c r="S1573" i="40"/>
  <c r="S1565" i="40"/>
  <c r="S1556" i="40"/>
  <c r="S1545" i="40"/>
  <c r="S1538" i="40"/>
  <c r="S1528" i="40"/>
  <c r="S1516" i="40"/>
  <c r="S1504" i="40"/>
  <c r="S1492" i="40"/>
  <c r="S1480" i="40"/>
  <c r="S1471" i="40"/>
  <c r="S1461" i="40"/>
  <c r="S1449" i="40"/>
  <c r="S1437" i="40"/>
  <c r="S1427" i="40"/>
  <c r="S1416" i="40"/>
  <c r="S1407" i="40"/>
  <c r="S1397" i="40"/>
  <c r="S1385" i="40"/>
  <c r="S1376" i="40"/>
  <c r="S1366" i="40"/>
  <c r="S1354" i="40"/>
  <c r="S1342" i="40"/>
  <c r="S1330" i="40"/>
  <c r="S1318" i="40"/>
  <c r="S1306" i="40"/>
  <c r="S1291" i="40"/>
  <c r="S1280" i="40"/>
  <c r="S1271" i="40"/>
  <c r="S1263" i="40"/>
  <c r="S1255" i="40"/>
  <c r="S1243" i="40"/>
  <c r="S1231" i="40"/>
  <c r="S1222" i="40"/>
  <c r="S1215" i="40"/>
  <c r="S1208" i="40"/>
  <c r="S1201" i="40"/>
  <c r="S1191" i="40"/>
  <c r="S1182" i="40"/>
  <c r="S1175" i="40"/>
  <c r="S1166" i="40"/>
  <c r="S1156" i="40"/>
  <c r="S1145" i="40"/>
  <c r="S1138" i="40"/>
  <c r="S1128" i="40"/>
  <c r="S1113" i="40"/>
  <c r="S1099" i="40"/>
  <c r="S1087" i="40"/>
  <c r="S1075" i="40"/>
  <c r="S1063" i="40"/>
  <c r="S1055" i="40"/>
  <c r="S1051" i="40"/>
  <c r="S1041" i="40"/>
  <c r="S1027" i="40"/>
  <c r="S1018" i="40"/>
  <c r="S1011" i="40"/>
  <c r="S1001" i="40"/>
  <c r="S992" i="40"/>
  <c r="S985" i="40"/>
  <c r="S976" i="40"/>
  <c r="S966" i="40"/>
  <c r="S957" i="40"/>
  <c r="S950" i="40"/>
  <c r="S940" i="40"/>
  <c r="S931" i="40"/>
  <c r="S921" i="40"/>
  <c r="S909" i="40"/>
  <c r="S897" i="40"/>
  <c r="S887" i="40"/>
  <c r="S876" i="40"/>
  <c r="S867" i="40"/>
  <c r="S857" i="40"/>
  <c r="S845" i="40"/>
  <c r="S833" i="40"/>
  <c r="S821" i="40"/>
  <c r="S809" i="40"/>
  <c r="S800" i="40"/>
  <c r="S793" i="40"/>
  <c r="S783" i="40"/>
  <c r="S771" i="40"/>
  <c r="S759" i="40"/>
  <c r="S747" i="40"/>
  <c r="S735" i="40"/>
  <c r="S726" i="40"/>
  <c r="S716" i="40"/>
  <c r="S706" i="40"/>
  <c r="S695" i="40"/>
  <c r="S673" i="40"/>
  <c r="S665" i="40"/>
  <c r="S657" i="40"/>
  <c r="S649" i="40"/>
  <c r="S641" i="40"/>
  <c r="S631" i="40"/>
  <c r="S619" i="40"/>
  <c r="S607" i="40"/>
  <c r="S598" i="40"/>
  <c r="S591" i="40"/>
  <c r="S579" i="40"/>
  <c r="S575" i="40"/>
  <c r="S569" i="40"/>
  <c r="S559" i="40"/>
  <c r="S551" i="40"/>
  <c r="S547" i="40"/>
  <c r="S541" i="40"/>
  <c r="S535" i="40"/>
  <c r="S521" i="40"/>
  <c r="S510" i="40"/>
  <c r="S496" i="40"/>
  <c r="S484" i="40"/>
  <c r="S472" i="40"/>
  <c r="S460" i="40"/>
  <c r="S448" i="40"/>
  <c r="S440" i="40"/>
  <c r="S431" i="40"/>
  <c r="S426" i="40"/>
  <c r="S420" i="40"/>
  <c r="S408" i="40"/>
  <c r="S400" i="40"/>
  <c r="S392" i="40"/>
  <c r="S379" i="40"/>
  <c r="S372" i="40"/>
  <c r="S362" i="40"/>
  <c r="S352" i="40"/>
  <c r="S342" i="40"/>
  <c r="S335" i="40"/>
  <c r="S328" i="40"/>
  <c r="S320" i="40"/>
  <c r="S310" i="40"/>
  <c r="S298" i="40"/>
  <c r="S289" i="40"/>
  <c r="S282" i="40"/>
  <c r="S275" i="40"/>
  <c r="S268" i="40"/>
  <c r="S261" i="40"/>
  <c r="S254" i="40"/>
  <c r="S244" i="40"/>
  <c r="S232" i="40"/>
  <c r="S220" i="40"/>
  <c r="S211" i="40"/>
  <c r="S202" i="40"/>
  <c r="S191" i="40"/>
  <c r="S179" i="40"/>
  <c r="S167" i="40"/>
  <c r="S152" i="40"/>
  <c r="S138" i="40"/>
  <c r="S126" i="40"/>
  <c r="S117" i="40"/>
  <c r="S110" i="40"/>
  <c r="S100" i="40"/>
  <c r="S88" i="40"/>
  <c r="S76" i="40"/>
  <c r="S63" i="40"/>
  <c r="S51" i="40"/>
  <c r="S39" i="40"/>
  <c r="S27" i="40"/>
  <c r="S15" i="40"/>
  <c r="S28" i="40"/>
  <c r="S29" i="40"/>
  <c r="S30" i="40"/>
  <c r="S31" i="40"/>
  <c r="S32" i="40"/>
  <c r="S33" i="40"/>
  <c r="S34" i="40"/>
  <c r="S35" i="40"/>
  <c r="S36" i="40"/>
  <c r="S37" i="40"/>
  <c r="S38" i="40"/>
  <c r="S40" i="40"/>
  <c r="S41" i="40"/>
  <c r="S42" i="40"/>
  <c r="S43" i="40"/>
  <c r="S44" i="40"/>
  <c r="S45" i="40"/>
  <c r="S46" i="40"/>
  <c r="S47" i="40"/>
  <c r="S48" i="40"/>
  <c r="S49" i="40"/>
  <c r="S50" i="40"/>
  <c r="S52" i="40"/>
  <c r="S53" i="40"/>
  <c r="S54" i="40"/>
  <c r="S55" i="40"/>
  <c r="S56" i="40"/>
  <c r="S57" i="40"/>
  <c r="S58" i="40"/>
  <c r="S59" i="40"/>
  <c r="S60" i="40"/>
  <c r="S61" i="40"/>
  <c r="S62" i="40"/>
  <c r="S64" i="40"/>
  <c r="S65" i="40"/>
  <c r="S66" i="40"/>
  <c r="S67" i="40"/>
  <c r="S68" i="40"/>
  <c r="S69" i="40"/>
  <c r="S70" i="40"/>
  <c r="S71" i="40"/>
  <c r="S72" i="40"/>
  <c r="S73" i="40"/>
  <c r="S74" i="40"/>
  <c r="S75" i="40"/>
  <c r="S77" i="40"/>
  <c r="S78" i="40"/>
  <c r="S79" i="40"/>
  <c r="S80" i="40"/>
  <c r="S81" i="40"/>
  <c r="S82" i="40"/>
  <c r="S83" i="40"/>
  <c r="S84" i="40"/>
  <c r="S85" i="40"/>
  <c r="S86" i="40"/>
  <c r="S87" i="40"/>
  <c r="S89" i="40"/>
  <c r="S90" i="40"/>
  <c r="S91" i="40"/>
  <c r="S92" i="40"/>
  <c r="S93" i="40"/>
  <c r="S94" i="40"/>
  <c r="S95" i="40"/>
  <c r="S96" i="40"/>
  <c r="S97" i="40"/>
  <c r="S98" i="40"/>
  <c r="S99" i="40"/>
  <c r="S101" i="40"/>
  <c r="S102" i="40"/>
  <c r="S103" i="40"/>
  <c r="S104" i="40"/>
  <c r="S105" i="40"/>
  <c r="S106" i="40"/>
  <c r="S107" i="40"/>
  <c r="S108" i="40"/>
  <c r="S109" i="40"/>
  <c r="S111" i="40"/>
  <c r="S112" i="40"/>
  <c r="S113" i="40"/>
  <c r="S114" i="40"/>
  <c r="S115" i="40"/>
  <c r="S116" i="40"/>
  <c r="S118" i="40"/>
  <c r="S119" i="40"/>
  <c r="S120" i="40"/>
  <c r="S121" i="40"/>
  <c r="S122" i="40"/>
  <c r="S123" i="40"/>
  <c r="S124" i="40"/>
  <c r="S125" i="40"/>
  <c r="S127" i="40"/>
  <c r="S128" i="40"/>
  <c r="S129" i="40"/>
  <c r="S130" i="40"/>
  <c r="S131" i="40"/>
  <c r="S132" i="40"/>
  <c r="S133" i="40"/>
  <c r="S134" i="40"/>
  <c r="S135" i="40"/>
  <c r="S136" i="40"/>
  <c r="S137" i="40"/>
  <c r="S139" i="40"/>
  <c r="S140" i="40"/>
  <c r="S141" i="40"/>
  <c r="S142" i="40"/>
  <c r="S143" i="40"/>
  <c r="S144" i="40"/>
  <c r="S145" i="40"/>
  <c r="S146" i="40"/>
  <c r="S147" i="40"/>
  <c r="S148" i="40"/>
  <c r="S149" i="40"/>
  <c r="S150" i="40"/>
  <c r="S151" i="40"/>
  <c r="S153" i="40"/>
  <c r="S154" i="40"/>
  <c r="S155" i="40"/>
  <c r="S156" i="40"/>
  <c r="S157" i="40"/>
  <c r="S158" i="40"/>
  <c r="S159" i="40"/>
  <c r="S160" i="40"/>
  <c r="S161" i="40"/>
  <c r="S162" i="40"/>
  <c r="S163" i="40"/>
  <c r="S164" i="40"/>
  <c r="S165" i="40"/>
  <c r="S166" i="40"/>
  <c r="S168" i="40"/>
  <c r="S169" i="40"/>
  <c r="S170" i="40"/>
  <c r="S171" i="40"/>
  <c r="S172" i="40"/>
  <c r="S173" i="40"/>
  <c r="S174" i="40"/>
  <c r="S175" i="40"/>
  <c r="S176" i="40"/>
  <c r="S177" i="40"/>
  <c r="S178" i="40"/>
  <c r="S180" i="40"/>
  <c r="S181" i="40"/>
  <c r="S182" i="40"/>
  <c r="S183" i="40"/>
  <c r="S184" i="40"/>
  <c r="S185" i="40"/>
  <c r="S186" i="40"/>
  <c r="S187" i="40"/>
  <c r="S188" i="40"/>
  <c r="S189" i="40"/>
  <c r="S190" i="40"/>
  <c r="S192" i="40"/>
  <c r="S193" i="40"/>
  <c r="S194" i="40"/>
  <c r="S195" i="40"/>
  <c r="S196" i="40"/>
  <c r="S197" i="40"/>
  <c r="S198" i="40"/>
  <c r="S199" i="40"/>
  <c r="S200" i="40"/>
  <c r="S201" i="40"/>
  <c r="S203" i="40"/>
  <c r="S204" i="40"/>
  <c r="S205" i="40"/>
  <c r="S206" i="40"/>
  <c r="S207" i="40"/>
  <c r="S208" i="40"/>
  <c r="S209" i="40"/>
  <c r="S210" i="40"/>
  <c r="S212" i="40"/>
  <c r="S213" i="40"/>
  <c r="S214" i="40"/>
  <c r="S215" i="40"/>
  <c r="S216" i="40"/>
  <c r="S217" i="40"/>
  <c r="S218" i="40"/>
  <c r="S219" i="40"/>
  <c r="S221" i="40"/>
  <c r="S222" i="40"/>
  <c r="S223" i="40"/>
  <c r="S224" i="40"/>
  <c r="S225" i="40"/>
  <c r="S226" i="40"/>
  <c r="S227" i="40"/>
  <c r="S228" i="40"/>
  <c r="S229" i="40"/>
  <c r="S230" i="40"/>
  <c r="S231" i="40"/>
  <c r="S233" i="40"/>
  <c r="S234" i="40"/>
  <c r="S235" i="40"/>
  <c r="S236" i="40"/>
  <c r="S237" i="40"/>
  <c r="S238" i="40"/>
  <c r="S239" i="40"/>
  <c r="S240" i="40"/>
  <c r="S241" i="40"/>
  <c r="S242" i="40"/>
  <c r="S243" i="40"/>
  <c r="S245" i="40"/>
  <c r="S246" i="40"/>
  <c r="S247" i="40"/>
  <c r="S248" i="40"/>
  <c r="S249" i="40"/>
  <c r="S250" i="40"/>
  <c r="S251" i="40"/>
  <c r="S252" i="40"/>
  <c r="S253" i="40"/>
  <c r="S255" i="40"/>
  <c r="S256" i="40"/>
  <c r="S257" i="40"/>
  <c r="S258" i="40"/>
  <c r="S259" i="40"/>
  <c r="S260" i="40"/>
  <c r="S262" i="40"/>
  <c r="S263" i="40"/>
  <c r="S264" i="40"/>
  <c r="S265" i="40"/>
  <c r="S266" i="40"/>
  <c r="S267" i="40"/>
  <c r="S269" i="40"/>
  <c r="S270" i="40"/>
  <c r="S271" i="40"/>
  <c r="S272" i="40"/>
  <c r="S273" i="40"/>
  <c r="S274" i="40"/>
  <c r="S276" i="40"/>
  <c r="S277" i="40"/>
  <c r="S278" i="40"/>
  <c r="S279" i="40"/>
  <c r="S280" i="40"/>
  <c r="S281" i="40"/>
  <c r="S283" i="40"/>
  <c r="S284" i="40"/>
  <c r="S285" i="40"/>
  <c r="S286" i="40"/>
  <c r="S287" i="40"/>
  <c r="S288" i="40"/>
  <c r="S290" i="40"/>
  <c r="S291" i="40"/>
  <c r="S292" i="40"/>
  <c r="S293" i="40"/>
  <c r="S294" i="40"/>
  <c r="S295" i="40"/>
  <c r="S296" i="40"/>
  <c r="S297" i="40"/>
  <c r="S299" i="40"/>
  <c r="S300" i="40"/>
  <c r="S301" i="40"/>
  <c r="S302" i="40"/>
  <c r="S303" i="40"/>
  <c r="S304" i="40"/>
  <c r="S305" i="40"/>
  <c r="S306" i="40"/>
  <c r="S307" i="40"/>
  <c r="S308" i="40"/>
  <c r="S309" i="40"/>
  <c r="S311" i="40"/>
  <c r="S312" i="40"/>
  <c r="S313" i="40"/>
  <c r="S314" i="40"/>
  <c r="S315" i="40"/>
  <c r="S316" i="40"/>
  <c r="S317" i="40"/>
  <c r="S318" i="40"/>
  <c r="S319" i="40"/>
  <c r="S321" i="40"/>
  <c r="S322" i="40"/>
  <c r="S323" i="40"/>
  <c r="S324" i="40"/>
  <c r="S325" i="40"/>
  <c r="S326" i="40"/>
  <c r="S327" i="40"/>
  <c r="S329" i="40"/>
  <c r="S330" i="40"/>
  <c r="S331" i="40"/>
  <c r="S332" i="40"/>
  <c r="S333" i="40"/>
  <c r="S334" i="40"/>
  <c r="S336" i="40"/>
  <c r="S337" i="40"/>
  <c r="S338" i="40"/>
  <c r="S339" i="40"/>
  <c r="S340" i="40"/>
  <c r="S341" i="40"/>
  <c r="S343" i="40"/>
  <c r="S344" i="40"/>
  <c r="S345" i="40"/>
  <c r="S346" i="40"/>
  <c r="S347" i="40"/>
  <c r="S348" i="40"/>
  <c r="S349" i="40"/>
  <c r="S350" i="40"/>
  <c r="S351" i="40"/>
  <c r="S353" i="40"/>
  <c r="S354" i="40"/>
  <c r="S355" i="40"/>
  <c r="S356" i="40"/>
  <c r="S357" i="40"/>
  <c r="S358" i="40"/>
  <c r="S359" i="40"/>
  <c r="S360" i="40"/>
  <c r="S361" i="40"/>
  <c r="S363" i="40"/>
  <c r="S364" i="40"/>
  <c r="S365" i="40"/>
  <c r="S366" i="40"/>
  <c r="S367" i="40"/>
  <c r="S368" i="40"/>
  <c r="S369" i="40"/>
  <c r="S370" i="40"/>
  <c r="S371" i="40"/>
  <c r="S373" i="40"/>
  <c r="S374" i="40"/>
  <c r="S375" i="40"/>
  <c r="S376" i="40"/>
  <c r="S377" i="40"/>
  <c r="S378" i="40"/>
  <c r="S380" i="40"/>
  <c r="S381" i="40"/>
  <c r="S382" i="40"/>
  <c r="S383" i="40"/>
  <c r="S384" i="40"/>
  <c r="S385" i="40"/>
  <c r="S386" i="40"/>
  <c r="S387" i="40"/>
  <c r="S388" i="40"/>
  <c r="S389" i="40"/>
  <c r="S390" i="40"/>
  <c r="S391" i="40"/>
  <c r="S393" i="40"/>
  <c r="S394" i="40"/>
  <c r="S395" i="40"/>
  <c r="S396" i="40"/>
  <c r="S397" i="40"/>
  <c r="S398" i="40"/>
  <c r="S399" i="40"/>
  <c r="S401" i="40"/>
  <c r="S402" i="40"/>
  <c r="S403" i="40"/>
  <c r="S404" i="40"/>
  <c r="S405" i="40"/>
  <c r="S406" i="40"/>
  <c r="S407" i="40"/>
  <c r="S409" i="40"/>
  <c r="S410" i="40"/>
  <c r="S411" i="40"/>
  <c r="S412" i="40"/>
  <c r="S413" i="40"/>
  <c r="S414" i="40"/>
  <c r="S415" i="40"/>
  <c r="S416" i="40"/>
  <c r="S417" i="40"/>
  <c r="S418" i="40"/>
  <c r="S419" i="40"/>
  <c r="S421" i="40"/>
  <c r="S422" i="40"/>
  <c r="S423" i="40"/>
  <c r="S424" i="40"/>
  <c r="S425" i="40"/>
  <c r="S427" i="40"/>
  <c r="S428" i="40"/>
  <c r="S429" i="40"/>
  <c r="S430" i="40"/>
  <c r="S432" i="40"/>
  <c r="S433" i="40"/>
  <c r="S434" i="40"/>
  <c r="S435" i="40"/>
  <c r="S436" i="40"/>
  <c r="S437" i="40"/>
  <c r="S438" i="40"/>
  <c r="S439" i="40"/>
  <c r="S441" i="40"/>
  <c r="S442" i="40"/>
  <c r="S443" i="40"/>
  <c r="S444" i="40"/>
  <c r="S445" i="40"/>
  <c r="S446" i="40"/>
  <c r="S447" i="40"/>
  <c r="S449" i="40"/>
  <c r="S450" i="40"/>
  <c r="S451" i="40"/>
  <c r="S452" i="40"/>
  <c r="S453" i="40"/>
  <c r="S454" i="40"/>
  <c r="S455" i="40"/>
  <c r="S456" i="40"/>
  <c r="S457" i="40"/>
  <c r="S458" i="40"/>
  <c r="S459" i="40"/>
  <c r="S461" i="40"/>
  <c r="S462" i="40"/>
  <c r="S463" i="40"/>
  <c r="S464" i="40"/>
  <c r="S465" i="40"/>
  <c r="S466" i="40"/>
  <c r="S467" i="40"/>
  <c r="S468" i="40"/>
  <c r="S469" i="40"/>
  <c r="S470" i="40"/>
  <c r="S471" i="40"/>
  <c r="S473" i="40"/>
  <c r="S474" i="40"/>
  <c r="S475" i="40"/>
  <c r="S476" i="40"/>
  <c r="S477" i="40"/>
  <c r="S478" i="40"/>
  <c r="S479" i="40"/>
  <c r="S480" i="40"/>
  <c r="S481" i="40"/>
  <c r="S482" i="40"/>
  <c r="S483" i="40"/>
  <c r="S485" i="40"/>
  <c r="S486" i="40"/>
  <c r="S487" i="40"/>
  <c r="S488" i="40"/>
  <c r="S489" i="40"/>
  <c r="S490" i="40"/>
  <c r="S491" i="40"/>
  <c r="S492" i="40"/>
  <c r="S493" i="40"/>
  <c r="S494" i="40"/>
  <c r="S495" i="40"/>
  <c r="S497" i="40"/>
  <c r="S498" i="40"/>
  <c r="S499" i="40"/>
  <c r="S500" i="40"/>
  <c r="S501" i="40"/>
  <c r="S502" i="40"/>
  <c r="S503" i="40"/>
  <c r="S504" i="40"/>
  <c r="S505" i="40"/>
  <c r="S506" i="40"/>
  <c r="S507" i="40"/>
  <c r="S508" i="40"/>
  <c r="S509" i="40"/>
  <c r="S511" i="40"/>
  <c r="S512" i="40"/>
  <c r="S513" i="40"/>
  <c r="S514" i="40"/>
  <c r="S515" i="40"/>
  <c r="S516" i="40"/>
  <c r="S517" i="40"/>
  <c r="S518" i="40"/>
  <c r="S519" i="40"/>
  <c r="S520" i="40"/>
  <c r="S522" i="40"/>
  <c r="S523" i="40"/>
  <c r="S524" i="40"/>
  <c r="S525" i="40"/>
  <c r="S526" i="40"/>
  <c r="S527" i="40"/>
  <c r="S528" i="40"/>
  <c r="S529" i="40"/>
  <c r="S530" i="40"/>
  <c r="S531" i="40"/>
  <c r="S532" i="40"/>
  <c r="S533" i="40"/>
  <c r="S534" i="40"/>
  <c r="S536" i="40"/>
  <c r="S537" i="40"/>
  <c r="S538" i="40"/>
  <c r="S539" i="40"/>
  <c r="S540" i="40"/>
  <c r="S542" i="40"/>
  <c r="S543" i="40"/>
  <c r="S544" i="40"/>
  <c r="S545" i="40"/>
  <c r="S546" i="40"/>
  <c r="S548" i="40"/>
  <c r="S549" i="40"/>
  <c r="S550" i="40"/>
  <c r="S552" i="40"/>
  <c r="S553" i="40"/>
  <c r="S554" i="40"/>
  <c r="S555" i="40"/>
  <c r="S556" i="40"/>
  <c r="S557" i="40"/>
  <c r="S558" i="40"/>
  <c r="S560" i="40"/>
  <c r="S561" i="40"/>
  <c r="S562" i="40"/>
  <c r="S563" i="40"/>
  <c r="S564" i="40"/>
  <c r="S565" i="40"/>
  <c r="S566" i="40"/>
  <c r="S567" i="40"/>
  <c r="S568" i="40"/>
  <c r="S570" i="40"/>
  <c r="S571" i="40"/>
  <c r="S572" i="40"/>
  <c r="S573" i="40"/>
  <c r="S574" i="40"/>
  <c r="S576" i="40"/>
  <c r="S577" i="40"/>
  <c r="S578" i="40"/>
  <c r="S580" i="40"/>
  <c r="S581" i="40"/>
  <c r="S582" i="40"/>
  <c r="S583" i="40"/>
  <c r="S584" i="40"/>
  <c r="S585" i="40"/>
  <c r="S586" i="40"/>
  <c r="S587" i="40"/>
  <c r="S588" i="40"/>
  <c r="S589" i="40"/>
  <c r="S590" i="40"/>
  <c r="S592" i="40"/>
  <c r="S593" i="40"/>
  <c r="S594" i="40"/>
  <c r="S595" i="40"/>
  <c r="S596" i="40"/>
  <c r="S597" i="40"/>
  <c r="S599" i="40"/>
  <c r="S600" i="40"/>
  <c r="S601" i="40"/>
  <c r="S602" i="40"/>
  <c r="S603" i="40"/>
  <c r="S604" i="40"/>
  <c r="S605" i="40"/>
  <c r="S606" i="40"/>
  <c r="S608" i="40"/>
  <c r="S609" i="40"/>
  <c r="S610" i="40"/>
  <c r="S611" i="40"/>
  <c r="S612" i="40"/>
  <c r="S613" i="40"/>
  <c r="S614" i="40"/>
  <c r="S615" i="40"/>
  <c r="S616" i="40"/>
  <c r="S617" i="40"/>
  <c r="S618" i="40"/>
  <c r="S620" i="40"/>
  <c r="S621" i="40"/>
  <c r="S622" i="40"/>
  <c r="S623" i="40"/>
  <c r="S624" i="40"/>
  <c r="S625" i="40"/>
  <c r="S626" i="40"/>
  <c r="S627" i="40"/>
  <c r="S628" i="40"/>
  <c r="S629" i="40"/>
  <c r="S630" i="40"/>
  <c r="S632" i="40"/>
  <c r="S633" i="40"/>
  <c r="S634" i="40"/>
  <c r="S635" i="40"/>
  <c r="S636" i="40"/>
  <c r="S637" i="40"/>
  <c r="S638" i="40"/>
  <c r="S639" i="40"/>
  <c r="S640" i="40"/>
  <c r="S642" i="40"/>
  <c r="S643" i="40"/>
  <c r="S644" i="40"/>
  <c r="S645" i="40"/>
  <c r="S646" i="40"/>
  <c r="S647" i="40"/>
  <c r="S648" i="40"/>
  <c r="S650" i="40"/>
  <c r="S651" i="40"/>
  <c r="S652" i="40"/>
  <c r="S653" i="40"/>
  <c r="S654" i="40"/>
  <c r="S655" i="40"/>
  <c r="S656" i="40"/>
  <c r="S658" i="40"/>
  <c r="S659" i="40"/>
  <c r="S660" i="40"/>
  <c r="S661" i="40"/>
  <c r="S662" i="40"/>
  <c r="S663" i="40"/>
  <c r="S664" i="40"/>
  <c r="S666" i="40"/>
  <c r="S667" i="40"/>
  <c r="S668" i="40"/>
  <c r="S669" i="40"/>
  <c r="S670" i="40"/>
  <c r="S671" i="40"/>
  <c r="S672" i="40"/>
  <c r="S674" i="40"/>
  <c r="S675" i="40"/>
  <c r="S676" i="40"/>
  <c r="S677" i="40"/>
  <c r="S678" i="40"/>
  <c r="S679" i="40"/>
  <c r="S680" i="40"/>
  <c r="S681" i="40"/>
  <c r="S682" i="40"/>
  <c r="S683" i="40"/>
  <c r="S684" i="40"/>
  <c r="S685" i="40"/>
  <c r="S686" i="40"/>
  <c r="S687" i="40"/>
  <c r="S688" i="40"/>
  <c r="S689" i="40"/>
  <c r="S690" i="40"/>
  <c r="S691" i="40"/>
  <c r="S692" i="40"/>
  <c r="S693" i="40"/>
  <c r="S694" i="40"/>
  <c r="S696" i="40"/>
  <c r="S697" i="40"/>
  <c r="S698" i="40"/>
  <c r="S699" i="40"/>
  <c r="S700" i="40"/>
  <c r="S701" i="40"/>
  <c r="S702" i="40"/>
  <c r="S703" i="40"/>
  <c r="S704" i="40"/>
  <c r="S705" i="40"/>
  <c r="S707" i="40"/>
  <c r="S708" i="40"/>
  <c r="S709" i="40"/>
  <c r="S710" i="40"/>
  <c r="S711" i="40"/>
  <c r="S712" i="40"/>
  <c r="S713" i="40"/>
  <c r="S714" i="40"/>
  <c r="S715" i="40"/>
  <c r="S717" i="40"/>
  <c r="S718" i="40"/>
  <c r="S719" i="40"/>
  <c r="S720" i="40"/>
  <c r="S721" i="40"/>
  <c r="S722" i="40"/>
  <c r="S723" i="40"/>
  <c r="S724" i="40"/>
  <c r="S725" i="40"/>
  <c r="S727" i="40"/>
  <c r="S728" i="40"/>
  <c r="S729" i="40"/>
  <c r="S730" i="40"/>
  <c r="S731" i="40"/>
  <c r="S732" i="40"/>
  <c r="S733" i="40"/>
  <c r="S734" i="40"/>
  <c r="S736" i="40"/>
  <c r="S737" i="40"/>
  <c r="S738" i="40"/>
  <c r="S739" i="40"/>
  <c r="S740" i="40"/>
  <c r="S741" i="40"/>
  <c r="S742" i="40"/>
  <c r="S743" i="40"/>
  <c r="S744" i="40"/>
  <c r="S745" i="40"/>
  <c r="S746" i="40"/>
  <c r="S748" i="40"/>
  <c r="S749" i="40"/>
  <c r="S750" i="40"/>
  <c r="S751" i="40"/>
  <c r="S752" i="40"/>
  <c r="S753" i="40"/>
  <c r="S754" i="40"/>
  <c r="S755" i="40"/>
  <c r="S756" i="40"/>
  <c r="S757" i="40"/>
  <c r="S758" i="40"/>
  <c r="S760" i="40"/>
  <c r="S761" i="40"/>
  <c r="S762" i="40"/>
  <c r="S763" i="40"/>
  <c r="S764" i="40"/>
  <c r="S765" i="40"/>
  <c r="S766" i="40"/>
  <c r="S767" i="40"/>
  <c r="S768" i="40"/>
  <c r="S769" i="40"/>
  <c r="S770" i="40"/>
  <c r="S772" i="40"/>
  <c r="S773" i="40"/>
  <c r="S774" i="40"/>
  <c r="S775" i="40"/>
  <c r="S776" i="40"/>
  <c r="S777" i="40"/>
  <c r="S778" i="40"/>
  <c r="S779" i="40"/>
  <c r="S780" i="40"/>
  <c r="S781" i="40"/>
  <c r="S782" i="40"/>
  <c r="S784" i="40"/>
  <c r="S785" i="40"/>
  <c r="S786" i="40"/>
  <c r="S787" i="40"/>
  <c r="S788" i="40"/>
  <c r="S789" i="40"/>
  <c r="S790" i="40"/>
  <c r="S791" i="40"/>
  <c r="S792" i="40"/>
  <c r="S794" i="40"/>
  <c r="S795" i="40"/>
  <c r="S796" i="40"/>
  <c r="S797" i="40"/>
  <c r="S798" i="40"/>
  <c r="S799" i="40"/>
  <c r="S801" i="40"/>
  <c r="S802" i="40"/>
  <c r="S803" i="40"/>
  <c r="S804" i="40"/>
  <c r="S805" i="40"/>
  <c r="S806" i="40"/>
  <c r="S807" i="40"/>
  <c r="S808" i="40"/>
  <c r="S810" i="40"/>
  <c r="S811" i="40"/>
  <c r="S812" i="40"/>
  <c r="S813" i="40"/>
  <c r="S814" i="40"/>
  <c r="S815" i="40"/>
  <c r="S816" i="40"/>
  <c r="S817" i="40"/>
  <c r="S818" i="40"/>
  <c r="S819" i="40"/>
  <c r="S820" i="40"/>
  <c r="S822" i="40"/>
  <c r="S823" i="40"/>
  <c r="S824" i="40"/>
  <c r="S825" i="40"/>
  <c r="S826" i="40"/>
  <c r="S827" i="40"/>
  <c r="S828" i="40"/>
  <c r="S829" i="40"/>
  <c r="S830" i="40"/>
  <c r="S831" i="40"/>
  <c r="S832" i="40"/>
  <c r="S834" i="40"/>
  <c r="S835" i="40"/>
  <c r="S836" i="40"/>
  <c r="S837" i="40"/>
  <c r="S838" i="40"/>
  <c r="S839" i="40"/>
  <c r="S840" i="40"/>
  <c r="S841" i="40"/>
  <c r="S842" i="40"/>
  <c r="S843" i="40"/>
  <c r="S844" i="40"/>
  <c r="S846" i="40"/>
  <c r="S847" i="40"/>
  <c r="S848" i="40"/>
  <c r="S849" i="40"/>
  <c r="S850" i="40"/>
  <c r="S851" i="40"/>
  <c r="S852" i="40"/>
  <c r="S853" i="40"/>
  <c r="S854" i="40"/>
  <c r="S855" i="40"/>
  <c r="S856" i="40"/>
  <c r="S858" i="40"/>
  <c r="S859" i="40"/>
  <c r="S860" i="40"/>
  <c r="S861" i="40"/>
  <c r="S862" i="40"/>
  <c r="S863" i="40"/>
  <c r="S864" i="40"/>
  <c r="S865" i="40"/>
  <c r="S866" i="40"/>
  <c r="S868" i="40"/>
  <c r="S869" i="40"/>
  <c r="S870" i="40"/>
  <c r="S871" i="40"/>
  <c r="S872" i="40"/>
  <c r="S873" i="40"/>
  <c r="S874" i="40"/>
  <c r="S875" i="40"/>
  <c r="S877" i="40"/>
  <c r="S878" i="40"/>
  <c r="S879" i="40"/>
  <c r="S880" i="40"/>
  <c r="S881" i="40"/>
  <c r="S882" i="40"/>
  <c r="S883" i="40"/>
  <c r="S884" i="40"/>
  <c r="S885" i="40"/>
  <c r="S886" i="40"/>
  <c r="S888" i="40"/>
  <c r="S889" i="40"/>
  <c r="S890" i="40"/>
  <c r="S891" i="40"/>
  <c r="S892" i="40"/>
  <c r="S893" i="40"/>
  <c r="S894" i="40"/>
  <c r="S895" i="40"/>
  <c r="S896" i="40"/>
  <c r="S898" i="40"/>
  <c r="S899" i="40"/>
  <c r="S900" i="40"/>
  <c r="S901" i="40"/>
  <c r="S902" i="40"/>
  <c r="S903" i="40"/>
  <c r="S904" i="40"/>
  <c r="S905" i="40"/>
  <c r="S906" i="40"/>
  <c r="S907" i="40"/>
  <c r="S908" i="40"/>
  <c r="S910" i="40"/>
  <c r="S911" i="40"/>
  <c r="S912" i="40"/>
  <c r="S913" i="40"/>
  <c r="S914" i="40"/>
  <c r="S915" i="40"/>
  <c r="S916" i="40"/>
  <c r="S917" i="40"/>
  <c r="S918" i="40"/>
  <c r="S919" i="40"/>
  <c r="S920" i="40"/>
  <c r="S922" i="40"/>
  <c r="S923" i="40"/>
  <c r="S924" i="40"/>
  <c r="S925" i="40"/>
  <c r="S926" i="40"/>
  <c r="S927" i="40"/>
  <c r="S928" i="40"/>
  <c r="S929" i="40"/>
  <c r="S930" i="40"/>
  <c r="S932" i="40"/>
  <c r="S933" i="40"/>
  <c r="S934" i="40"/>
  <c r="S935" i="40"/>
  <c r="S936" i="40"/>
  <c r="S937" i="40"/>
  <c r="S938" i="40"/>
  <c r="S939" i="40"/>
  <c r="S941" i="40"/>
  <c r="S942" i="40"/>
  <c r="S943" i="40"/>
  <c r="S944" i="40"/>
  <c r="S945" i="40"/>
  <c r="S946" i="40"/>
  <c r="S947" i="40"/>
  <c r="S948" i="40"/>
  <c r="S949" i="40"/>
  <c r="S951" i="40"/>
  <c r="S952" i="40"/>
  <c r="S953" i="40"/>
  <c r="S954" i="40"/>
  <c r="S955" i="40"/>
  <c r="S956" i="40"/>
  <c r="S958" i="40"/>
  <c r="S959" i="40"/>
  <c r="S960" i="40"/>
  <c r="S961" i="40"/>
  <c r="S962" i="40"/>
  <c r="S963" i="40"/>
  <c r="S964" i="40"/>
  <c r="S965" i="40"/>
  <c r="S967" i="40"/>
  <c r="S968" i="40"/>
  <c r="S969" i="40"/>
  <c r="S970" i="40"/>
  <c r="S971" i="40"/>
  <c r="S972" i="40"/>
  <c r="S973" i="40"/>
  <c r="S974" i="40"/>
  <c r="S975" i="40"/>
  <c r="S977" i="40"/>
  <c r="S978" i="40"/>
  <c r="S979" i="40"/>
  <c r="S980" i="40"/>
  <c r="S981" i="40"/>
  <c r="S982" i="40"/>
  <c r="S983" i="40"/>
  <c r="S984" i="40"/>
  <c r="S986" i="40"/>
  <c r="S987" i="40"/>
  <c r="S988" i="40"/>
  <c r="S989" i="40"/>
  <c r="S990" i="40"/>
  <c r="S991" i="40"/>
  <c r="S993" i="40"/>
  <c r="S994" i="40"/>
  <c r="S995" i="40"/>
  <c r="S996" i="40"/>
  <c r="S997" i="40"/>
  <c r="S998" i="40"/>
  <c r="S999" i="40"/>
  <c r="S1000" i="40"/>
  <c r="S1002" i="40"/>
  <c r="S1003" i="40"/>
  <c r="S1004" i="40"/>
  <c r="S1005" i="40"/>
  <c r="S1006" i="40"/>
  <c r="S1007" i="40"/>
  <c r="S1008" i="40"/>
  <c r="S1009" i="40"/>
  <c r="S1010" i="40"/>
  <c r="S1012" i="40"/>
  <c r="S1013" i="40"/>
  <c r="S1014" i="40"/>
  <c r="S1015" i="40"/>
  <c r="S1016" i="40"/>
  <c r="S1017" i="40"/>
  <c r="S1019" i="40"/>
  <c r="S1020" i="40"/>
  <c r="S1021" i="40"/>
  <c r="S1022" i="40"/>
  <c r="S1023" i="40"/>
  <c r="S1024" i="40"/>
  <c r="S1025" i="40"/>
  <c r="S1026" i="40"/>
  <c r="S1028" i="40"/>
  <c r="S1029" i="40"/>
  <c r="S1030" i="40"/>
  <c r="S1031" i="40"/>
  <c r="S1032" i="40"/>
  <c r="S1033" i="40"/>
  <c r="S1034" i="40"/>
  <c r="S1035" i="40"/>
  <c r="S1036" i="40"/>
  <c r="S1037" i="40"/>
  <c r="S1038" i="40"/>
  <c r="S1039" i="40"/>
  <c r="S1040" i="40"/>
  <c r="S1042" i="40"/>
  <c r="S1043" i="40"/>
  <c r="S1044" i="40"/>
  <c r="S1045" i="40"/>
  <c r="S1046" i="40"/>
  <c r="S1047" i="40"/>
  <c r="S1048" i="40"/>
  <c r="S1049" i="40"/>
  <c r="S1050" i="40"/>
  <c r="S1052" i="40"/>
  <c r="S1053" i="40"/>
  <c r="S1054" i="40"/>
  <c r="S1056" i="40"/>
  <c r="S1057" i="40"/>
  <c r="S1058" i="40"/>
  <c r="S1059" i="40"/>
  <c r="S1060" i="40"/>
  <c r="S1061" i="40"/>
  <c r="S1062" i="40"/>
  <c r="S1064" i="40"/>
  <c r="S1065" i="40"/>
  <c r="S1066" i="40"/>
  <c r="S1067" i="40"/>
  <c r="S1068" i="40"/>
  <c r="S1069" i="40"/>
  <c r="S1070" i="40"/>
  <c r="S1071" i="40"/>
  <c r="S1072" i="40"/>
  <c r="S1073" i="40"/>
  <c r="S1074" i="40"/>
  <c r="S1076" i="40"/>
  <c r="S1077" i="40"/>
  <c r="S1078" i="40"/>
  <c r="S1079" i="40"/>
  <c r="S1080" i="40"/>
  <c r="S1081" i="40"/>
  <c r="S1082" i="40"/>
  <c r="S1083" i="40"/>
  <c r="S1084" i="40"/>
  <c r="S1085" i="40"/>
  <c r="S1086" i="40"/>
  <c r="S1088" i="40"/>
  <c r="S1089" i="40"/>
  <c r="S1090" i="40"/>
  <c r="S1091" i="40"/>
  <c r="S1092" i="40"/>
  <c r="S1093" i="40"/>
  <c r="S1094" i="40"/>
  <c r="S1095" i="40"/>
  <c r="S1096" i="40"/>
  <c r="S1097" i="40"/>
  <c r="S1098" i="40"/>
  <c r="S1100" i="40"/>
  <c r="S1101" i="40"/>
  <c r="S1102" i="40"/>
  <c r="S1103" i="40"/>
  <c r="S1104" i="40"/>
  <c r="S1105" i="40"/>
  <c r="S1106" i="40"/>
  <c r="S1107" i="40"/>
  <c r="S1108" i="40"/>
  <c r="S1109" i="40"/>
  <c r="S1110" i="40"/>
  <c r="S1111" i="40"/>
  <c r="S1112" i="40"/>
  <c r="S1114" i="40"/>
  <c r="S1115" i="40"/>
  <c r="S1116" i="40"/>
  <c r="S1117" i="40"/>
  <c r="S1118" i="40"/>
  <c r="S1119" i="40"/>
  <c r="S1120" i="40"/>
  <c r="S1121" i="40"/>
  <c r="S1122" i="40"/>
  <c r="S1123" i="40"/>
  <c r="S1124" i="40"/>
  <c r="S1125" i="40"/>
  <c r="S1126" i="40"/>
  <c r="S1127" i="40"/>
  <c r="S1129" i="40"/>
  <c r="S1130" i="40"/>
  <c r="S1131" i="40"/>
  <c r="S1132" i="40"/>
  <c r="S1133" i="40"/>
  <c r="S1134" i="40"/>
  <c r="S1135" i="40"/>
  <c r="S1136" i="40"/>
  <c r="S1137" i="40"/>
  <c r="S1139" i="40"/>
  <c r="S1140" i="40"/>
  <c r="S1141" i="40"/>
  <c r="S1142" i="40"/>
  <c r="S1143" i="40"/>
  <c r="S1144" i="40"/>
  <c r="S1146" i="40"/>
  <c r="S1147" i="40"/>
  <c r="S1148" i="40"/>
  <c r="S1149" i="40"/>
  <c r="S1150" i="40"/>
  <c r="S1151" i="40"/>
  <c r="S1152" i="40"/>
  <c r="S1153" i="40"/>
  <c r="S1154" i="40"/>
  <c r="S1155" i="40"/>
  <c r="S1157" i="40"/>
  <c r="S1158" i="40"/>
  <c r="S1159" i="40"/>
  <c r="S1160" i="40"/>
  <c r="S1161" i="40"/>
  <c r="S1162" i="40"/>
  <c r="S1163" i="40"/>
  <c r="S1164" i="40"/>
  <c r="S1165" i="40"/>
  <c r="S1167" i="40"/>
  <c r="S1168" i="40"/>
  <c r="S1169" i="40"/>
  <c r="S1170" i="40"/>
  <c r="S1171" i="40"/>
  <c r="S1172" i="40"/>
  <c r="S1173" i="40"/>
  <c r="S1174" i="40"/>
  <c r="S1176" i="40"/>
  <c r="S1177" i="40"/>
  <c r="S1178" i="40"/>
  <c r="S1179" i="40"/>
  <c r="S1180" i="40"/>
  <c r="S1181" i="40"/>
  <c r="S1183" i="40"/>
  <c r="S1184" i="40"/>
  <c r="S1185" i="40"/>
  <c r="S1186" i="40"/>
  <c r="S1187" i="40"/>
  <c r="S1188" i="40"/>
  <c r="S1189" i="40"/>
  <c r="S1190" i="40"/>
  <c r="S1192" i="40"/>
  <c r="S1193" i="40"/>
  <c r="S1194" i="40"/>
  <c r="S1195" i="40"/>
  <c r="S1196" i="40"/>
  <c r="S1197" i="40"/>
  <c r="S1198" i="40"/>
  <c r="S1199" i="40"/>
  <c r="S1200" i="40"/>
  <c r="S1202" i="40"/>
  <c r="S1203" i="40"/>
  <c r="S1204" i="40"/>
  <c r="S1205" i="40"/>
  <c r="S1206" i="40"/>
  <c r="S1207" i="40"/>
  <c r="S1209" i="40"/>
  <c r="S1210" i="40"/>
  <c r="S1211" i="40"/>
  <c r="S1212" i="40"/>
  <c r="S1213" i="40"/>
  <c r="S1214" i="40"/>
  <c r="S1216" i="40"/>
  <c r="S1217" i="40"/>
  <c r="S1218" i="40"/>
  <c r="S1219" i="40"/>
  <c r="S1220" i="40"/>
  <c r="S1221" i="40"/>
  <c r="S1223" i="40"/>
  <c r="S1224" i="40"/>
  <c r="S1225" i="40"/>
  <c r="S1226" i="40"/>
  <c r="S1227" i="40"/>
  <c r="S1228" i="40"/>
  <c r="S1229" i="40"/>
  <c r="S1230" i="40"/>
  <c r="S1232" i="40"/>
  <c r="S1233" i="40"/>
  <c r="S1234" i="40"/>
  <c r="S1235" i="40"/>
  <c r="S1236" i="40"/>
  <c r="S1237" i="40"/>
  <c r="S1238" i="40"/>
  <c r="S1239" i="40"/>
  <c r="S1240" i="40"/>
  <c r="S1241" i="40"/>
  <c r="S1242" i="40"/>
  <c r="S1244" i="40"/>
  <c r="S1245" i="40"/>
  <c r="S1246" i="40"/>
  <c r="S1247" i="40"/>
  <c r="S1248" i="40"/>
  <c r="S1249" i="40"/>
  <c r="S1250" i="40"/>
  <c r="S1251" i="40"/>
  <c r="S1252" i="40"/>
  <c r="S1253" i="40"/>
  <c r="S1254" i="40"/>
  <c r="S1256" i="40"/>
  <c r="S1257" i="40"/>
  <c r="S1258" i="40"/>
  <c r="S1259" i="40"/>
  <c r="S1260" i="40"/>
  <c r="S1261" i="40"/>
  <c r="S1262" i="40"/>
  <c r="S1264" i="40"/>
  <c r="S1265" i="40"/>
  <c r="S1266" i="40"/>
  <c r="S1267" i="40"/>
  <c r="S1268" i="40"/>
  <c r="S1269" i="40"/>
  <c r="S1270" i="40"/>
  <c r="S1272" i="40"/>
  <c r="S1273" i="40"/>
  <c r="S1274" i="40"/>
  <c r="S1275" i="40"/>
  <c r="S1276" i="40"/>
  <c r="S1277" i="40"/>
  <c r="S1278" i="40"/>
  <c r="S1279" i="40"/>
  <c r="S1281" i="40"/>
  <c r="S1282" i="40"/>
  <c r="S1283" i="40"/>
  <c r="S1284" i="40"/>
  <c r="S1285" i="40"/>
  <c r="S1286" i="40"/>
  <c r="S1287" i="40"/>
  <c r="S1288" i="40"/>
  <c r="S1289" i="40"/>
  <c r="S1290" i="40"/>
  <c r="S1292" i="40"/>
  <c r="S1293" i="40"/>
  <c r="S1294" i="40"/>
  <c r="S1295" i="40"/>
  <c r="S1296" i="40"/>
  <c r="S1297" i="40"/>
  <c r="S1298" i="40"/>
  <c r="S1299" i="40"/>
  <c r="S1300" i="40"/>
  <c r="S1301" i="40"/>
  <c r="S1302" i="40"/>
  <c r="S1303" i="40"/>
  <c r="S1304" i="40"/>
  <c r="S1305" i="40"/>
  <c r="S1307" i="40"/>
  <c r="S1308" i="40"/>
  <c r="S1309" i="40"/>
  <c r="S1310" i="40"/>
  <c r="S1311" i="40"/>
  <c r="S1312" i="40"/>
  <c r="S1313" i="40"/>
  <c r="S1314" i="40"/>
  <c r="S1315" i="40"/>
  <c r="S1316" i="40"/>
  <c r="S1317" i="40"/>
  <c r="S1319" i="40"/>
  <c r="S1320" i="40"/>
  <c r="S1321" i="40"/>
  <c r="S1322" i="40"/>
  <c r="S1323" i="40"/>
  <c r="S1324" i="40"/>
  <c r="S1325" i="40"/>
  <c r="S1326" i="40"/>
  <c r="S1327" i="40"/>
  <c r="S1328" i="40"/>
  <c r="S1329" i="40"/>
  <c r="S1331" i="40"/>
  <c r="S1332" i="40"/>
  <c r="S1333" i="40"/>
  <c r="S1334" i="40"/>
  <c r="S1335" i="40"/>
  <c r="S1336" i="40"/>
  <c r="S1337" i="40"/>
  <c r="S1338" i="40"/>
  <c r="S1339" i="40"/>
  <c r="S1340" i="40"/>
  <c r="S1341" i="40"/>
  <c r="S1343" i="40"/>
  <c r="S1344" i="40"/>
  <c r="S1345" i="40"/>
  <c r="S1346" i="40"/>
  <c r="S1347" i="40"/>
  <c r="S1348" i="40"/>
  <c r="S1349" i="40"/>
  <c r="S1350" i="40"/>
  <c r="S1351" i="40"/>
  <c r="S1352" i="40"/>
  <c r="S1353" i="40"/>
  <c r="S1355" i="40"/>
  <c r="S1356" i="40"/>
  <c r="S1357" i="40"/>
  <c r="S1358" i="40"/>
  <c r="S1359" i="40"/>
  <c r="S1360" i="40"/>
  <c r="S1361" i="40"/>
  <c r="S1362" i="40"/>
  <c r="S1363" i="40"/>
  <c r="S1364" i="40"/>
  <c r="S1365" i="40"/>
  <c r="S1367" i="40"/>
  <c r="S1368" i="40"/>
  <c r="S1369" i="40"/>
  <c r="S1370" i="40"/>
  <c r="S1371" i="40"/>
  <c r="S1372" i="40"/>
  <c r="S1373" i="40"/>
  <c r="S1374" i="40"/>
  <c r="S1375" i="40"/>
  <c r="S1377" i="40"/>
  <c r="S1378" i="40"/>
  <c r="S1379" i="40"/>
  <c r="S1380" i="40"/>
  <c r="S1381" i="40"/>
  <c r="S1382" i="40"/>
  <c r="S1383" i="40"/>
  <c r="S1384" i="40"/>
  <c r="S1386" i="40"/>
  <c r="S1387" i="40"/>
  <c r="S1388" i="40"/>
  <c r="S1389" i="40"/>
  <c r="S1390" i="40"/>
  <c r="S1391" i="40"/>
  <c r="S1392" i="40"/>
  <c r="S1393" i="40"/>
  <c r="S1394" i="40"/>
  <c r="S1395" i="40"/>
  <c r="S1396" i="40"/>
  <c r="S1398" i="40"/>
  <c r="S1399" i="40"/>
  <c r="S1400" i="40"/>
  <c r="S1401" i="40"/>
  <c r="S1402" i="40"/>
  <c r="S1403" i="40"/>
  <c r="S1404" i="40"/>
  <c r="S1405" i="40"/>
  <c r="S1406" i="40"/>
  <c r="S1408" i="40"/>
  <c r="S1409" i="40"/>
  <c r="S1410" i="40"/>
  <c r="S1411" i="40"/>
  <c r="S1412" i="40"/>
  <c r="S1413" i="40"/>
  <c r="S1414" i="40"/>
  <c r="S1415" i="40"/>
  <c r="S1417" i="40"/>
  <c r="S1418" i="40"/>
  <c r="S1419" i="40"/>
  <c r="S1420" i="40"/>
  <c r="S1421" i="40"/>
  <c r="S1422" i="40"/>
  <c r="S1423" i="40"/>
  <c r="S1424" i="40"/>
  <c r="S1425" i="40"/>
  <c r="S1426" i="40"/>
  <c r="S1428" i="40"/>
  <c r="S1429" i="40"/>
  <c r="S1430" i="40"/>
  <c r="S1431" i="40"/>
  <c r="S1432" i="40"/>
  <c r="S1433" i="40"/>
  <c r="S1434" i="40"/>
  <c r="S1435" i="40"/>
  <c r="S1436" i="40"/>
  <c r="S1438" i="40"/>
  <c r="S1439" i="40"/>
  <c r="S1440" i="40"/>
  <c r="S1441" i="40"/>
  <c r="S1442" i="40"/>
  <c r="S1443" i="40"/>
  <c r="S1444" i="40"/>
  <c r="S1445" i="40"/>
  <c r="S1446" i="40"/>
  <c r="S1447" i="40"/>
  <c r="S1448" i="40"/>
  <c r="S1450" i="40"/>
  <c r="S1451" i="40"/>
  <c r="S1452" i="40"/>
  <c r="S1453" i="40"/>
  <c r="S1454" i="40"/>
  <c r="S1455" i="40"/>
  <c r="S1456" i="40"/>
  <c r="S1457" i="40"/>
  <c r="S1458" i="40"/>
  <c r="S1459" i="40"/>
  <c r="S1460" i="40"/>
  <c r="S1462" i="40"/>
  <c r="S1463" i="40"/>
  <c r="S1464" i="40"/>
  <c r="S1465" i="40"/>
  <c r="S1466" i="40"/>
  <c r="S1467" i="40"/>
  <c r="S1468" i="40"/>
  <c r="S1469" i="40"/>
  <c r="S1470" i="40"/>
  <c r="S1472" i="40"/>
  <c r="S1473" i="40"/>
  <c r="S1474" i="40"/>
  <c r="S1475" i="40"/>
  <c r="S1476" i="40"/>
  <c r="S1477" i="40"/>
  <c r="S1478" i="40"/>
  <c r="S1479" i="40"/>
  <c r="S1481" i="40"/>
  <c r="S1482" i="40"/>
  <c r="S1483" i="40"/>
  <c r="S1484" i="40"/>
  <c r="S1485" i="40"/>
  <c r="S1486" i="40"/>
  <c r="S1487" i="40"/>
  <c r="S1488" i="40"/>
  <c r="S1489" i="40"/>
  <c r="S1490" i="40"/>
  <c r="S1491" i="40"/>
  <c r="S1493" i="40"/>
  <c r="S1494" i="40"/>
  <c r="S1495" i="40"/>
  <c r="S1496" i="40"/>
  <c r="S1497" i="40"/>
  <c r="S1498" i="40"/>
  <c r="S1499" i="40"/>
  <c r="S1500" i="40"/>
  <c r="S1501" i="40"/>
  <c r="S1502" i="40"/>
  <c r="S1503" i="40"/>
  <c r="S1505" i="40"/>
  <c r="S1506" i="40"/>
  <c r="S1507" i="40"/>
  <c r="S1508" i="40"/>
  <c r="S1509" i="40"/>
  <c r="S1510" i="40"/>
  <c r="S1511" i="40"/>
  <c r="S1512" i="40"/>
  <c r="S1513" i="40"/>
  <c r="S1514" i="40"/>
  <c r="S1515" i="40"/>
  <c r="S1517" i="40"/>
  <c r="S1518" i="40"/>
  <c r="S1519" i="40"/>
  <c r="S1520" i="40"/>
  <c r="S1521" i="40"/>
  <c r="S1522" i="40"/>
  <c r="S1523" i="40"/>
  <c r="S1524" i="40"/>
  <c r="S1525" i="40"/>
  <c r="S1526" i="40"/>
  <c r="S1527" i="40"/>
  <c r="S1529" i="40"/>
  <c r="S1530" i="40"/>
  <c r="S1531" i="40"/>
  <c r="S1532" i="40"/>
  <c r="S1533" i="40"/>
  <c r="S1534" i="40"/>
  <c r="S1535" i="40"/>
  <c r="S1536" i="40"/>
  <c r="S1537" i="40"/>
  <c r="S1539" i="40"/>
  <c r="S1540" i="40"/>
  <c r="S1541" i="40"/>
  <c r="S1542" i="40"/>
  <c r="S1543" i="40"/>
  <c r="S1544" i="40"/>
  <c r="S1546" i="40"/>
  <c r="S1547" i="40"/>
  <c r="S1548" i="40"/>
  <c r="S1549" i="40"/>
  <c r="S1550" i="40"/>
  <c r="S1551" i="40"/>
  <c r="S1552" i="40"/>
  <c r="S1553" i="40"/>
  <c r="S1554" i="40"/>
  <c r="S1555" i="40"/>
  <c r="S1557" i="40"/>
  <c r="S1558" i="40"/>
  <c r="S1559" i="40"/>
  <c r="S1560" i="40"/>
  <c r="S1561" i="40"/>
  <c r="S1562" i="40"/>
  <c r="S1563" i="40"/>
  <c r="S1564" i="40"/>
  <c r="S1566" i="40"/>
  <c r="S1567" i="40"/>
  <c r="S1568" i="40"/>
  <c r="S1569" i="40"/>
  <c r="S1570" i="40"/>
  <c r="S1571" i="40"/>
  <c r="S1572" i="40"/>
  <c r="S1574" i="40"/>
  <c r="S1575" i="40"/>
  <c r="S1576" i="40"/>
  <c r="S1577" i="40"/>
  <c r="S1578" i="40"/>
  <c r="S1579" i="40"/>
  <c r="S1580" i="40"/>
  <c r="S1581" i="40"/>
  <c r="S1582" i="40"/>
  <c r="S1583" i="40"/>
  <c r="S1585" i="40"/>
  <c r="S1586" i="40"/>
  <c r="S1587" i="40"/>
  <c r="S1588" i="40"/>
  <c r="S1589" i="40"/>
  <c r="S1590" i="40"/>
  <c r="S1591" i="40"/>
  <c r="S1592" i="40"/>
  <c r="S1593" i="40"/>
  <c r="S1594" i="40"/>
  <c r="S1595" i="40"/>
  <c r="S1596" i="40"/>
  <c r="S1597" i="40"/>
  <c r="S1598" i="40"/>
  <c r="S1600" i="40"/>
  <c r="S1601" i="40"/>
  <c r="S1602" i="40"/>
  <c r="S1603" i="40"/>
  <c r="S1604" i="40"/>
  <c r="S1605" i="40"/>
  <c r="S1606" i="40"/>
  <c r="S1607" i="40"/>
  <c r="S1609" i="40"/>
  <c r="S1610" i="40"/>
  <c r="S1611" i="40"/>
  <c r="S1612" i="40"/>
  <c r="S1613" i="40"/>
  <c r="S1614" i="40"/>
  <c r="S1615" i="40"/>
  <c r="S1617" i="40"/>
  <c r="S1618" i="40"/>
  <c r="S1619" i="40"/>
  <c r="S1620" i="40"/>
  <c r="S1621" i="40"/>
  <c r="S1622" i="40"/>
  <c r="S1623" i="40"/>
  <c r="S1625" i="40"/>
  <c r="S1626" i="40"/>
  <c r="S1627" i="40"/>
  <c r="S1628" i="40"/>
  <c r="S1630" i="40"/>
  <c r="S1631" i="40"/>
  <c r="S1632" i="40"/>
  <c r="S1633" i="40"/>
  <c r="S1634" i="40"/>
  <c r="S1635" i="40"/>
  <c r="S1636" i="40"/>
  <c r="S1637" i="40"/>
  <c r="S1638" i="40"/>
  <c r="S1640" i="40"/>
  <c r="S1641" i="40"/>
  <c r="S1642" i="40"/>
  <c r="S1643" i="40"/>
  <c r="S1644" i="40"/>
  <c r="S1645" i="40"/>
  <c r="S1646" i="40"/>
  <c r="S1647" i="40"/>
  <c r="S1648" i="40"/>
  <c r="S1649" i="40"/>
  <c r="S1650" i="40"/>
  <c r="S1651" i="40"/>
  <c r="S1652" i="40"/>
  <c r="S1653" i="40"/>
  <c r="S1654" i="40"/>
  <c r="S1655" i="40"/>
  <c r="S1656" i="40"/>
  <c r="S1658" i="40"/>
  <c r="S1659" i="40"/>
  <c r="S1660" i="40"/>
  <c r="S1661" i="40"/>
  <c r="S1662" i="40"/>
  <c r="S1663" i="40"/>
  <c r="S1664" i="40"/>
  <c r="S1665" i="40"/>
  <c r="S1666" i="40"/>
  <c r="S1667" i="40"/>
  <c r="S1668" i="40"/>
  <c r="S1669" i="40"/>
  <c r="S1670" i="40"/>
  <c r="S1671" i="40"/>
  <c r="S1673" i="40"/>
  <c r="S1674" i="40"/>
  <c r="S1675" i="40"/>
  <c r="S1676" i="40"/>
  <c r="S1677" i="40"/>
  <c r="S1678" i="40"/>
  <c r="S1679" i="40"/>
  <c r="S1680" i="40"/>
  <c r="S1681" i="40"/>
  <c r="S1682" i="40"/>
  <c r="S1683" i="40"/>
  <c r="S1684" i="40"/>
  <c r="S1686" i="40"/>
  <c r="S1687" i="40"/>
  <c r="S1688" i="40"/>
  <c r="S1689" i="40"/>
  <c r="S1690" i="40"/>
  <c r="S1691" i="40"/>
  <c r="S1692" i="40"/>
  <c r="S1693" i="40"/>
  <c r="S1695" i="40"/>
  <c r="S1696" i="40"/>
  <c r="S1697" i="40"/>
  <c r="S1698" i="40"/>
  <c r="S1699" i="40"/>
  <c r="S1700" i="40"/>
  <c r="S1701" i="40"/>
  <c r="S1702" i="40"/>
  <c r="S1704" i="40"/>
  <c r="S1705" i="40"/>
  <c r="S1706" i="40"/>
  <c r="S1707" i="40"/>
  <c r="S1708" i="40"/>
  <c r="S1709" i="40"/>
  <c r="S1710" i="40"/>
  <c r="S1712" i="40"/>
  <c r="S1713" i="40"/>
  <c r="S1714" i="40"/>
  <c r="S1715" i="40"/>
  <c r="S1716" i="40"/>
  <c r="S1717" i="40"/>
  <c r="S1718" i="40"/>
  <c r="S1719" i="40"/>
  <c r="S1720" i="40"/>
  <c r="S1721" i="40"/>
  <c r="S1722" i="40"/>
  <c r="S1723" i="40"/>
  <c r="S1724" i="40"/>
  <c r="S1726" i="40"/>
  <c r="S1727" i="40"/>
  <c r="S1728" i="40"/>
  <c r="S1729" i="40"/>
  <c r="S1730" i="40"/>
  <c r="S1731" i="40"/>
  <c r="S1732" i="40"/>
  <c r="S1734" i="40"/>
  <c r="S1735" i="40"/>
  <c r="S1736" i="40"/>
  <c r="S1737" i="40"/>
  <c r="S1738" i="40"/>
  <c r="S1739" i="40"/>
  <c r="S1740" i="40"/>
  <c r="S1741" i="40"/>
  <c r="S1742" i="40"/>
  <c r="S1744" i="40"/>
  <c r="S1745" i="40"/>
  <c r="S1746" i="40"/>
  <c r="S1747" i="40"/>
  <c r="S1748" i="40"/>
  <c r="S1749" i="40"/>
  <c r="S1751" i="40"/>
  <c r="S1752" i="40"/>
  <c r="S1753" i="40"/>
  <c r="S1754" i="40"/>
  <c r="S1755" i="40"/>
  <c r="S1756" i="40"/>
  <c r="S1757" i="40"/>
  <c r="S1758" i="40"/>
  <c r="S1759" i="40"/>
  <c r="S1760" i="40"/>
  <c r="S1762" i="40"/>
  <c r="S1763" i="40"/>
  <c r="S1764" i="40"/>
  <c r="S1765" i="40"/>
  <c r="S1766" i="40"/>
  <c r="S1767" i="40"/>
  <c r="S1768" i="40"/>
  <c r="S1769" i="40"/>
  <c r="S1770" i="40"/>
  <c r="S1771" i="40"/>
  <c r="S1772" i="40"/>
  <c r="S1773" i="40"/>
  <c r="S1775" i="40"/>
  <c r="S1776" i="40"/>
  <c r="S1777" i="40"/>
  <c r="S1778" i="40"/>
  <c r="S1779" i="40"/>
  <c r="S1780" i="40"/>
  <c r="S1781" i="40"/>
  <c r="S1782" i="40"/>
  <c r="S1784" i="40"/>
  <c r="S1785" i="40"/>
  <c r="S1786" i="40"/>
  <c r="S1787" i="40"/>
  <c r="S1788" i="40"/>
  <c r="S1789" i="40"/>
  <c r="S1790" i="40"/>
  <c r="S1791" i="40"/>
  <c r="S1792" i="40"/>
  <c r="S1793" i="40"/>
  <c r="S1794" i="40"/>
  <c r="S1796" i="40"/>
  <c r="S1797" i="40"/>
  <c r="S1798" i="40"/>
  <c r="S1799" i="40"/>
  <c r="S1800" i="40"/>
  <c r="S1801" i="40"/>
  <c r="S1802" i="40"/>
  <c r="S1803" i="40"/>
  <c r="S1804" i="40"/>
  <c r="S1805" i="40"/>
  <c r="S1806" i="40"/>
  <c r="S1808" i="40"/>
  <c r="S1809" i="40"/>
  <c r="S1810" i="40"/>
  <c r="S1811" i="40"/>
  <c r="S1812" i="40"/>
  <c r="S1813" i="40"/>
  <c r="S1814" i="40"/>
  <c r="S1815" i="40"/>
  <c r="S1816" i="40"/>
  <c r="S1817" i="40"/>
  <c r="S1818" i="40"/>
  <c r="S1820" i="40"/>
  <c r="S1821" i="40"/>
  <c r="S1822" i="40"/>
  <c r="S1823" i="40"/>
  <c r="S1824" i="40"/>
  <c r="S1825" i="40"/>
  <c r="S1826" i="40"/>
  <c r="S1827" i="40"/>
  <c r="S1828" i="40"/>
  <c r="S1829" i="40"/>
  <c r="S1830" i="40"/>
  <c r="S1832" i="40"/>
  <c r="S1833" i="40"/>
  <c r="S1834" i="40"/>
  <c r="S1835" i="40"/>
  <c r="S1836" i="40"/>
  <c r="S1837" i="40"/>
  <c r="S1838" i="40"/>
  <c r="S1839" i="40"/>
  <c r="S1840" i="40"/>
  <c r="S1842" i="40"/>
  <c r="S1843" i="40"/>
  <c r="S1844" i="40"/>
  <c r="S1845" i="40"/>
  <c r="S1846" i="40"/>
  <c r="S1847" i="40"/>
  <c r="S1849" i="40"/>
  <c r="S1850" i="40"/>
  <c r="S1851" i="40"/>
  <c r="S1852" i="40"/>
  <c r="S1853" i="40"/>
  <c r="S1854" i="40"/>
  <c r="S1855" i="40"/>
  <c r="S1856" i="40"/>
  <c r="S1858" i="40"/>
  <c r="S1859" i="40"/>
  <c r="S1860" i="40"/>
  <c r="S1861" i="40"/>
  <c r="S1862" i="40"/>
  <c r="S1863" i="40"/>
  <c r="S1864" i="40"/>
  <c r="S1865" i="40"/>
  <c r="S1866" i="40"/>
  <c r="S1868" i="40"/>
  <c r="S1869" i="40"/>
  <c r="S1870" i="40"/>
  <c r="S1871" i="40"/>
  <c r="S1872" i="40"/>
  <c r="S1873" i="40"/>
  <c r="S1874" i="40"/>
  <c r="S1875" i="40"/>
  <c r="S1877" i="40"/>
  <c r="S1878" i="40"/>
  <c r="S1879" i="40"/>
  <c r="S1880" i="40"/>
  <c r="S1881" i="40"/>
  <c r="S1882" i="40"/>
  <c r="S1883" i="40"/>
  <c r="S1884" i="40"/>
  <c r="S1885" i="40"/>
  <c r="S1886" i="40"/>
  <c r="S1887" i="40"/>
  <c r="S1889" i="40"/>
  <c r="S1890" i="40"/>
  <c r="S1891" i="40"/>
  <c r="S1892" i="40"/>
  <c r="S1893" i="40"/>
  <c r="S1894" i="40"/>
  <c r="S1895" i="40"/>
  <c r="S1896" i="40"/>
  <c r="S1897" i="40"/>
  <c r="S1898" i="40"/>
  <c r="S1899" i="40"/>
  <c r="S1901" i="40"/>
  <c r="S1902" i="40"/>
  <c r="S1903" i="40"/>
  <c r="S1904" i="40"/>
  <c r="S1905" i="40"/>
  <c r="S1906" i="40"/>
  <c r="S1907" i="40"/>
  <c r="S1908" i="40"/>
  <c r="S1909" i="40"/>
  <c r="S1910" i="40"/>
  <c r="S1911" i="40"/>
  <c r="S1913" i="40"/>
  <c r="S1914" i="40"/>
  <c r="S1915" i="40"/>
  <c r="S1916" i="40"/>
  <c r="S1917" i="40"/>
  <c r="S1918" i="40"/>
  <c r="S1919" i="40"/>
  <c r="S1920" i="40"/>
  <c r="S1921" i="40"/>
  <c r="S1922" i="40"/>
  <c r="S1923" i="40"/>
  <c r="S1925" i="40"/>
  <c r="S1926" i="40"/>
  <c r="S1927" i="40"/>
  <c r="S1928" i="40"/>
  <c r="S1929" i="40"/>
  <c r="S1930" i="40"/>
  <c r="S1931" i="40"/>
  <c r="S1932" i="40"/>
  <c r="S1933" i="40"/>
  <c r="S1934" i="40"/>
  <c r="S1935" i="40"/>
  <c r="S1937" i="40"/>
  <c r="S1938" i="40"/>
  <c r="S1939" i="40"/>
  <c r="S1940" i="40"/>
  <c r="S1941" i="40"/>
  <c r="S1942" i="40"/>
  <c r="S1943" i="40"/>
  <c r="S1944" i="40"/>
  <c r="S1945" i="40"/>
  <c r="S1947" i="40"/>
  <c r="S1948" i="40"/>
  <c r="S1949" i="40"/>
  <c r="S1950" i="40"/>
  <c r="S1951" i="40"/>
  <c r="S1952" i="40"/>
  <c r="S1953" i="40"/>
  <c r="S1954" i="40"/>
  <c r="S1956" i="40"/>
  <c r="S1957" i="40"/>
  <c r="S1958" i="40"/>
  <c r="S1959" i="40"/>
  <c r="S1960" i="40"/>
  <c r="S1961" i="40"/>
  <c r="S1962" i="40"/>
  <c r="S1963" i="40"/>
  <c r="S1964" i="40"/>
  <c r="S1965" i="40"/>
  <c r="S1966" i="40"/>
  <c r="S1968" i="40"/>
  <c r="S1969" i="40"/>
  <c r="S1970" i="40"/>
  <c r="S1971" i="40"/>
  <c r="S1972" i="40"/>
  <c r="S1973" i="40"/>
  <c r="S1974" i="40"/>
  <c r="S1975" i="40"/>
  <c r="S1976" i="40"/>
  <c r="S1977" i="40"/>
  <c r="S1978" i="40"/>
  <c r="S1980" i="40"/>
  <c r="S1981" i="40"/>
  <c r="S1982" i="40"/>
  <c r="S1983" i="40"/>
  <c r="S1984" i="40"/>
  <c r="S1985" i="40"/>
  <c r="S1986" i="40"/>
  <c r="S1987" i="40"/>
  <c r="S1988" i="40"/>
  <c r="S1989" i="40"/>
  <c r="S1990" i="40"/>
  <c r="S1992" i="40"/>
  <c r="S1993" i="40"/>
  <c r="S1994" i="40"/>
  <c r="S1995" i="40"/>
  <c r="S1996" i="40"/>
  <c r="S1997" i="40"/>
  <c r="S1998" i="40"/>
  <c r="S1999" i="40"/>
  <c r="S2000" i="40"/>
  <c r="S2001" i="40"/>
  <c r="S2002" i="40"/>
  <c r="S2004" i="40"/>
  <c r="S2005" i="40"/>
  <c r="S2006" i="40"/>
  <c r="S2007" i="40"/>
  <c r="S2008" i="40"/>
  <c r="S2009" i="40"/>
  <c r="S2010" i="40"/>
  <c r="S2011" i="40"/>
  <c r="S2012" i="40"/>
  <c r="S2013" i="40"/>
  <c r="S2014" i="40"/>
  <c r="S2016" i="40"/>
  <c r="S2017" i="40"/>
  <c r="S2018" i="40"/>
  <c r="S2019" i="40"/>
  <c r="S2020" i="40"/>
  <c r="S2021" i="40"/>
  <c r="S2022" i="40"/>
  <c r="S2023" i="40"/>
  <c r="S2024" i="40"/>
  <c r="S2025" i="40"/>
  <c r="S2026" i="40"/>
  <c r="S2028" i="40"/>
  <c r="S2029" i="40"/>
  <c r="S2030" i="40"/>
  <c r="S2031" i="40"/>
  <c r="S2032" i="40"/>
  <c r="S2033" i="40"/>
  <c r="S2034" i="40"/>
  <c r="S2035" i="40"/>
  <c r="S2036" i="40"/>
  <c r="S2037" i="40"/>
  <c r="S2038" i="40"/>
  <c r="S2040" i="40"/>
  <c r="S2041" i="40"/>
  <c r="S2042" i="40"/>
  <c r="S2043" i="40"/>
  <c r="S2044" i="40"/>
  <c r="S2045" i="40"/>
  <c r="S2046" i="40"/>
  <c r="S2047" i="40"/>
  <c r="S2048" i="40"/>
  <c r="S2049" i="40"/>
  <c r="S2050" i="40"/>
  <c r="S2052" i="40"/>
  <c r="S2053" i="40"/>
  <c r="S2054" i="40"/>
  <c r="S2055" i="40"/>
  <c r="S2056" i="40"/>
  <c r="S2057" i="40"/>
  <c r="S2058" i="40"/>
  <c r="S2059" i="40"/>
  <c r="S2060" i="40"/>
  <c r="S2062" i="40"/>
  <c r="S2063" i="40"/>
  <c r="S2064" i="40"/>
  <c r="S2065" i="40"/>
  <c r="S2066" i="40"/>
  <c r="S2067" i="40"/>
  <c r="S2068" i="40"/>
  <c r="S2069" i="40"/>
  <c r="S2070" i="40"/>
  <c r="S2071" i="40"/>
  <c r="S2073" i="40"/>
  <c r="S2074" i="40"/>
  <c r="S2075" i="40"/>
  <c r="S2076" i="40"/>
  <c r="S2077" i="40"/>
  <c r="S2078" i="40"/>
  <c r="S2079" i="40"/>
  <c r="S2080" i="40"/>
  <c r="S2081" i="40"/>
  <c r="S2082" i="40"/>
  <c r="S2083" i="40"/>
  <c r="S2085" i="40"/>
  <c r="S2086" i="40"/>
  <c r="S2087" i="40"/>
  <c r="S2088" i="40"/>
  <c r="S2089" i="40"/>
  <c r="S2090" i="40"/>
  <c r="S2091" i="40"/>
  <c r="S2092" i="40"/>
  <c r="S2093" i="40"/>
  <c r="S2094" i="40"/>
  <c r="S2095" i="40"/>
  <c r="S2097" i="40"/>
  <c r="S2098" i="40"/>
  <c r="S2099" i="40"/>
  <c r="S2100" i="40"/>
  <c r="S2101" i="40"/>
  <c r="S2102" i="40"/>
  <c r="S2103" i="40"/>
  <c r="S2104" i="40"/>
  <c r="S2105" i="40"/>
  <c r="S2106" i="40"/>
  <c r="S2107" i="40"/>
  <c r="S2109" i="40"/>
  <c r="S2110" i="40"/>
  <c r="S2111" i="40"/>
  <c r="S2112" i="40"/>
  <c r="S2113" i="40"/>
  <c r="S2114" i="40"/>
  <c r="S2115" i="40"/>
  <c r="S2116" i="40"/>
  <c r="S2117" i="40"/>
  <c r="S2119" i="40"/>
  <c r="S2120" i="40"/>
  <c r="S2121" i="40"/>
  <c r="S2122" i="40"/>
  <c r="S2123" i="40"/>
  <c r="S2124" i="40"/>
  <c r="S2126" i="40"/>
  <c r="S2127" i="40"/>
  <c r="S2128" i="40"/>
  <c r="S2129" i="40"/>
  <c r="S2130" i="40"/>
  <c r="S2131" i="40"/>
  <c r="S2132" i="40"/>
  <c r="S2133" i="40"/>
  <c r="S2135" i="40"/>
  <c r="S2136" i="40"/>
  <c r="S2137" i="40"/>
  <c r="S2138" i="40"/>
  <c r="S2139" i="40"/>
  <c r="S2140" i="40"/>
  <c r="S2142" i="40"/>
  <c r="S2143" i="40"/>
  <c r="S2144" i="40"/>
  <c r="S2145" i="40"/>
  <c r="S2146" i="40"/>
  <c r="S2147" i="40"/>
  <c r="S2149" i="40"/>
  <c r="S2150" i="40"/>
  <c r="S2151" i="40"/>
  <c r="S2152" i="40"/>
  <c r="S2153" i="40"/>
  <c r="S2154" i="40"/>
  <c r="S2155" i="40"/>
  <c r="S2156" i="40"/>
  <c r="S2158" i="40"/>
  <c r="S2159" i="40"/>
  <c r="S2160" i="40"/>
  <c r="S2161" i="40"/>
  <c r="S2162" i="40"/>
  <c r="S2163" i="40"/>
  <c r="S2164" i="40"/>
  <c r="S2165" i="40"/>
  <c r="S2166" i="40"/>
  <c r="S2167" i="40"/>
  <c r="S2168" i="40"/>
  <c r="S2170" i="40"/>
  <c r="S2171" i="40"/>
  <c r="S2172" i="40"/>
  <c r="S2173" i="40"/>
  <c r="S2174" i="40"/>
  <c r="S2175" i="40"/>
  <c r="S2176" i="40"/>
  <c r="S2177" i="40"/>
  <c r="S2178" i="40"/>
  <c r="S2179" i="40"/>
  <c r="S2180" i="40"/>
  <c r="S2181" i="40"/>
  <c r="S2182" i="40"/>
  <c r="S2184" i="40"/>
  <c r="S2185" i="40"/>
  <c r="S2186" i="40"/>
  <c r="S2187" i="40"/>
  <c r="S2188" i="40"/>
  <c r="S2189" i="40"/>
  <c r="S2190" i="40"/>
  <c r="S2191" i="40"/>
  <c r="S2192" i="40"/>
  <c r="S2193" i="40"/>
  <c r="S2195" i="40"/>
  <c r="S2196" i="40"/>
  <c r="S2197" i="40"/>
  <c r="S2198" i="40"/>
  <c r="S2199" i="40"/>
  <c r="S2200" i="40"/>
  <c r="S2201" i="40"/>
  <c r="S2202" i="40"/>
  <c r="S2204" i="40"/>
  <c r="S2205" i="40"/>
  <c r="S2206" i="40"/>
  <c r="S2207" i="40"/>
  <c r="S2208" i="40"/>
  <c r="S2209" i="40"/>
  <c r="S2210" i="40"/>
  <c r="S2211" i="40"/>
  <c r="S2212" i="40"/>
  <c r="S2214" i="40"/>
  <c r="S2215" i="40"/>
  <c r="S2216" i="40"/>
  <c r="S2217" i="40"/>
  <c r="S2218" i="40"/>
  <c r="S2219" i="40"/>
  <c r="S2221" i="40"/>
  <c r="S2222" i="40"/>
  <c r="S2223" i="40"/>
  <c r="S2224" i="40"/>
  <c r="S2225" i="40"/>
  <c r="S2226" i="40"/>
  <c r="S2227" i="40"/>
  <c r="S2228" i="40"/>
  <c r="S2229" i="40"/>
  <c r="S2230" i="40"/>
  <c r="S2232" i="40"/>
  <c r="S2233" i="40"/>
  <c r="S2234" i="40"/>
  <c r="S2235" i="40"/>
  <c r="S2236" i="40"/>
  <c r="S2237" i="40"/>
  <c r="S2238" i="40"/>
  <c r="S2239" i="40"/>
  <c r="S2240" i="40"/>
  <c r="S2242" i="40"/>
  <c r="S2243" i="40"/>
  <c r="S2244" i="40"/>
  <c r="S2245" i="40"/>
  <c r="S2246" i="40"/>
  <c r="S2247" i="40"/>
  <c r="S2248" i="40"/>
  <c r="S2249" i="40"/>
  <c r="S2250" i="40"/>
  <c r="S2252" i="40"/>
  <c r="S2253" i="40"/>
  <c r="S2254" i="40"/>
  <c r="S2255" i="40"/>
  <c r="S2256" i="40"/>
  <c r="S2257" i="40"/>
  <c r="S2258" i="40"/>
  <c r="S2259" i="40"/>
  <c r="S2260" i="40"/>
  <c r="S2261" i="40"/>
  <c r="S2262" i="40"/>
  <c r="S2264" i="40"/>
  <c r="S2265" i="40"/>
  <c r="S2266" i="40"/>
  <c r="S2267" i="40"/>
  <c r="S2268" i="40"/>
  <c r="S2269" i="40"/>
  <c r="S2270" i="40"/>
  <c r="S2271" i="40"/>
  <c r="S2272" i="40"/>
  <c r="S2273" i="40"/>
  <c r="S2274" i="40"/>
  <c r="S2276" i="40"/>
  <c r="S2277" i="40"/>
  <c r="S2278" i="40"/>
  <c r="S2279" i="40"/>
  <c r="S2280" i="40"/>
  <c r="S2281" i="40"/>
  <c r="S2282" i="40"/>
  <c r="S2283" i="40"/>
  <c r="S2284" i="40"/>
  <c r="S2285" i="40"/>
  <c r="S2286" i="40"/>
  <c r="S2287" i="40"/>
  <c r="S2288" i="40"/>
  <c r="S2290" i="40"/>
  <c r="S2291" i="40"/>
  <c r="S2292" i="40"/>
  <c r="S2293" i="40"/>
  <c r="S2294" i="40"/>
  <c r="S2295" i="40"/>
  <c r="S2296" i="40"/>
  <c r="S2297" i="40"/>
  <c r="S2298" i="40"/>
  <c r="S2299" i="40"/>
  <c r="S2300" i="40"/>
  <c r="S2301" i="40"/>
  <c r="S2302" i="40"/>
  <c r="S2304" i="40"/>
  <c r="S2305" i="40"/>
  <c r="S2306" i="40"/>
  <c r="S2307" i="40"/>
  <c r="S2308" i="40"/>
  <c r="S2309" i="40"/>
  <c r="S2310" i="40"/>
  <c r="S2311" i="40"/>
  <c r="S2312" i="40"/>
  <c r="S2313" i="40"/>
  <c r="S2314" i="40"/>
  <c r="S2315" i="40"/>
  <c r="S2316" i="40"/>
  <c r="S2318" i="40"/>
  <c r="S2319" i="40"/>
  <c r="S2320" i="40"/>
  <c r="S2321" i="40"/>
  <c r="S2322" i="40"/>
  <c r="S2323" i="40"/>
  <c r="S2324" i="40"/>
  <c r="S2325" i="40"/>
  <c r="S2326" i="40"/>
  <c r="S2327" i="40"/>
  <c r="S2328" i="40"/>
  <c r="S2329" i="40"/>
  <c r="S2330" i="40"/>
  <c r="S2332" i="40"/>
  <c r="S2333" i="40"/>
  <c r="S2334" i="40"/>
  <c r="S2335" i="40"/>
  <c r="S2336" i="40"/>
  <c r="S2337" i="40"/>
  <c r="S2338" i="40"/>
  <c r="S2339" i="40"/>
  <c r="S2340" i="40"/>
  <c r="S2341" i="40"/>
  <c r="S2342" i="40"/>
  <c r="S2343" i="40"/>
  <c r="S2344" i="40"/>
  <c r="S2346" i="40"/>
  <c r="S2347" i="40"/>
  <c r="S2348" i="40"/>
  <c r="S2349" i="40"/>
  <c r="S2350" i="40"/>
  <c r="S2351" i="40"/>
  <c r="S2352" i="40"/>
  <c r="S2353" i="40"/>
  <c r="S2354" i="40"/>
  <c r="S2355" i="40"/>
  <c r="S2356" i="40"/>
  <c r="S2357" i="40"/>
  <c r="S2358" i="40"/>
  <c r="S2360" i="40"/>
  <c r="S2361" i="40"/>
  <c r="S2362" i="40"/>
  <c r="S2363" i="40"/>
  <c r="S2364" i="40"/>
  <c r="S2365" i="40"/>
  <c r="S2366" i="40"/>
  <c r="S2367" i="40"/>
  <c r="S2368" i="40"/>
  <c r="S2369" i="40"/>
  <c r="S2370" i="40"/>
  <c r="S2371" i="40"/>
  <c r="S2372" i="40"/>
  <c r="S2374" i="40"/>
  <c r="S2375" i="40"/>
  <c r="S2376" i="40"/>
  <c r="S2377" i="40"/>
  <c r="S2378" i="40"/>
  <c r="S2379" i="40"/>
  <c r="S2380" i="40"/>
  <c r="S2381" i="40"/>
  <c r="S2382" i="40"/>
  <c r="S2383" i="40"/>
  <c r="S2384" i="40"/>
  <c r="S2385" i="40"/>
  <c r="S2386" i="40"/>
  <c r="S2388" i="40"/>
  <c r="S2389" i="40"/>
  <c r="S2390" i="40"/>
  <c r="S2391" i="40"/>
  <c r="S2392" i="40"/>
  <c r="S2393" i="40"/>
  <c r="S2394" i="40"/>
  <c r="S2395" i="40"/>
  <c r="S2396" i="40"/>
  <c r="S2397" i="40"/>
  <c r="S2398" i="40"/>
  <c r="S2399" i="40"/>
  <c r="S2400" i="40"/>
  <c r="S2401" i="40"/>
  <c r="S2402" i="40"/>
  <c r="S2403" i="40"/>
  <c r="S2404" i="40"/>
  <c r="S2405" i="40"/>
  <c r="S2406" i="40"/>
  <c r="S2407" i="40"/>
  <c r="S2409" i="40"/>
  <c r="S2410" i="40"/>
  <c r="S2411" i="40"/>
  <c r="S2412" i="40"/>
  <c r="S2413" i="40"/>
  <c r="S2414" i="40"/>
  <c r="S2416" i="40"/>
  <c r="S2417" i="40"/>
  <c r="S2418" i="40"/>
  <c r="S2419" i="40"/>
  <c r="S2420" i="40"/>
  <c r="S2421" i="40"/>
  <c r="S2422" i="40"/>
  <c r="S2423" i="40"/>
  <c r="S2424" i="40"/>
  <c r="S2425" i="40"/>
  <c r="S2426" i="40"/>
  <c r="S2427" i="40"/>
  <c r="S2428" i="40"/>
  <c r="S2430" i="40"/>
  <c r="S2431" i="40"/>
  <c r="S2432" i="40"/>
  <c r="S2433" i="40"/>
  <c r="S2434" i="40"/>
  <c r="S2435" i="40"/>
  <c r="S2436" i="40"/>
  <c r="S2437" i="40"/>
  <c r="S2438" i="40"/>
  <c r="S2439" i="40"/>
  <c r="S2440" i="40"/>
  <c r="S2441" i="40"/>
  <c r="S2442" i="40"/>
  <c r="S2444" i="40"/>
  <c r="S2445" i="40"/>
  <c r="S2446" i="40"/>
  <c r="S2447" i="40"/>
  <c r="S2448" i="40"/>
  <c r="S2449" i="40"/>
  <c r="S2450" i="40"/>
  <c r="S2451" i="40"/>
  <c r="S2452" i="40"/>
  <c r="S2453" i="40"/>
  <c r="S2454" i="40"/>
  <c r="S2455" i="40"/>
  <c r="S2456" i="40"/>
  <c r="S2458" i="40"/>
  <c r="S2459" i="40"/>
  <c r="S2460" i="40"/>
  <c r="S2461" i="40"/>
  <c r="S2462" i="40"/>
  <c r="S2463" i="40"/>
  <c r="S2464" i="40"/>
  <c r="S2465" i="40"/>
  <c r="S2466" i="40"/>
  <c r="S2467" i="40"/>
  <c r="S2468" i="40"/>
  <c r="S2469" i="40"/>
  <c r="S2470" i="40"/>
  <c r="S2472" i="40"/>
  <c r="S2473" i="40"/>
  <c r="S2474" i="40"/>
  <c r="S2475" i="40"/>
  <c r="S2476" i="40"/>
  <c r="S2477" i="40"/>
  <c r="S2478" i="40"/>
  <c r="S2479" i="40"/>
  <c r="S2480" i="40"/>
  <c r="S2481" i="40"/>
  <c r="S2482" i="40"/>
  <c r="S2483" i="40"/>
  <c r="S2484" i="40"/>
  <c r="S2486" i="40"/>
  <c r="S2487" i="40"/>
  <c r="S2488" i="40"/>
  <c r="S2489" i="40"/>
  <c r="S2490" i="40"/>
  <c r="S2491" i="40"/>
  <c r="S2492" i="40"/>
  <c r="S2493" i="40"/>
  <c r="S2494" i="40"/>
  <c r="S2495" i="40"/>
  <c r="S2496" i="40"/>
  <c r="S2497" i="40"/>
  <c r="S2498" i="40"/>
  <c r="S2499" i="40"/>
  <c r="S2501" i="40"/>
  <c r="S2502" i="40"/>
  <c r="S2503" i="40"/>
  <c r="S2504" i="40"/>
  <c r="S2505" i="40"/>
  <c r="S2506" i="40"/>
  <c r="S2507" i="40"/>
  <c r="S2508" i="40"/>
  <c r="S2509" i="40"/>
  <c r="S2510" i="40"/>
  <c r="S2511" i="40"/>
  <c r="S2512" i="40"/>
  <c r="S2513" i="40"/>
  <c r="S2515" i="40"/>
  <c r="S2516" i="40"/>
  <c r="S2517" i="40"/>
  <c r="S2518" i="40"/>
  <c r="S2519" i="40"/>
  <c r="S2520" i="40"/>
  <c r="S2521" i="40"/>
  <c r="S2522" i="40"/>
  <c r="S2523" i="40"/>
  <c r="S2524" i="40"/>
  <c r="S2525" i="40"/>
  <c r="S2526" i="40"/>
  <c r="S2527" i="40"/>
  <c r="S2529" i="40"/>
  <c r="S2530" i="40"/>
  <c r="S2531" i="40"/>
  <c r="S2532" i="40"/>
  <c r="S2533" i="40"/>
  <c r="S2534" i="40"/>
  <c r="S2535" i="40"/>
  <c r="S2536" i="40"/>
  <c r="S2537" i="40"/>
  <c r="S2538" i="40"/>
  <c r="S2539" i="40"/>
  <c r="S2540" i="40"/>
  <c r="S2541" i="40"/>
  <c r="S2542" i="40"/>
  <c r="S2543" i="40"/>
  <c r="S2544" i="40"/>
  <c r="S2546" i="40"/>
  <c r="S2547" i="40"/>
  <c r="S2548" i="40"/>
  <c r="S2549" i="40"/>
  <c r="S2550" i="40"/>
  <c r="S2551" i="40"/>
  <c r="S2553" i="40"/>
  <c r="S2554" i="40"/>
  <c r="S2555" i="40"/>
  <c r="S2556" i="40"/>
  <c r="S2557" i="40"/>
  <c r="S2558" i="40"/>
  <c r="S2559" i="40"/>
  <c r="S2560" i="40"/>
  <c r="S2561" i="40"/>
  <c r="S2562" i="40"/>
  <c r="S2563" i="40"/>
  <c r="S2564" i="40"/>
  <c r="S2565" i="40"/>
  <c r="S2567" i="40"/>
  <c r="S2568" i="40"/>
  <c r="S2569" i="40"/>
  <c r="S2570" i="40"/>
  <c r="S2571" i="40"/>
  <c r="S2572" i="40"/>
  <c r="S2573" i="40"/>
  <c r="S2574" i="40"/>
  <c r="S2575" i="40"/>
  <c r="S2576" i="40"/>
  <c r="S2577" i="40"/>
  <c r="S2578" i="40"/>
  <c r="S2579" i="40"/>
  <c r="S2581" i="40"/>
  <c r="S2582" i="40"/>
  <c r="S2583" i="40"/>
  <c r="S2584" i="40"/>
  <c r="S2585" i="40"/>
  <c r="S2586" i="40"/>
  <c r="S2587" i="40"/>
  <c r="S2588" i="40"/>
  <c r="S2589" i="40"/>
  <c r="S2590" i="40"/>
  <c r="S2591" i="40"/>
  <c r="S2592" i="40"/>
  <c r="S2593" i="40"/>
  <c r="S2595" i="40"/>
  <c r="S2596" i="40"/>
  <c r="S2597" i="40"/>
  <c r="S2598" i="40"/>
  <c r="S2599" i="40"/>
  <c r="S2600" i="40"/>
  <c r="S2601" i="40"/>
  <c r="S2602" i="40"/>
  <c r="S2603" i="40"/>
  <c r="S2604" i="40"/>
  <c r="S2605" i="40"/>
  <c r="S2606" i="40"/>
  <c r="S2607" i="40"/>
  <c r="S2609" i="40"/>
  <c r="S2610" i="40"/>
  <c r="S2611" i="40"/>
  <c r="S2612" i="40"/>
  <c r="S2613" i="40"/>
  <c r="S2614" i="40"/>
  <c r="S2615" i="40"/>
  <c r="S2616" i="40"/>
  <c r="S2617" i="40"/>
  <c r="S2618" i="40"/>
  <c r="S2619" i="40"/>
  <c r="S2620" i="40"/>
  <c r="S2621" i="40"/>
  <c r="S2623" i="40"/>
  <c r="S2624" i="40"/>
  <c r="S2625" i="40"/>
  <c r="S2626" i="40"/>
  <c r="S2627" i="40"/>
  <c r="S2628" i="40"/>
  <c r="S2629" i="40"/>
  <c r="S2630" i="40"/>
  <c r="S2631" i="40"/>
  <c r="S2632" i="40"/>
  <c r="S2633" i="40"/>
  <c r="S2634" i="40"/>
  <c r="S2635" i="40"/>
  <c r="S2637" i="40"/>
  <c r="S2638" i="40"/>
  <c r="S2639" i="40"/>
  <c r="S2640" i="40"/>
  <c r="S2641" i="40"/>
  <c r="S2642" i="40"/>
  <c r="S2643" i="40"/>
  <c r="S2644" i="40"/>
  <c r="S2645" i="40"/>
  <c r="S2646" i="40"/>
  <c r="S2647" i="40"/>
  <c r="S2648" i="40"/>
  <c r="S2649" i="40"/>
  <c r="S2651" i="40"/>
  <c r="S2652" i="40"/>
  <c r="S2653" i="40"/>
  <c r="S2654" i="40"/>
  <c r="S2655" i="40"/>
  <c r="S2656" i="40"/>
  <c r="S2657" i="40"/>
  <c r="S2658" i="40"/>
  <c r="S2659" i="40"/>
  <c r="S2660" i="40"/>
  <c r="S2661" i="40"/>
  <c r="S2662" i="40"/>
  <c r="S2663" i="40"/>
  <c r="S2665" i="40"/>
  <c r="S2666" i="40"/>
  <c r="S2667" i="40"/>
  <c r="S2668" i="40"/>
  <c r="S2669" i="40"/>
  <c r="S2670" i="40"/>
  <c r="S2671" i="40"/>
  <c r="S2672" i="40"/>
  <c r="S2673" i="40"/>
  <c r="S2674" i="40"/>
  <c r="S2675" i="40"/>
  <c r="S2676" i="40"/>
  <c r="S2677" i="40"/>
  <c r="S2679" i="40"/>
  <c r="S2680" i="40"/>
  <c r="S2681" i="40"/>
  <c r="S2682" i="40"/>
  <c r="S2683" i="40"/>
  <c r="S2684" i="40"/>
  <c r="S2685" i="40"/>
  <c r="S2686" i="40"/>
  <c r="S2687" i="40"/>
  <c r="S2688" i="40"/>
  <c r="S2689" i="40"/>
  <c r="S2690" i="40"/>
  <c r="S2691" i="40"/>
  <c r="S2693" i="40"/>
  <c r="S2694" i="40"/>
  <c r="S2695" i="40"/>
  <c r="S2696" i="40"/>
  <c r="S2697" i="40"/>
  <c r="S2698" i="40"/>
  <c r="S2699" i="40"/>
  <c r="S2700" i="40"/>
  <c r="S2701" i="40"/>
  <c r="S2702" i="40"/>
  <c r="S2703" i="40"/>
  <c r="S2704" i="40"/>
  <c r="S2705" i="40"/>
  <c r="S2706" i="40"/>
  <c r="S2708" i="40"/>
  <c r="S2709" i="40"/>
  <c r="S2710" i="40"/>
  <c r="S2711" i="40"/>
  <c r="S2712" i="40"/>
  <c r="S2713" i="40"/>
  <c r="S2714" i="40"/>
  <c r="S2716" i="40"/>
  <c r="S2717" i="40"/>
  <c r="S2719" i="40"/>
  <c r="S2720" i="40"/>
  <c r="S2721" i="40"/>
  <c r="S2722" i="40"/>
  <c r="S2723" i="40"/>
  <c r="S2724" i="40"/>
  <c r="S2725" i="40"/>
  <c r="S2726" i="40"/>
  <c r="S2728" i="40"/>
  <c r="S2729" i="40"/>
  <c r="S2730" i="40"/>
  <c r="S2731" i="40"/>
  <c r="S2732" i="40"/>
  <c r="S2734" i="40"/>
  <c r="S2735" i="40"/>
  <c r="S2736" i="40"/>
  <c r="S2737" i="40"/>
  <c r="S2738" i="40"/>
  <c r="S2740" i="40"/>
  <c r="S2741" i="40"/>
  <c r="S2742" i="40"/>
  <c r="S2743" i="40"/>
  <c r="S2744" i="40"/>
  <c r="S2745" i="40"/>
  <c r="S2746" i="40"/>
  <c r="S2748" i="40"/>
  <c r="S2749" i="40"/>
  <c r="S2750" i="40"/>
  <c r="S2751" i="40"/>
  <c r="S2752" i="40"/>
  <c r="S2753" i="40"/>
  <c r="S2754" i="40"/>
  <c r="S2756" i="40"/>
  <c r="S2757" i="40"/>
  <c r="S2758" i="40"/>
  <c r="S2759" i="40"/>
  <c r="S2760" i="40"/>
  <c r="S2761" i="40"/>
  <c r="S2762" i="40"/>
  <c r="S2764" i="40"/>
  <c r="S2765" i="40"/>
  <c r="S2766" i="40"/>
  <c r="S2767" i="40"/>
  <c r="S2768" i="40"/>
  <c r="S2769" i="40"/>
  <c r="S2770" i="40"/>
  <c r="S2772" i="40"/>
  <c r="S2773" i="40"/>
  <c r="S2774" i="40"/>
  <c r="S2775" i="40"/>
  <c r="S2776" i="40"/>
  <c r="S2777" i="40"/>
  <c r="S2778" i="40"/>
  <c r="S2780" i="40"/>
  <c r="S2782" i="40"/>
  <c r="S2783" i="40"/>
  <c r="S2784" i="40"/>
  <c r="S2785" i="40"/>
  <c r="S2786" i="40"/>
  <c r="S2788" i="40"/>
  <c r="S2789" i="40"/>
  <c r="S2791" i="40"/>
  <c r="S10" i="40"/>
  <c r="S11" i="40"/>
  <c r="S12" i="40"/>
  <c r="S13" i="40"/>
  <c r="S14" i="40"/>
  <c r="S16" i="40"/>
  <c r="S17" i="40"/>
  <c r="S18" i="40"/>
  <c r="S19" i="40"/>
  <c r="S20" i="40"/>
  <c r="S21" i="40"/>
  <c r="S22" i="40"/>
  <c r="S23" i="40"/>
  <c r="S24" i="40"/>
  <c r="S25" i="40"/>
  <c r="S26" i="40"/>
  <c r="S9" i="40"/>
  <c r="K21" i="40"/>
  <c r="K22" i="40" s="1"/>
  <c r="K23" i="40" s="1"/>
  <c r="K24" i="40" s="1"/>
  <c r="K25" i="40" s="1"/>
  <c r="K26" i="40" s="1"/>
  <c r="K27" i="40" s="1"/>
  <c r="K28" i="40" s="1"/>
  <c r="K29" i="40" s="1"/>
  <c r="K30" i="40" s="1"/>
  <c r="K31" i="40" s="1"/>
  <c r="K32" i="40" s="1"/>
  <c r="K33" i="40"/>
  <c r="K34" i="40" s="1"/>
  <c r="K35" i="40" s="1"/>
  <c r="K36" i="40" s="1"/>
  <c r="K37" i="40" s="1"/>
  <c r="K38" i="40" s="1"/>
  <c r="K39" i="40" s="1"/>
  <c r="K40" i="40" s="1"/>
  <c r="K41" i="40" s="1"/>
  <c r="K42" i="40" s="1"/>
  <c r="K43" i="40" s="1"/>
  <c r="K44" i="40" s="1"/>
  <c r="K45" i="40"/>
  <c r="K46" i="40" s="1"/>
  <c r="K47" i="40" s="1"/>
  <c r="K48" i="40"/>
  <c r="K49" i="40" s="1"/>
  <c r="K50" i="40" s="1"/>
  <c r="K51" i="40" s="1"/>
  <c r="K52" i="40" s="1"/>
  <c r="K53" i="40" s="1"/>
  <c r="K54" i="40" s="1"/>
  <c r="K55" i="40" s="1"/>
  <c r="K56" i="40" s="1"/>
  <c r="K57" i="40"/>
  <c r="K58" i="40" s="1"/>
  <c r="K59" i="40" s="1"/>
  <c r="K60" i="40" s="1"/>
  <c r="K61" i="40" s="1"/>
  <c r="K62" i="40" s="1"/>
  <c r="K63" i="40" s="1"/>
  <c r="K64" i="40" s="1"/>
  <c r="K65" i="40" s="1"/>
  <c r="K66" i="40" s="1"/>
  <c r="K67" i="40" s="1"/>
  <c r="K68" i="40" s="1"/>
  <c r="K69" i="40"/>
  <c r="K70" i="40" s="1"/>
  <c r="K71" i="40" s="1"/>
  <c r="K72" i="40" s="1"/>
  <c r="K73" i="40" s="1"/>
  <c r="K74" i="40" s="1"/>
  <c r="K75" i="40" s="1"/>
  <c r="K76" i="40" s="1"/>
  <c r="K77" i="40" s="1"/>
  <c r="K78" i="40" s="1"/>
  <c r="K79" i="40" s="1"/>
  <c r="K80" i="40" s="1"/>
  <c r="K81" i="40" s="1"/>
  <c r="K82" i="40"/>
  <c r="K83" i="40" s="1"/>
  <c r="K84" i="40" s="1"/>
  <c r="K85" i="40" s="1"/>
  <c r="K86" i="40" s="1"/>
  <c r="K87" i="40" s="1"/>
  <c r="K88" i="40" s="1"/>
  <c r="K89" i="40" s="1"/>
  <c r="K90" i="40" s="1"/>
  <c r="K91" i="40" s="1"/>
  <c r="K92" i="40" s="1"/>
  <c r="K93" i="40" s="1"/>
  <c r="K94" i="40"/>
  <c r="K95" i="40" s="1"/>
  <c r="K96" i="40" s="1"/>
  <c r="K97" i="40" s="1"/>
  <c r="K98" i="40" s="1"/>
  <c r="K99" i="40" s="1"/>
  <c r="K100" i="40" s="1"/>
  <c r="K101" i="40" s="1"/>
  <c r="K102" i="40" s="1"/>
  <c r="K103" i="40" s="1"/>
  <c r="K104" i="40" s="1"/>
  <c r="K105" i="40" s="1"/>
  <c r="K106" i="40"/>
  <c r="K107" i="40" s="1"/>
  <c r="K108" i="40" s="1"/>
  <c r="K109" i="40" s="1"/>
  <c r="K110" i="40" s="1"/>
  <c r="K111" i="40" s="1"/>
  <c r="K112" i="40" s="1"/>
  <c r="K113" i="40"/>
  <c r="K114" i="40" s="1"/>
  <c r="K115" i="40" s="1"/>
  <c r="K116" i="40" s="1"/>
  <c r="K117" i="40" s="1"/>
  <c r="K118" i="40" s="1"/>
  <c r="K119" i="40" s="1"/>
  <c r="K120" i="40"/>
  <c r="K121" i="40" s="1"/>
  <c r="K122" i="40" s="1"/>
  <c r="K123" i="40" s="1"/>
  <c r="K124" i="40" s="1"/>
  <c r="K125" i="40" s="1"/>
  <c r="K126" i="40" s="1"/>
  <c r="K127" i="40" s="1"/>
  <c r="K128" i="40" s="1"/>
  <c r="K129" i="40" s="1"/>
  <c r="K130" i="40" s="1"/>
  <c r="K131" i="40" s="1"/>
  <c r="K132" i="40"/>
  <c r="K133" i="40" s="1"/>
  <c r="K134" i="40" s="1"/>
  <c r="K135" i="40" s="1"/>
  <c r="K136" i="40" s="1"/>
  <c r="K137" i="40" s="1"/>
  <c r="K138" i="40" s="1"/>
  <c r="K139" i="40" s="1"/>
  <c r="K140" i="40" s="1"/>
  <c r="K141" i="40" s="1"/>
  <c r="K142" i="40" s="1"/>
  <c r="K143" i="40" s="1"/>
  <c r="K144" i="40"/>
  <c r="K145" i="40" s="1"/>
  <c r="K146" i="40" s="1"/>
  <c r="K147" i="40" s="1"/>
  <c r="K148" i="40" s="1"/>
  <c r="K149" i="40" s="1"/>
  <c r="K150" i="40" s="1"/>
  <c r="K151" i="40" s="1"/>
  <c r="K152" i="40" s="1"/>
  <c r="K153" i="40" s="1"/>
  <c r="K154" i="40" s="1"/>
  <c r="K155" i="40" s="1"/>
  <c r="K156" i="40" s="1"/>
  <c r="K157" i="40" s="1"/>
  <c r="K158" i="40" s="1"/>
  <c r="K159" i="40" s="1"/>
  <c r="K160" i="40" s="1"/>
  <c r="K161" i="40"/>
  <c r="K162" i="40" s="1"/>
  <c r="K163" i="40" s="1"/>
  <c r="K164" i="40" s="1"/>
  <c r="K165" i="40" s="1"/>
  <c r="K166" i="40" s="1"/>
  <c r="K167" i="40" s="1"/>
  <c r="K168" i="40" s="1"/>
  <c r="K169" i="40" s="1"/>
  <c r="K170" i="40" s="1"/>
  <c r="K171" i="40" s="1"/>
  <c r="K172" i="40" s="1"/>
  <c r="K173" i="40"/>
  <c r="K174" i="40" s="1"/>
  <c r="K175" i="40" s="1"/>
  <c r="K176" i="40" s="1"/>
  <c r="K177" i="40" s="1"/>
  <c r="K178" i="40" s="1"/>
  <c r="K179" i="40" s="1"/>
  <c r="K180" i="40" s="1"/>
  <c r="K181" i="40" s="1"/>
  <c r="K182" i="40" s="1"/>
  <c r="K183" i="40" s="1"/>
  <c r="K184" i="40" s="1"/>
  <c r="K185" i="40"/>
  <c r="K186" i="40" s="1"/>
  <c r="K187" i="40" s="1"/>
  <c r="K188" i="40" s="1"/>
  <c r="K189" i="40" s="1"/>
  <c r="K190" i="40" s="1"/>
  <c r="K191" i="40" s="1"/>
  <c r="K192" i="40" s="1"/>
  <c r="K193" i="40" s="1"/>
  <c r="K194" i="40" s="1"/>
  <c r="K195" i="40" s="1"/>
  <c r="K196" i="40" s="1"/>
  <c r="K197" i="40"/>
  <c r="K198" i="40" s="1"/>
  <c r="K199" i="40" s="1"/>
  <c r="K200" i="40" s="1"/>
  <c r="K201" i="40" s="1"/>
  <c r="K202" i="40" s="1"/>
  <c r="K203" i="40" s="1"/>
  <c r="K204" i="40" s="1"/>
  <c r="K205" i="40" s="1"/>
  <c r="K206" i="40"/>
  <c r="K207" i="40" s="1"/>
  <c r="K208" i="40" s="1"/>
  <c r="K209" i="40" s="1"/>
  <c r="K210" i="40" s="1"/>
  <c r="K211" i="40" s="1"/>
  <c r="K212" i="40" s="1"/>
  <c r="K213" i="40" s="1"/>
  <c r="K214" i="40"/>
  <c r="K215" i="40" s="1"/>
  <c r="K216" i="40" s="1"/>
  <c r="K217" i="40" s="1"/>
  <c r="K218" i="40" s="1"/>
  <c r="K219" i="40" s="1"/>
  <c r="K220" i="40" s="1"/>
  <c r="K221" i="40" s="1"/>
  <c r="K222" i="40" s="1"/>
  <c r="K223" i="40" s="1"/>
  <c r="K224" i="40" s="1"/>
  <c r="K225" i="40" s="1"/>
  <c r="K226" i="40"/>
  <c r="K227" i="40" s="1"/>
  <c r="K228" i="40" s="1"/>
  <c r="K229" i="40" s="1"/>
  <c r="K230" i="40" s="1"/>
  <c r="K231" i="40" s="1"/>
  <c r="K232" i="40" s="1"/>
  <c r="K233" i="40" s="1"/>
  <c r="K234" i="40" s="1"/>
  <c r="K235" i="40" s="1"/>
  <c r="K236" i="40" s="1"/>
  <c r="K237" i="40" s="1"/>
  <c r="K238" i="40"/>
  <c r="K239" i="40" s="1"/>
  <c r="K240" i="40" s="1"/>
  <c r="K241" i="40" s="1"/>
  <c r="K242" i="40" s="1"/>
  <c r="K243" i="40" s="1"/>
  <c r="K244" i="40" s="1"/>
  <c r="K245" i="40" s="1"/>
  <c r="K246" i="40" s="1"/>
  <c r="K247" i="40" s="1"/>
  <c r="K248" i="40" s="1"/>
  <c r="K249" i="40" s="1"/>
  <c r="K250" i="40"/>
  <c r="K251" i="40" s="1"/>
  <c r="K252" i="40" s="1"/>
  <c r="K253" i="40" s="1"/>
  <c r="K254" i="40" s="1"/>
  <c r="K255" i="40" s="1"/>
  <c r="K256" i="40" s="1"/>
  <c r="K257" i="40"/>
  <c r="K258" i="40"/>
  <c r="K259" i="40" s="1"/>
  <c r="K260" i="40" s="1"/>
  <c r="K261" i="40" s="1"/>
  <c r="K262" i="40" s="1"/>
  <c r="K263" i="40" s="1"/>
  <c r="K264" i="40"/>
  <c r="K265" i="40" s="1"/>
  <c r="K266" i="40" s="1"/>
  <c r="K267" i="40" s="1"/>
  <c r="K268" i="40" s="1"/>
  <c r="K269" i="40" s="1"/>
  <c r="K270" i="40" s="1"/>
  <c r="K271" i="40"/>
  <c r="K272" i="40" s="1"/>
  <c r="K273" i="40" s="1"/>
  <c r="K274" i="40" s="1"/>
  <c r="K275" i="40" s="1"/>
  <c r="K276" i="40" s="1"/>
  <c r="K277" i="40" s="1"/>
  <c r="K278" i="40"/>
  <c r="K279" i="40" s="1"/>
  <c r="K280" i="40" s="1"/>
  <c r="K281" i="40" s="1"/>
  <c r="K282" i="40" s="1"/>
  <c r="K283" i="40" s="1"/>
  <c r="K284" i="40" s="1"/>
  <c r="K285" i="40"/>
  <c r="K286" i="40" s="1"/>
  <c r="K287" i="40" s="1"/>
  <c r="K288" i="40" s="1"/>
  <c r="K289" i="40" s="1"/>
  <c r="K290" i="40" s="1"/>
  <c r="K291" i="40" s="1"/>
  <c r="K292" i="40"/>
  <c r="K293" i="40" s="1"/>
  <c r="K294" i="40" s="1"/>
  <c r="K295" i="40" s="1"/>
  <c r="K296" i="40" s="1"/>
  <c r="K297" i="40" s="1"/>
  <c r="K298" i="40" s="1"/>
  <c r="K299" i="40" s="1"/>
  <c r="K300" i="40" s="1"/>
  <c r="K301" i="40" s="1"/>
  <c r="K302" i="40" s="1"/>
  <c r="K303" i="40" s="1"/>
  <c r="K304" i="40"/>
  <c r="K305" i="40" s="1"/>
  <c r="K306" i="40" s="1"/>
  <c r="K307" i="40" s="1"/>
  <c r="K308" i="40" s="1"/>
  <c r="K309" i="40" s="1"/>
  <c r="K310" i="40" s="1"/>
  <c r="K311" i="40" s="1"/>
  <c r="K312" i="40" s="1"/>
  <c r="K313" i="40" s="1"/>
  <c r="K314" i="40" s="1"/>
  <c r="K315" i="40" s="1"/>
  <c r="K316" i="40"/>
  <c r="K317" i="40" s="1"/>
  <c r="K318" i="40" s="1"/>
  <c r="K319" i="40" s="1"/>
  <c r="K320" i="40" s="1"/>
  <c r="K321" i="40" s="1"/>
  <c r="K322" i="40" s="1"/>
  <c r="K323" i="40"/>
  <c r="K324" i="40" s="1"/>
  <c r="K325" i="40" s="1"/>
  <c r="K326" i="40" s="1"/>
  <c r="K327" i="40" s="1"/>
  <c r="K328" i="40" s="1"/>
  <c r="K329" i="40" s="1"/>
  <c r="K330" i="40" s="1"/>
  <c r="K331" i="40"/>
  <c r="K332" i="40" s="1"/>
  <c r="K333" i="40" s="1"/>
  <c r="K334" i="40" s="1"/>
  <c r="K335" i="40" s="1"/>
  <c r="K336" i="40" s="1"/>
  <c r="K337" i="40" s="1"/>
  <c r="K338" i="40"/>
  <c r="K339" i="40" s="1"/>
  <c r="K340" i="40" s="1"/>
  <c r="K341" i="40" s="1"/>
  <c r="K342" i="40" s="1"/>
  <c r="K343" i="40" s="1"/>
  <c r="K344" i="40" s="1"/>
  <c r="K345" i="40"/>
  <c r="K346" i="40" s="1"/>
  <c r="K347" i="40" s="1"/>
  <c r="K348" i="40" s="1"/>
  <c r="K349" i="40" s="1"/>
  <c r="K350" i="40" s="1"/>
  <c r="K351" i="40" s="1"/>
  <c r="K352" i="40" s="1"/>
  <c r="K353" i="40" s="1"/>
  <c r="K354" i="40" s="1"/>
  <c r="K355" i="40"/>
  <c r="K356" i="40" s="1"/>
  <c r="K357" i="40" s="1"/>
  <c r="K358" i="40" s="1"/>
  <c r="K359" i="40" s="1"/>
  <c r="K360" i="40" s="1"/>
  <c r="K361" i="40" s="1"/>
  <c r="K362" i="40" s="1"/>
  <c r="K363" i="40" s="1"/>
  <c r="K364" i="40" s="1"/>
  <c r="K365" i="40"/>
  <c r="K366" i="40" s="1"/>
  <c r="K367" i="40" s="1"/>
  <c r="K368" i="40" s="1"/>
  <c r="K369" i="40" s="1"/>
  <c r="K370" i="40" s="1"/>
  <c r="K371" i="40" s="1"/>
  <c r="K372" i="40" s="1"/>
  <c r="K373" i="40" s="1"/>
  <c r="K374" i="40" s="1"/>
  <c r="K375" i="40"/>
  <c r="K376" i="40" s="1"/>
  <c r="K377" i="40" s="1"/>
  <c r="K378" i="40" s="1"/>
  <c r="K379" i="40" s="1"/>
  <c r="K380" i="40" s="1"/>
  <c r="K381" i="40" s="1"/>
  <c r="K382" i="40"/>
  <c r="K383" i="40" s="1"/>
  <c r="K384" i="40" s="1"/>
  <c r="K385" i="40"/>
  <c r="K386" i="40" s="1"/>
  <c r="K387" i="40" s="1"/>
  <c r="K388" i="40" s="1"/>
  <c r="K389" i="40" s="1"/>
  <c r="K390" i="40" s="1"/>
  <c r="K391" i="40" s="1"/>
  <c r="K392" i="40" s="1"/>
  <c r="K393" i="40" s="1"/>
  <c r="K394" i="40"/>
  <c r="K395" i="40" s="1"/>
  <c r="K396" i="40" s="1"/>
  <c r="K397" i="40" s="1"/>
  <c r="K398" i="40" s="1"/>
  <c r="K399" i="40" s="1"/>
  <c r="K400" i="40" s="1"/>
  <c r="K401" i="40" s="1"/>
  <c r="K402" i="40"/>
  <c r="K403" i="40" s="1"/>
  <c r="K404" i="40" s="1"/>
  <c r="K405" i="40" s="1"/>
  <c r="K406" i="40" s="1"/>
  <c r="K407" i="40" s="1"/>
  <c r="K408" i="40" s="1"/>
  <c r="K409" i="40" s="1"/>
  <c r="K410" i="40"/>
  <c r="K411" i="40"/>
  <c r="K412" i="40"/>
  <c r="K413" i="40" s="1"/>
  <c r="K414" i="40"/>
  <c r="K415" i="40" s="1"/>
  <c r="K416" i="40"/>
  <c r="K417" i="40" s="1"/>
  <c r="K418" i="40" s="1"/>
  <c r="K419" i="40" s="1"/>
  <c r="K420" i="40" s="1"/>
  <c r="K421" i="40" s="1"/>
  <c r="K422" i="40"/>
  <c r="K423" i="40" s="1"/>
  <c r="K424" i="40" s="1"/>
  <c r="K425" i="40" s="1"/>
  <c r="K426" i="40" s="1"/>
  <c r="K427" i="40" s="1"/>
  <c r="K428" i="40"/>
  <c r="K429" i="40" s="1"/>
  <c r="K430" i="40" s="1"/>
  <c r="K431" i="40" s="1"/>
  <c r="K432" i="40" s="1"/>
  <c r="K433" i="40" s="1"/>
  <c r="K434" i="40"/>
  <c r="K435" i="40" s="1"/>
  <c r="K436" i="40" s="1"/>
  <c r="K437" i="40" s="1"/>
  <c r="K438" i="40" s="1"/>
  <c r="K439" i="40" s="1"/>
  <c r="K440" i="40" s="1"/>
  <c r="K441" i="40" s="1"/>
  <c r="K442" i="40"/>
  <c r="K443" i="40" s="1"/>
  <c r="K444" i="40" s="1"/>
  <c r="K445" i="40" s="1"/>
  <c r="K446" i="40" s="1"/>
  <c r="K447" i="40" s="1"/>
  <c r="K448" i="40" s="1"/>
  <c r="K449" i="40" s="1"/>
  <c r="K450" i="40" s="1"/>
  <c r="K451" i="40" s="1"/>
  <c r="K452" i="40" s="1"/>
  <c r="K453" i="40" s="1"/>
  <c r="K454" i="40"/>
  <c r="K455" i="40" s="1"/>
  <c r="K456" i="40" s="1"/>
  <c r="K457" i="40" s="1"/>
  <c r="K458" i="40" s="1"/>
  <c r="K459" i="40" s="1"/>
  <c r="K460" i="40" s="1"/>
  <c r="K461" i="40" s="1"/>
  <c r="K462" i="40" s="1"/>
  <c r="K463" i="40" s="1"/>
  <c r="K464" i="40" s="1"/>
  <c r="K465" i="40" s="1"/>
  <c r="K466" i="40"/>
  <c r="K467" i="40" s="1"/>
  <c r="K468" i="40" s="1"/>
  <c r="K469" i="40" s="1"/>
  <c r="K470" i="40" s="1"/>
  <c r="K471" i="40" s="1"/>
  <c r="K472" i="40" s="1"/>
  <c r="K473" i="40" s="1"/>
  <c r="K474" i="40" s="1"/>
  <c r="K475" i="40" s="1"/>
  <c r="K476" i="40" s="1"/>
  <c r="K477" i="40" s="1"/>
  <c r="K478" i="40"/>
  <c r="K479" i="40" s="1"/>
  <c r="K480" i="40" s="1"/>
  <c r="K481" i="40" s="1"/>
  <c r="K482" i="40" s="1"/>
  <c r="K483" i="40" s="1"/>
  <c r="K484" i="40" s="1"/>
  <c r="K485" i="40" s="1"/>
  <c r="K486" i="40" s="1"/>
  <c r="K487" i="40" s="1"/>
  <c r="K488" i="40" s="1"/>
  <c r="K489" i="40" s="1"/>
  <c r="K490" i="40"/>
  <c r="K491" i="40" s="1"/>
  <c r="K492" i="40" s="1"/>
  <c r="K493" i="40" s="1"/>
  <c r="K494" i="40" s="1"/>
  <c r="K495" i="40" s="1"/>
  <c r="K496" i="40" s="1"/>
  <c r="K497" i="40" s="1"/>
  <c r="K498" i="40" s="1"/>
  <c r="K499" i="40" s="1"/>
  <c r="K500" i="40" s="1"/>
  <c r="K501" i="40" s="1"/>
  <c r="K502" i="40"/>
  <c r="K503" i="40" s="1"/>
  <c r="K504" i="40"/>
  <c r="K505" i="40" s="1"/>
  <c r="K506" i="40" s="1"/>
  <c r="K507" i="40" s="1"/>
  <c r="K508" i="40" s="1"/>
  <c r="K509" i="40" s="1"/>
  <c r="K510" i="40" s="1"/>
  <c r="K511" i="40" s="1"/>
  <c r="K512" i="40" s="1"/>
  <c r="K513" i="40" s="1"/>
  <c r="K514" i="40" s="1"/>
  <c r="K515" i="40" s="1"/>
  <c r="K516" i="40"/>
  <c r="K517" i="40" s="1"/>
  <c r="K518" i="40" s="1"/>
  <c r="K519" i="40" s="1"/>
  <c r="K520" i="40" s="1"/>
  <c r="K521" i="40" s="1"/>
  <c r="K522" i="40" s="1"/>
  <c r="K523" i="40" s="1"/>
  <c r="K524" i="40" s="1"/>
  <c r="K525" i="40" s="1"/>
  <c r="K526" i="40" s="1"/>
  <c r="K527" i="40"/>
  <c r="K528" i="40" s="1"/>
  <c r="K529" i="40"/>
  <c r="K530" i="40" s="1"/>
  <c r="K531" i="40"/>
  <c r="K532" i="40" s="1"/>
  <c r="K533" i="40" s="1"/>
  <c r="K534" i="40" s="1"/>
  <c r="K535" i="40" s="1"/>
  <c r="K536" i="40" s="1"/>
  <c r="K537" i="40"/>
  <c r="K538" i="40" s="1"/>
  <c r="K539" i="40" s="1"/>
  <c r="K540" i="40" s="1"/>
  <c r="K541" i="40" s="1"/>
  <c r="K542" i="40" s="1"/>
  <c r="K543" i="40"/>
  <c r="K544" i="40" s="1"/>
  <c r="K545" i="40" s="1"/>
  <c r="K546" i="40" s="1"/>
  <c r="K547" i="40" s="1"/>
  <c r="K548" i="40" s="1"/>
  <c r="K549" i="40"/>
  <c r="K550" i="40" s="1"/>
  <c r="K551" i="40" s="1"/>
  <c r="K552" i="40" s="1"/>
  <c r="K553" i="40" s="1"/>
  <c r="K554" i="40" s="1"/>
  <c r="K555" i="40"/>
  <c r="K556" i="40" s="1"/>
  <c r="K557" i="40" s="1"/>
  <c r="K558" i="40" s="1"/>
  <c r="K559" i="40" s="1"/>
  <c r="K560" i="40" s="1"/>
  <c r="K561" i="40"/>
  <c r="K562" i="40" s="1"/>
  <c r="K563" i="40"/>
  <c r="K564" i="40" s="1"/>
  <c r="K565" i="40" s="1"/>
  <c r="K566" i="40" s="1"/>
  <c r="K567" i="40" s="1"/>
  <c r="K568" i="40" s="1"/>
  <c r="K569" i="40" s="1"/>
  <c r="K570" i="40" s="1"/>
  <c r="K571" i="40"/>
  <c r="K572" i="40" s="1"/>
  <c r="K573" i="40" s="1"/>
  <c r="K574" i="40" s="1"/>
  <c r="K575" i="40" s="1"/>
  <c r="K576" i="40" s="1"/>
  <c r="K577" i="40"/>
  <c r="K578" i="40" s="1"/>
  <c r="K579" i="40" s="1"/>
  <c r="K580" i="40" s="1"/>
  <c r="K581" i="40" s="1"/>
  <c r="K582" i="40" s="1"/>
  <c r="K583" i="40"/>
  <c r="K584" i="40" s="1"/>
  <c r="K585" i="40" s="1"/>
  <c r="K586" i="40" s="1"/>
  <c r="K587" i="40"/>
  <c r="K588" i="40" s="1"/>
  <c r="K589" i="40" s="1"/>
  <c r="K590" i="40" s="1"/>
  <c r="K591" i="40" s="1"/>
  <c r="K592" i="40" s="1"/>
  <c r="K593" i="40" s="1"/>
  <c r="K594" i="40"/>
  <c r="K595" i="40"/>
  <c r="K596" i="40" s="1"/>
  <c r="K597" i="40" s="1"/>
  <c r="K598" i="40" s="1"/>
  <c r="K599" i="40" s="1"/>
  <c r="K600" i="40" s="1"/>
  <c r="K601" i="40"/>
  <c r="K602" i="40" s="1"/>
  <c r="K603" i="40" s="1"/>
  <c r="K604" i="40" s="1"/>
  <c r="K605" i="40" s="1"/>
  <c r="K606" i="40" s="1"/>
  <c r="K607" i="40" s="1"/>
  <c r="K608" i="40" s="1"/>
  <c r="K609" i="40" s="1"/>
  <c r="K610" i="40" s="1"/>
  <c r="K611" i="40" s="1"/>
  <c r="K612" i="40" s="1"/>
  <c r="K613" i="40"/>
  <c r="K614" i="40" s="1"/>
  <c r="K615" i="40" s="1"/>
  <c r="K616" i="40" s="1"/>
  <c r="K617" i="40" s="1"/>
  <c r="K618" i="40" s="1"/>
  <c r="K619" i="40" s="1"/>
  <c r="K620" i="40" s="1"/>
  <c r="K621" i="40" s="1"/>
  <c r="K622" i="40" s="1"/>
  <c r="K623" i="40" s="1"/>
  <c r="K624" i="40" s="1"/>
  <c r="K625" i="40"/>
  <c r="K626" i="40" s="1"/>
  <c r="K627" i="40" s="1"/>
  <c r="K628" i="40" s="1"/>
  <c r="K629" i="40" s="1"/>
  <c r="K630" i="40" s="1"/>
  <c r="K631" i="40" s="1"/>
  <c r="K632" i="40" s="1"/>
  <c r="K633" i="40"/>
  <c r="K634" i="40" s="1"/>
  <c r="K635" i="40"/>
  <c r="K636" i="40" s="1"/>
  <c r="K637" i="40" s="1"/>
  <c r="K638" i="40" s="1"/>
  <c r="K639" i="40" s="1"/>
  <c r="K640" i="40" s="1"/>
  <c r="K641" i="40" s="1"/>
  <c r="K642" i="40" s="1"/>
  <c r="K643" i="40"/>
  <c r="K644" i="40" s="1"/>
  <c r="K645" i="40" s="1"/>
  <c r="K646" i="40" s="1"/>
  <c r="K647" i="40" s="1"/>
  <c r="K648" i="40" s="1"/>
  <c r="K649" i="40" s="1"/>
  <c r="K650" i="40" s="1"/>
  <c r="K651" i="40"/>
  <c r="K652" i="40" s="1"/>
  <c r="K653" i="40" s="1"/>
  <c r="K654" i="40" s="1"/>
  <c r="K655" i="40" s="1"/>
  <c r="K656" i="40" s="1"/>
  <c r="K657" i="40" s="1"/>
  <c r="K658" i="40" s="1"/>
  <c r="K659" i="40"/>
  <c r="K660" i="40" s="1"/>
  <c r="K661" i="40" s="1"/>
  <c r="K662" i="40" s="1"/>
  <c r="K663" i="40" s="1"/>
  <c r="K664" i="40" s="1"/>
  <c r="K665" i="40" s="1"/>
  <c r="K666" i="40" s="1"/>
  <c r="K667" i="40"/>
  <c r="K668" i="40" s="1"/>
  <c r="K669" i="40" s="1"/>
  <c r="K670" i="40" s="1"/>
  <c r="K671" i="40" s="1"/>
  <c r="K672" i="40" s="1"/>
  <c r="K673" i="40" s="1"/>
  <c r="K674" i="40" s="1"/>
  <c r="K675" i="40"/>
  <c r="K676" i="40" s="1"/>
  <c r="K677" i="40"/>
  <c r="K678" i="40" s="1"/>
  <c r="K679" i="40"/>
  <c r="K680" i="40" s="1"/>
  <c r="K681" i="40"/>
  <c r="K682" i="40" s="1"/>
  <c r="K683" i="40"/>
  <c r="K684" i="40" s="1"/>
  <c r="K685" i="40"/>
  <c r="K686" i="40" s="1"/>
  <c r="K687" i="40"/>
  <c r="K688" i="40" s="1"/>
  <c r="K689" i="40"/>
  <c r="K690" i="40" s="1"/>
  <c r="K691" i="40"/>
  <c r="K692" i="40" s="1"/>
  <c r="K693" i="40" s="1"/>
  <c r="K694" i="40" s="1"/>
  <c r="K695" i="40" s="1"/>
  <c r="K696" i="40" s="1"/>
  <c r="K697" i="40" s="1"/>
  <c r="K698" i="40"/>
  <c r="K699" i="40" s="1"/>
  <c r="K700" i="40" s="1"/>
  <c r="K701" i="40" s="1"/>
  <c r="K702" i="40" s="1"/>
  <c r="K703" i="40" s="1"/>
  <c r="K704" i="40" s="1"/>
  <c r="K705" i="40" s="1"/>
  <c r="K706" i="40" s="1"/>
  <c r="K707" i="40" s="1"/>
  <c r="K708" i="40" s="1"/>
  <c r="K709" i="40" s="1"/>
  <c r="K710" i="40"/>
  <c r="K711" i="40" s="1"/>
  <c r="K712" i="40" s="1"/>
  <c r="K713" i="40" s="1"/>
  <c r="K714" i="40" s="1"/>
  <c r="K715" i="40" s="1"/>
  <c r="K716" i="40" s="1"/>
  <c r="K717" i="40" s="1"/>
  <c r="K718" i="40" s="1"/>
  <c r="K719" i="40" s="1"/>
  <c r="K720" i="40" s="1"/>
  <c r="K721" i="40" s="1"/>
  <c r="K722" i="40"/>
  <c r="K723" i="40" s="1"/>
  <c r="K724" i="40" s="1"/>
  <c r="K725" i="40" s="1"/>
  <c r="K726" i="40" s="1"/>
  <c r="K727" i="40" s="1"/>
  <c r="K728" i="40" s="1"/>
  <c r="K729" i="40"/>
  <c r="K730" i="40" s="1"/>
  <c r="K731" i="40" s="1"/>
  <c r="K732" i="40" s="1"/>
  <c r="K733" i="40" s="1"/>
  <c r="K734" i="40" s="1"/>
  <c r="K735" i="40"/>
  <c r="K736" i="40" s="1"/>
  <c r="K737" i="40" s="1"/>
  <c r="K738" i="40" s="1"/>
  <c r="K739" i="40" s="1"/>
  <c r="K740" i="40" s="1"/>
  <c r="K741" i="40"/>
  <c r="K742" i="40" s="1"/>
  <c r="K743" i="40" s="1"/>
  <c r="K744" i="40" s="1"/>
  <c r="K745" i="40" s="1"/>
  <c r="K746" i="40" s="1"/>
  <c r="K747" i="40" s="1"/>
  <c r="K748" i="40" s="1"/>
  <c r="K749" i="40" s="1"/>
  <c r="K750" i="40" s="1"/>
  <c r="K751" i="40" s="1"/>
  <c r="K752" i="40" s="1"/>
  <c r="K753" i="40"/>
  <c r="K754" i="40" s="1"/>
  <c r="K755" i="40" s="1"/>
  <c r="K756" i="40" s="1"/>
  <c r="K757" i="40" s="1"/>
  <c r="K758" i="40" s="1"/>
  <c r="K759" i="40" s="1"/>
  <c r="K760" i="40" s="1"/>
  <c r="K761" i="40" s="1"/>
  <c r="K762" i="40" s="1"/>
  <c r="K763" i="40" s="1"/>
  <c r="K764" i="40" s="1"/>
  <c r="K765" i="40"/>
  <c r="K766" i="40" s="1"/>
  <c r="K767" i="40" s="1"/>
  <c r="K768" i="40" s="1"/>
  <c r="K769" i="40" s="1"/>
  <c r="K770" i="40" s="1"/>
  <c r="K771" i="40" s="1"/>
  <c r="K772" i="40" s="1"/>
  <c r="K773" i="40" s="1"/>
  <c r="K774" i="40" s="1"/>
  <c r="K775" i="40" s="1"/>
  <c r="K776" i="40" s="1"/>
  <c r="K777" i="40"/>
  <c r="K778" i="40" s="1"/>
  <c r="K779" i="40" s="1"/>
  <c r="K780" i="40" s="1"/>
  <c r="K781" i="40" s="1"/>
  <c r="K782" i="40" s="1"/>
  <c r="K783" i="40" s="1"/>
  <c r="K784" i="40" s="1"/>
  <c r="K785" i="40" s="1"/>
  <c r="K786" i="40" s="1"/>
  <c r="K787" i="40" s="1"/>
  <c r="K788" i="40" s="1"/>
  <c r="K789" i="40"/>
  <c r="K790" i="40" s="1"/>
  <c r="K791" i="40" s="1"/>
  <c r="K792" i="40" s="1"/>
  <c r="K793" i="40" s="1"/>
  <c r="K794" i="40" s="1"/>
  <c r="K795" i="40" s="1"/>
  <c r="K796" i="40"/>
  <c r="K797" i="40" s="1"/>
  <c r="K798" i="40" s="1"/>
  <c r="K799" i="40" s="1"/>
  <c r="K800" i="40" s="1"/>
  <c r="K801" i="40" s="1"/>
  <c r="K802" i="40" s="1"/>
  <c r="K803" i="40"/>
  <c r="K804" i="40" s="1"/>
  <c r="K805" i="40" s="1"/>
  <c r="K806" i="40" s="1"/>
  <c r="K807" i="40" s="1"/>
  <c r="K808" i="40" s="1"/>
  <c r="K809" i="40" s="1"/>
  <c r="K810" i="40" s="1"/>
  <c r="K811" i="40" s="1"/>
  <c r="K812" i="40" s="1"/>
  <c r="K813" i="40" s="1"/>
  <c r="K814" i="40" s="1"/>
  <c r="K815" i="40"/>
  <c r="K816" i="40" s="1"/>
  <c r="K817" i="40" s="1"/>
  <c r="K818" i="40" s="1"/>
  <c r="K819" i="40" s="1"/>
  <c r="K820" i="40" s="1"/>
  <c r="K821" i="40" s="1"/>
  <c r="K822" i="40" s="1"/>
  <c r="K823" i="40" s="1"/>
  <c r="K824" i="40" s="1"/>
  <c r="K825" i="40" s="1"/>
  <c r="K826" i="40" s="1"/>
  <c r="K827" i="40"/>
  <c r="K828" i="40" s="1"/>
  <c r="K829" i="40" s="1"/>
  <c r="K830" i="40" s="1"/>
  <c r="K831" i="40" s="1"/>
  <c r="K832" i="40" s="1"/>
  <c r="K833" i="40" s="1"/>
  <c r="K834" i="40" s="1"/>
  <c r="K835" i="40" s="1"/>
  <c r="K836" i="40" s="1"/>
  <c r="K837" i="40" s="1"/>
  <c r="K838" i="40" s="1"/>
  <c r="K839" i="40"/>
  <c r="K840" i="40" s="1"/>
  <c r="K841" i="40" s="1"/>
  <c r="K842" i="40" s="1"/>
  <c r="K843" i="40" s="1"/>
  <c r="K844" i="40" s="1"/>
  <c r="K845" i="40" s="1"/>
  <c r="K846" i="40" s="1"/>
  <c r="K847" i="40" s="1"/>
  <c r="K848" i="40" s="1"/>
  <c r="K849" i="40" s="1"/>
  <c r="K850" i="40" s="1"/>
  <c r="K851" i="40"/>
  <c r="K852" i="40" s="1"/>
  <c r="K853" i="40" s="1"/>
  <c r="K854" i="40" s="1"/>
  <c r="K855" i="40" s="1"/>
  <c r="K856" i="40" s="1"/>
  <c r="K857" i="40" s="1"/>
  <c r="K858" i="40" s="1"/>
  <c r="K859" i="40" s="1"/>
  <c r="K860" i="40" s="1"/>
  <c r="K861" i="40" s="1"/>
  <c r="K862" i="40" s="1"/>
  <c r="K863" i="40"/>
  <c r="K864" i="40" s="1"/>
  <c r="K865" i="40" s="1"/>
  <c r="K866" i="40" s="1"/>
  <c r="K867" i="40" s="1"/>
  <c r="K868" i="40" s="1"/>
  <c r="K869" i="40" s="1"/>
  <c r="K870" i="40"/>
  <c r="K871" i="40" s="1"/>
  <c r="K872" i="40" s="1"/>
  <c r="K873" i="40" s="1"/>
  <c r="K874" i="40" s="1"/>
  <c r="K875" i="40" s="1"/>
  <c r="K876" i="40" s="1"/>
  <c r="K877" i="40" s="1"/>
  <c r="K878" i="40" s="1"/>
  <c r="K879" i="40" s="1"/>
  <c r="K880" i="40" s="1"/>
  <c r="K881" i="40" s="1"/>
  <c r="K882" i="40"/>
  <c r="K883" i="40" s="1"/>
  <c r="K884" i="40" s="1"/>
  <c r="K885" i="40" s="1"/>
  <c r="K886" i="40" s="1"/>
  <c r="K887" i="40" s="1"/>
  <c r="K888" i="40" s="1"/>
  <c r="K889" i="40" s="1"/>
  <c r="K890" i="40" s="1"/>
  <c r="K891" i="40"/>
  <c r="K892" i="40" s="1"/>
  <c r="K893" i="40" s="1"/>
  <c r="K894" i="40" s="1"/>
  <c r="K895" i="40" s="1"/>
  <c r="K896" i="40" s="1"/>
  <c r="K897" i="40" s="1"/>
  <c r="K898" i="40" s="1"/>
  <c r="K899" i="40" s="1"/>
  <c r="K900" i="40" s="1"/>
  <c r="K901" i="40" s="1"/>
  <c r="K902" i="40" s="1"/>
  <c r="K903" i="40"/>
  <c r="K904" i="40" s="1"/>
  <c r="K905" i="40" s="1"/>
  <c r="K906" i="40" s="1"/>
  <c r="K907" i="40" s="1"/>
  <c r="K908" i="40" s="1"/>
  <c r="K909" i="40" s="1"/>
  <c r="K910" i="40" s="1"/>
  <c r="K911" i="40" s="1"/>
  <c r="K912" i="40" s="1"/>
  <c r="K913" i="40" s="1"/>
  <c r="K914" i="40" s="1"/>
  <c r="K915" i="40"/>
  <c r="K916" i="40" s="1"/>
  <c r="K917" i="40" s="1"/>
  <c r="K918" i="40" s="1"/>
  <c r="K919" i="40" s="1"/>
  <c r="K920" i="40" s="1"/>
  <c r="K921" i="40" s="1"/>
  <c r="K922" i="40" s="1"/>
  <c r="K923" i="40" s="1"/>
  <c r="K924" i="40" s="1"/>
  <c r="K925" i="40" s="1"/>
  <c r="K926" i="40" s="1"/>
  <c r="K927" i="40"/>
  <c r="K928" i="40" s="1"/>
  <c r="K929" i="40" s="1"/>
  <c r="K930" i="40" s="1"/>
  <c r="K931" i="40" s="1"/>
  <c r="K932" i="40" s="1"/>
  <c r="K933" i="40" s="1"/>
  <c r="K934" i="40"/>
  <c r="K935" i="40" s="1"/>
  <c r="K936" i="40" s="1"/>
  <c r="K937" i="40" s="1"/>
  <c r="K938" i="40" s="1"/>
  <c r="K939" i="40" s="1"/>
  <c r="K940" i="40" s="1"/>
  <c r="K941" i="40" s="1"/>
  <c r="K942" i="40" s="1"/>
  <c r="K943" i="40" s="1"/>
  <c r="K944" i="40" s="1"/>
  <c r="K945" i="40" s="1"/>
  <c r="K946" i="40"/>
  <c r="K947" i="40" s="1"/>
  <c r="K948" i="40" s="1"/>
  <c r="K949" i="40" s="1"/>
  <c r="K950" i="40" s="1"/>
  <c r="K951" i="40" s="1"/>
  <c r="K952" i="40" s="1"/>
  <c r="K953" i="40"/>
  <c r="K954" i="40" s="1"/>
  <c r="K955" i="40" s="1"/>
  <c r="K956" i="40" s="1"/>
  <c r="K957" i="40" s="1"/>
  <c r="K958" i="40" s="1"/>
  <c r="K959" i="40" s="1"/>
  <c r="K960" i="40"/>
  <c r="K961" i="40" s="1"/>
  <c r="K962" i="40" s="1"/>
  <c r="K963" i="40" s="1"/>
  <c r="K964" i="40" s="1"/>
  <c r="K965" i="40" s="1"/>
  <c r="K966" i="40" s="1"/>
  <c r="K967" i="40" s="1"/>
  <c r="K968" i="40" s="1"/>
  <c r="K969" i="40" s="1"/>
  <c r="K970" i="40" s="1"/>
  <c r="K971" i="40" s="1"/>
  <c r="K972" i="40"/>
  <c r="K973" i="40" s="1"/>
  <c r="K974" i="40" s="1"/>
  <c r="K975" i="40" s="1"/>
  <c r="K976" i="40" s="1"/>
  <c r="K977" i="40" s="1"/>
  <c r="K978" i="40" s="1"/>
  <c r="K979" i="40" s="1"/>
  <c r="K980" i="40" s="1"/>
  <c r="K981" i="40"/>
  <c r="K982" i="40" s="1"/>
  <c r="K983" i="40" s="1"/>
  <c r="K984" i="40" s="1"/>
  <c r="K985" i="40" s="1"/>
  <c r="K986" i="40" s="1"/>
  <c r="K987" i="40" s="1"/>
  <c r="K988" i="40"/>
  <c r="K989" i="40"/>
  <c r="K990" i="40" s="1"/>
  <c r="K991" i="40" s="1"/>
  <c r="K992" i="40" s="1"/>
  <c r="K993" i="40" s="1"/>
  <c r="K994" i="40" s="1"/>
  <c r="K995" i="40"/>
  <c r="K996" i="40" s="1"/>
  <c r="K997" i="40" s="1"/>
  <c r="K998" i="40" s="1"/>
  <c r="K999" i="40" s="1"/>
  <c r="K1000" i="40" s="1"/>
  <c r="K1001" i="40" s="1"/>
  <c r="K1002" i="40" s="1"/>
  <c r="K1003" i="40" s="1"/>
  <c r="K1004" i="40" s="1"/>
  <c r="K1005" i="40" s="1"/>
  <c r="K1006" i="40" s="1"/>
  <c r="K1007" i="40"/>
  <c r="K1008" i="40" s="1"/>
  <c r="K1009" i="40" s="1"/>
  <c r="K1010" i="40" s="1"/>
  <c r="K1011" i="40" s="1"/>
  <c r="K1012" i="40" s="1"/>
  <c r="K1013" i="40" s="1"/>
  <c r="K1014" i="40"/>
  <c r="K1015" i="40" s="1"/>
  <c r="K1016" i="40" s="1"/>
  <c r="K1017" i="40" s="1"/>
  <c r="K1018" i="40" s="1"/>
  <c r="K1019" i="40" s="1"/>
  <c r="K1020" i="40" s="1"/>
  <c r="K1021" i="40"/>
  <c r="K1022" i="40" s="1"/>
  <c r="K1023" i="40" s="1"/>
  <c r="K1024" i="40" s="1"/>
  <c r="K1025" i="40" s="1"/>
  <c r="K1026" i="40" s="1"/>
  <c r="K1027" i="40" s="1"/>
  <c r="K1028" i="40" s="1"/>
  <c r="K1029" i="40" s="1"/>
  <c r="K1030" i="40" s="1"/>
  <c r="K1031" i="40" s="1"/>
  <c r="K1032" i="40" s="1"/>
  <c r="K1033" i="40"/>
  <c r="K1034" i="40" s="1"/>
  <c r="K1035" i="40" s="1"/>
  <c r="K1036" i="40" s="1"/>
  <c r="K1037" i="40" s="1"/>
  <c r="K1038" i="40" s="1"/>
  <c r="K1039" i="40" s="1"/>
  <c r="K1040" i="40" s="1"/>
  <c r="K1041" i="40" s="1"/>
  <c r="K1042" i="40" s="1"/>
  <c r="K1043" i="40" s="1"/>
  <c r="K1044" i="40" s="1"/>
  <c r="K1045" i="40" s="1"/>
  <c r="K1046" i="40" s="1"/>
  <c r="K1047" i="40"/>
  <c r="K1048" i="40" s="1"/>
  <c r="K1049" i="40" s="1"/>
  <c r="K1050" i="40" s="1"/>
  <c r="K1051" i="40" s="1"/>
  <c r="K1052" i="40" s="1"/>
  <c r="K1053" i="40" s="1"/>
  <c r="K1054" i="40"/>
  <c r="K1055" i="40"/>
  <c r="K1056" i="40" s="1"/>
  <c r="K1057" i="40"/>
  <c r="K1058" i="40" s="1"/>
  <c r="K1059" i="40" s="1"/>
  <c r="K1060" i="40" s="1"/>
  <c r="K1061" i="40" s="1"/>
  <c r="K1062" i="40" s="1"/>
  <c r="K1063" i="40" s="1"/>
  <c r="K1064" i="40" s="1"/>
  <c r="K1065" i="40" s="1"/>
  <c r="K1066" i="40" s="1"/>
  <c r="K1067" i="40" s="1"/>
  <c r="K1068" i="40" s="1"/>
  <c r="K1069" i="40"/>
  <c r="K1070" i="40" s="1"/>
  <c r="K1071" i="40" s="1"/>
  <c r="K1072" i="40" s="1"/>
  <c r="K1073" i="40" s="1"/>
  <c r="K1074" i="40" s="1"/>
  <c r="K1075" i="40" s="1"/>
  <c r="K1076" i="40" s="1"/>
  <c r="K1077" i="40" s="1"/>
  <c r="K1078" i="40" s="1"/>
  <c r="K1079" i="40" s="1"/>
  <c r="K1080" i="40" s="1"/>
  <c r="K1081" i="40"/>
  <c r="K1082" i="40" s="1"/>
  <c r="K1083" i="40" s="1"/>
  <c r="K1084" i="40" s="1"/>
  <c r="K1085" i="40" s="1"/>
  <c r="K1086" i="40" s="1"/>
  <c r="K1087" i="40" s="1"/>
  <c r="K1088" i="40" s="1"/>
  <c r="K1089" i="40" s="1"/>
  <c r="K1090" i="40" s="1"/>
  <c r="K1091" i="40" s="1"/>
  <c r="K1092" i="40" s="1"/>
  <c r="K1093" i="40"/>
  <c r="K1094" i="40" s="1"/>
  <c r="K1095" i="40" s="1"/>
  <c r="K1096" i="40" s="1"/>
  <c r="K1097" i="40" s="1"/>
  <c r="K1098" i="40" s="1"/>
  <c r="K1099" i="40" s="1"/>
  <c r="K1100" i="40" s="1"/>
  <c r="K1101" i="40" s="1"/>
  <c r="K1102" i="40" s="1"/>
  <c r="K1103" i="40" s="1"/>
  <c r="K1104" i="40" s="1"/>
  <c r="K1105" i="40"/>
  <c r="K1106" i="40" s="1"/>
  <c r="K1107" i="40" s="1"/>
  <c r="K1108" i="40" s="1"/>
  <c r="K1109" i="40" s="1"/>
  <c r="K1110" i="40" s="1"/>
  <c r="K1111" i="40" s="1"/>
  <c r="K1112" i="40" s="1"/>
  <c r="K1113" i="40" s="1"/>
  <c r="K1114" i="40" s="1"/>
  <c r="K1115" i="40" s="1"/>
  <c r="K1116" i="40" s="1"/>
  <c r="K1117" i="40" s="1"/>
  <c r="K1118" i="40" s="1"/>
  <c r="K1119" i="40" s="1"/>
  <c r="K1120" i="40" s="1"/>
  <c r="K1121" i="40" s="1"/>
  <c r="K1122" i="40"/>
  <c r="K1123" i="40" s="1"/>
  <c r="K1124" i="40" s="1"/>
  <c r="K1125" i="40" s="1"/>
  <c r="K1126" i="40" s="1"/>
  <c r="K1127" i="40" s="1"/>
  <c r="K1128" i="40" s="1"/>
  <c r="K1129" i="40" s="1"/>
  <c r="K1130" i="40" s="1"/>
  <c r="K1131" i="40" s="1"/>
  <c r="K1132" i="40" s="1"/>
  <c r="K1133" i="40" s="1"/>
  <c r="K1134" i="40"/>
  <c r="K1135" i="40" s="1"/>
  <c r="K1136" i="40" s="1"/>
  <c r="K1137" i="40" s="1"/>
  <c r="K1138" i="40" s="1"/>
  <c r="K1139" i="40" s="1"/>
  <c r="K1140" i="40" s="1"/>
  <c r="K1141" i="40"/>
  <c r="K1142" i="40" s="1"/>
  <c r="K1143" i="40" s="1"/>
  <c r="K1144" i="40" s="1"/>
  <c r="K1145" i="40" s="1"/>
  <c r="K1146" i="40" s="1"/>
  <c r="K1147" i="40" s="1"/>
  <c r="K1148" i="40" s="1"/>
  <c r="K1149" i="40" s="1"/>
  <c r="K1150" i="40"/>
  <c r="K1151" i="40" s="1"/>
  <c r="K1152" i="40" s="1"/>
  <c r="K1153" i="40" s="1"/>
  <c r="K1154" i="40" s="1"/>
  <c r="K1155" i="40" s="1"/>
  <c r="K1156" i="40" s="1"/>
  <c r="K1157" i="40" s="1"/>
  <c r="K1158" i="40" s="1"/>
  <c r="K1159" i="40" s="1"/>
  <c r="K1160" i="40" s="1"/>
  <c r="K1161" i="40" s="1"/>
  <c r="K1162" i="40"/>
  <c r="K1163" i="40" s="1"/>
  <c r="K1164" i="40" s="1"/>
  <c r="K1165" i="40"/>
  <c r="K1166" i="40" s="1"/>
  <c r="K1167" i="40" s="1"/>
  <c r="K1168" i="40" s="1"/>
  <c r="K1169" i="40"/>
  <c r="K1170" i="40" s="1"/>
  <c r="K1171" i="40"/>
  <c r="K1172" i="40" s="1"/>
  <c r="K1173" i="40" s="1"/>
  <c r="K1174" i="40" s="1"/>
  <c r="K1175" i="40" s="1"/>
  <c r="K1176" i="40" s="1"/>
  <c r="K1177" i="40" s="1"/>
  <c r="K1178" i="40"/>
  <c r="K1179" i="40" s="1"/>
  <c r="K1180" i="40" s="1"/>
  <c r="K1181" i="40"/>
  <c r="K1182" i="40" s="1"/>
  <c r="K1183" i="40" s="1"/>
  <c r="K1184" i="40" s="1"/>
  <c r="K1185" i="40"/>
  <c r="K1186" i="40" s="1"/>
  <c r="K1187" i="40" s="1"/>
  <c r="K1188" i="40" s="1"/>
  <c r="K1189" i="40" s="1"/>
  <c r="K1190" i="40" s="1"/>
  <c r="K1191" i="40" s="1"/>
  <c r="K1192" i="40" s="1"/>
  <c r="K1193" i="40" s="1"/>
  <c r="K1194" i="40" s="1"/>
  <c r="K1195" i="40" s="1"/>
  <c r="K1196" i="40" s="1"/>
  <c r="K1197" i="40"/>
  <c r="K1198" i="40" s="1"/>
  <c r="K1199" i="40" s="1"/>
  <c r="K1200" i="40" s="1"/>
  <c r="K1201" i="40" s="1"/>
  <c r="K1202" i="40" s="1"/>
  <c r="K1203" i="40" s="1"/>
  <c r="K1204" i="40"/>
  <c r="K1205" i="40" s="1"/>
  <c r="K1206" i="40" s="1"/>
  <c r="K1207" i="40" s="1"/>
  <c r="K1208" i="40" s="1"/>
  <c r="K1209" i="40" s="1"/>
  <c r="K1210" i="40" s="1"/>
  <c r="K1211" i="40"/>
  <c r="K1212" i="40" s="1"/>
  <c r="K1213" i="40" s="1"/>
  <c r="K1214" i="40" s="1"/>
  <c r="K1215" i="40" s="1"/>
  <c r="K1216" i="40" s="1"/>
  <c r="K1217" i="40" s="1"/>
  <c r="K1218" i="40"/>
  <c r="K1219" i="40" s="1"/>
  <c r="K1220" i="40" s="1"/>
  <c r="K1221" i="40" s="1"/>
  <c r="K1222" i="40" s="1"/>
  <c r="K1223" i="40" s="1"/>
  <c r="K1224" i="40" s="1"/>
  <c r="K1225" i="40"/>
  <c r="K1226" i="40" s="1"/>
  <c r="K1227" i="40" s="1"/>
  <c r="K1228" i="40" s="1"/>
  <c r="K1229" i="40" s="1"/>
  <c r="K1230" i="40" s="1"/>
  <c r="K1231" i="40" s="1"/>
  <c r="K1232" i="40" s="1"/>
  <c r="K1233" i="40" s="1"/>
  <c r="K1234" i="40" s="1"/>
  <c r="K1235" i="40" s="1"/>
  <c r="K1236" i="40" s="1"/>
  <c r="K1237" i="40"/>
  <c r="K1238" i="40" s="1"/>
  <c r="K1239" i="40" s="1"/>
  <c r="K1240" i="40" s="1"/>
  <c r="K1241" i="40" s="1"/>
  <c r="K1242" i="40" s="1"/>
  <c r="K1243" i="40" s="1"/>
  <c r="K1244" i="40" s="1"/>
  <c r="K1245" i="40" s="1"/>
  <c r="K1246" i="40" s="1"/>
  <c r="K1247" i="40" s="1"/>
  <c r="K1248" i="40" s="1"/>
  <c r="K1249" i="40"/>
  <c r="K1250" i="40" s="1"/>
  <c r="K1251" i="40" s="1"/>
  <c r="K1252" i="40" s="1"/>
  <c r="K1253" i="40" s="1"/>
  <c r="K1254" i="40" s="1"/>
  <c r="K1255" i="40" s="1"/>
  <c r="K1256" i="40" s="1"/>
  <c r="K1257" i="40" s="1"/>
  <c r="K1258" i="40"/>
  <c r="K1259" i="40" s="1"/>
  <c r="K1260" i="40" s="1"/>
  <c r="K1261" i="40" s="1"/>
  <c r="K1262" i="40" s="1"/>
  <c r="K1263" i="40" s="1"/>
  <c r="K1264" i="40" s="1"/>
  <c r="K1265" i="40" s="1"/>
  <c r="K1266" i="40" s="1"/>
  <c r="K1267" i="40"/>
  <c r="K1268" i="40" s="1"/>
  <c r="K1269" i="40" s="1"/>
  <c r="K1270" i="40" s="1"/>
  <c r="K1271" i="40" s="1"/>
  <c r="K1272" i="40" s="1"/>
  <c r="K1273" i="40" s="1"/>
  <c r="K1274" i="40" s="1"/>
  <c r="K1275" i="40" s="1"/>
  <c r="K1276" i="40"/>
  <c r="K1277" i="40" s="1"/>
  <c r="K1278" i="40" s="1"/>
  <c r="K1279" i="40" s="1"/>
  <c r="K1280" i="40" s="1"/>
  <c r="K1281" i="40" s="1"/>
  <c r="K1282" i="40" s="1"/>
  <c r="K1283" i="40"/>
  <c r="K1284" i="40" s="1"/>
  <c r="K1285" i="40" s="1"/>
  <c r="K1286" i="40" s="1"/>
  <c r="K1287" i="40" s="1"/>
  <c r="K1288" i="40" s="1"/>
  <c r="K1289" i="40" s="1"/>
  <c r="K1290" i="40" s="1"/>
  <c r="K1291" i="40" s="1"/>
  <c r="K1292" i="40" s="1"/>
  <c r="K1293" i="40" s="1"/>
  <c r="K1294" i="40" s="1"/>
  <c r="K1295" i="40" s="1"/>
  <c r="K1296" i="40" s="1"/>
  <c r="K1297" i="40" s="1"/>
  <c r="K1298" i="40" s="1"/>
  <c r="K1299" i="40" s="1"/>
  <c r="K1300" i="40"/>
  <c r="K1301" i="40" s="1"/>
  <c r="K1302" i="40" s="1"/>
  <c r="K1303" i="40" s="1"/>
  <c r="K1304" i="40" s="1"/>
  <c r="K1305" i="40" s="1"/>
  <c r="K1306" i="40" s="1"/>
  <c r="K1307" i="40" s="1"/>
  <c r="K1308" i="40" s="1"/>
  <c r="K1309" i="40" s="1"/>
  <c r="K1310" i="40" s="1"/>
  <c r="K1311" i="40" s="1"/>
  <c r="K1312" i="40"/>
  <c r="K1313" i="40" s="1"/>
  <c r="K1314" i="40" s="1"/>
  <c r="K1315" i="40" s="1"/>
  <c r="K1316" i="40" s="1"/>
  <c r="K1317" i="40" s="1"/>
  <c r="K1318" i="40" s="1"/>
  <c r="K1319" i="40" s="1"/>
  <c r="K1320" i="40" s="1"/>
  <c r="K1321" i="40" s="1"/>
  <c r="K1322" i="40" s="1"/>
  <c r="K1323" i="40" s="1"/>
  <c r="K1324" i="40"/>
  <c r="K1325" i="40" s="1"/>
  <c r="K1326" i="40" s="1"/>
  <c r="K1327" i="40" s="1"/>
  <c r="K1328" i="40" s="1"/>
  <c r="K1329" i="40" s="1"/>
  <c r="K1330" i="40" s="1"/>
  <c r="K1331" i="40" s="1"/>
  <c r="K1332" i="40" s="1"/>
  <c r="K1333" i="40" s="1"/>
  <c r="K1334" i="40" s="1"/>
  <c r="K1335" i="40" s="1"/>
  <c r="K1336" i="40"/>
  <c r="K1337" i="40" s="1"/>
  <c r="K1338" i="40" s="1"/>
  <c r="K1339" i="40" s="1"/>
  <c r="K1340" i="40" s="1"/>
  <c r="K1341" i="40" s="1"/>
  <c r="K1342" i="40" s="1"/>
  <c r="K1343" i="40" s="1"/>
  <c r="K1344" i="40" s="1"/>
  <c r="K1345" i="40" s="1"/>
  <c r="K1346" i="40" s="1"/>
  <c r="K1347" i="40" s="1"/>
  <c r="K1348" i="40"/>
  <c r="K1349" i="40" s="1"/>
  <c r="K1350" i="40" s="1"/>
  <c r="K1351" i="40" s="1"/>
  <c r="K1352" i="40" s="1"/>
  <c r="K1353" i="40" s="1"/>
  <c r="K1354" i="40" s="1"/>
  <c r="K1355" i="40" s="1"/>
  <c r="K1356" i="40" s="1"/>
  <c r="K1357" i="40" s="1"/>
  <c r="K1358" i="40" s="1"/>
  <c r="K1359" i="40" s="1"/>
  <c r="K1360" i="40"/>
  <c r="K1361" i="40" s="1"/>
  <c r="K1362" i="40" s="1"/>
  <c r="K1363" i="40" s="1"/>
  <c r="K1364" i="40"/>
  <c r="K1365" i="40" s="1"/>
  <c r="K1366" i="40" s="1"/>
  <c r="K1367" i="40" s="1"/>
  <c r="K1368" i="40" s="1"/>
  <c r="K1369" i="40" s="1"/>
  <c r="K1370" i="40" s="1"/>
  <c r="K1371" i="40" s="1"/>
  <c r="K1372" i="40"/>
  <c r="K1373" i="40" s="1"/>
  <c r="K1374" i="40" s="1"/>
  <c r="K1375" i="40" s="1"/>
  <c r="K1376" i="40" s="1"/>
  <c r="K1377" i="40" s="1"/>
  <c r="K1378" i="40" s="1"/>
  <c r="K1379" i="40"/>
  <c r="K1380" i="40" s="1"/>
  <c r="K1381" i="40" s="1"/>
  <c r="K1382" i="40" s="1"/>
  <c r="K1383" i="40" s="1"/>
  <c r="K1384" i="40" s="1"/>
  <c r="K1385" i="40" s="1"/>
  <c r="K1386" i="40" s="1"/>
  <c r="K1387" i="40" s="1"/>
  <c r="K1388" i="40" s="1"/>
  <c r="K1389" i="40" s="1"/>
  <c r="K1390" i="40" s="1"/>
  <c r="K1391" i="40"/>
  <c r="K1392" i="40" s="1"/>
  <c r="K1393" i="40" s="1"/>
  <c r="K1394" i="40" s="1"/>
  <c r="K1395" i="40" s="1"/>
  <c r="K1396" i="40" s="1"/>
  <c r="K1397" i="40" s="1"/>
  <c r="K1398" i="40" s="1"/>
  <c r="K1399" i="40" s="1"/>
  <c r="K1400" i="40" s="1"/>
  <c r="K1401" i="40" s="1"/>
  <c r="K1402" i="40" s="1"/>
  <c r="K1403" i="40"/>
  <c r="K1404" i="40" s="1"/>
  <c r="K1405" i="40" s="1"/>
  <c r="K1406" i="40" s="1"/>
  <c r="K1407" i="40" s="1"/>
  <c r="K1408" i="40" s="1"/>
  <c r="K1409" i="40" s="1"/>
  <c r="K1410" i="40"/>
  <c r="K1411" i="40" s="1"/>
  <c r="K1412" i="40" s="1"/>
  <c r="K1413" i="40" s="1"/>
  <c r="K1414" i="40" s="1"/>
  <c r="K1415" i="40" s="1"/>
  <c r="K1416" i="40" s="1"/>
  <c r="K1417" i="40" s="1"/>
  <c r="K1418" i="40" s="1"/>
  <c r="K1419" i="40" s="1"/>
  <c r="K1420" i="40" s="1"/>
  <c r="K1421" i="40" s="1"/>
  <c r="K1422" i="40"/>
  <c r="K1423" i="40" s="1"/>
  <c r="K1424" i="40" s="1"/>
  <c r="K1425" i="40" s="1"/>
  <c r="K1426" i="40" s="1"/>
  <c r="K1427" i="40" s="1"/>
  <c r="K1428" i="40" s="1"/>
  <c r="K1429" i="40" s="1"/>
  <c r="K1430" i="40" s="1"/>
  <c r="K1431" i="40"/>
  <c r="K1432" i="40"/>
  <c r="K1433" i="40" s="1"/>
  <c r="K1434" i="40" s="1"/>
  <c r="K1435" i="40" s="1"/>
  <c r="K1436" i="40" s="1"/>
  <c r="K1437" i="40" s="1"/>
  <c r="K1438" i="40" s="1"/>
  <c r="K1439" i="40" s="1"/>
  <c r="K1440" i="40" s="1"/>
  <c r="K1441" i="40" s="1"/>
  <c r="K1442" i="40" s="1"/>
  <c r="K1443" i="40"/>
  <c r="K1444" i="40" s="1"/>
  <c r="K1445" i="40"/>
  <c r="K1446" i="40" s="1"/>
  <c r="K1447" i="40" s="1"/>
  <c r="K1448" i="40" s="1"/>
  <c r="K1449" i="40" s="1"/>
  <c r="K1450" i="40" s="1"/>
  <c r="K1451" i="40" s="1"/>
  <c r="K1452" i="40" s="1"/>
  <c r="K1453" i="40" s="1"/>
  <c r="K1454" i="40" s="1"/>
  <c r="K1455" i="40"/>
  <c r="K1456" i="40" s="1"/>
  <c r="K1457" i="40" s="1"/>
  <c r="K1458" i="40" s="1"/>
  <c r="K1459" i="40" s="1"/>
  <c r="K1460" i="40" s="1"/>
  <c r="K1461" i="40" s="1"/>
  <c r="K1462" i="40" s="1"/>
  <c r="K1463" i="40" s="1"/>
  <c r="K1464" i="40" s="1"/>
  <c r="K1465" i="40" s="1"/>
  <c r="K1466" i="40" s="1"/>
  <c r="K1467" i="40"/>
  <c r="K1468" i="40" s="1"/>
  <c r="K1469" i="40" s="1"/>
  <c r="K1470" i="40" s="1"/>
  <c r="K1471" i="40" s="1"/>
  <c r="K1472" i="40" s="1"/>
  <c r="K1473" i="40" s="1"/>
  <c r="K1474" i="40"/>
  <c r="K1475" i="40"/>
  <c r="K1476" i="40" s="1"/>
  <c r="K1477" i="40" s="1"/>
  <c r="K1478" i="40" s="1"/>
  <c r="K1479" i="40" s="1"/>
  <c r="K1480" i="40" s="1"/>
  <c r="K1481" i="40" s="1"/>
  <c r="K1482" i="40" s="1"/>
  <c r="K1483" i="40" s="1"/>
  <c r="K1484" i="40" s="1"/>
  <c r="K1485" i="40" s="1"/>
  <c r="K1486" i="40"/>
  <c r="K1487" i="40" s="1"/>
  <c r="K1488" i="40" s="1"/>
  <c r="K1489" i="40" s="1"/>
  <c r="K1490" i="40" s="1"/>
  <c r="K1491" i="40" s="1"/>
  <c r="K1492" i="40" s="1"/>
  <c r="K1493" i="40" s="1"/>
  <c r="K1494" i="40" s="1"/>
  <c r="K1495" i="40" s="1"/>
  <c r="K1496" i="40" s="1"/>
  <c r="K1497" i="40" s="1"/>
  <c r="K1498" i="40"/>
  <c r="K1499" i="40" s="1"/>
  <c r="K1500" i="40" s="1"/>
  <c r="K1501" i="40" s="1"/>
  <c r="K1502" i="40" s="1"/>
  <c r="K1503" i="40" s="1"/>
  <c r="K1504" i="40" s="1"/>
  <c r="K1505" i="40" s="1"/>
  <c r="K1506" i="40" s="1"/>
  <c r="K1507" i="40" s="1"/>
  <c r="K1508" i="40" s="1"/>
  <c r="K1509" i="40" s="1"/>
  <c r="K1510" i="40"/>
  <c r="K1511" i="40" s="1"/>
  <c r="K1512" i="40" s="1"/>
  <c r="K1513" i="40" s="1"/>
  <c r="K1514" i="40" s="1"/>
  <c r="K1515" i="40" s="1"/>
  <c r="K1516" i="40" s="1"/>
  <c r="K1517" i="40" s="1"/>
  <c r="K1518" i="40" s="1"/>
  <c r="K1519" i="40" s="1"/>
  <c r="K1520" i="40" s="1"/>
  <c r="K1521" i="40" s="1"/>
  <c r="K1522" i="40"/>
  <c r="K1523" i="40" s="1"/>
  <c r="K1524" i="40" s="1"/>
  <c r="K1525" i="40" s="1"/>
  <c r="K1526" i="40" s="1"/>
  <c r="K1527" i="40" s="1"/>
  <c r="K1528" i="40" s="1"/>
  <c r="K1529" i="40" s="1"/>
  <c r="K1530" i="40" s="1"/>
  <c r="K1531" i="40" s="1"/>
  <c r="K1532" i="40" s="1"/>
  <c r="K1533" i="40" s="1"/>
  <c r="K1534" i="40"/>
  <c r="K1535" i="40"/>
  <c r="K1536" i="40" s="1"/>
  <c r="K1537" i="40" s="1"/>
  <c r="K1538" i="40" s="1"/>
  <c r="K1539" i="40" s="1"/>
  <c r="K1540" i="40" s="1"/>
  <c r="K1541" i="40"/>
  <c r="K1542" i="40" s="1"/>
  <c r="K1543" i="40" s="1"/>
  <c r="K1544" i="40" s="1"/>
  <c r="K1545" i="40" s="1"/>
  <c r="K1546" i="40" s="1"/>
  <c r="K1547" i="40" s="1"/>
  <c r="K1548" i="40"/>
  <c r="K1549" i="40" s="1"/>
  <c r="K1550" i="40"/>
  <c r="K1551" i="40" s="1"/>
  <c r="K1552" i="40" s="1"/>
  <c r="K1553" i="40" s="1"/>
  <c r="K1554" i="40" s="1"/>
  <c r="K1555" i="40" s="1"/>
  <c r="K1556" i="40" s="1"/>
  <c r="K1557" i="40" s="1"/>
  <c r="K1558" i="40"/>
  <c r="K1559" i="40" s="1"/>
  <c r="K1560" i="40" s="1"/>
  <c r="K1561" i="40" s="1"/>
  <c r="K1562" i="40" s="1"/>
  <c r="K1563" i="40" s="1"/>
  <c r="K1564" i="40" s="1"/>
  <c r="K1565" i="40" s="1"/>
  <c r="K1566" i="40" s="1"/>
  <c r="K1567" i="40"/>
  <c r="K1568" i="40" s="1"/>
  <c r="K1569" i="40" s="1"/>
  <c r="K1570" i="40" s="1"/>
  <c r="K1571" i="40" s="1"/>
  <c r="K1572" i="40" s="1"/>
  <c r="K1573" i="40" s="1"/>
  <c r="K1574" i="40" s="1"/>
  <c r="K1575" i="40"/>
  <c r="K1576" i="40" s="1"/>
  <c r="K1577" i="40" s="1"/>
  <c r="K1578" i="40"/>
  <c r="K1579" i="40" s="1"/>
  <c r="K1580" i="40" s="1"/>
  <c r="K1581" i="40" s="1"/>
  <c r="K1582" i="40" s="1"/>
  <c r="K1583" i="40" s="1"/>
  <c r="K1584" i="40" s="1"/>
  <c r="K1585" i="40" s="1"/>
  <c r="K1586" i="40"/>
  <c r="K1587" i="40" s="1"/>
  <c r="K1588" i="40" s="1"/>
  <c r="K1589" i="40" s="1"/>
  <c r="K1590" i="40" s="1"/>
  <c r="K1591" i="40" s="1"/>
  <c r="K1592" i="40" s="1"/>
  <c r="K1593" i="40"/>
  <c r="K1594" i="40" s="1"/>
  <c r="K1595" i="40" s="1"/>
  <c r="K1596" i="40" s="1"/>
  <c r="K1597" i="40" s="1"/>
  <c r="K1598" i="40" s="1"/>
  <c r="K1599" i="40" s="1"/>
  <c r="K1600" i="40" s="1"/>
  <c r="K1601" i="40"/>
  <c r="K1602" i="40" s="1"/>
  <c r="K1603" i="40" s="1"/>
  <c r="K1604" i="40" s="1"/>
  <c r="K1605" i="40" s="1"/>
  <c r="K1606" i="40" s="1"/>
  <c r="K1607" i="40" s="1"/>
  <c r="K1608" i="40" s="1"/>
  <c r="K1609" i="40" s="1"/>
  <c r="K1610" i="40"/>
  <c r="K1611" i="40" s="1"/>
  <c r="K1612" i="40" s="1"/>
  <c r="K1613" i="40" s="1"/>
  <c r="K1614" i="40"/>
  <c r="K1615" i="40" s="1"/>
  <c r="K1616" i="40" s="1"/>
  <c r="K1617" i="40" s="1"/>
  <c r="K1618" i="40"/>
  <c r="K1619" i="40" s="1"/>
  <c r="K1620" i="40" s="1"/>
  <c r="K1621" i="40" s="1"/>
  <c r="K1622" i="40" s="1"/>
  <c r="K1623" i="40" s="1"/>
  <c r="K1624" i="40" s="1"/>
  <c r="K1625" i="40" s="1"/>
  <c r="K1626" i="40"/>
  <c r="K1627" i="40" s="1"/>
  <c r="K1628" i="40"/>
  <c r="K1629" i="40" s="1"/>
  <c r="K1630" i="40" s="1"/>
  <c r="K1631" i="40"/>
  <c r="K1632" i="40" s="1"/>
  <c r="K1633" i="40"/>
  <c r="K1634" i="40"/>
  <c r="K1635" i="40" s="1"/>
  <c r="K1636" i="40" s="1"/>
  <c r="K1637" i="40" s="1"/>
  <c r="K1638" i="40" s="1"/>
  <c r="K1639" i="40" s="1"/>
  <c r="K1640" i="40" s="1"/>
  <c r="K1641" i="40"/>
  <c r="K1642" i="40" s="1"/>
  <c r="K1643" i="40"/>
  <c r="K1644" i="40" s="1"/>
  <c r="K1645" i="40"/>
  <c r="K1646" i="40"/>
  <c r="K1647" i="40"/>
  <c r="K1648" i="40" s="1"/>
  <c r="K1649" i="40"/>
  <c r="K1650" i="40" s="1"/>
  <c r="K1651" i="40"/>
  <c r="K1652" i="40" s="1"/>
  <c r="K1653" i="40" s="1"/>
  <c r="K1654" i="40" s="1"/>
  <c r="K1655" i="40" s="1"/>
  <c r="K1656" i="40" s="1"/>
  <c r="K1657" i="40" s="1"/>
  <c r="K1658" i="40" s="1"/>
  <c r="K1659" i="40"/>
  <c r="K1660" i="40" s="1"/>
  <c r="K1661" i="40"/>
  <c r="K1662" i="40" s="1"/>
  <c r="K1663" i="40"/>
  <c r="K1664" i="40" s="1"/>
  <c r="K1665" i="40" s="1"/>
  <c r="K1666" i="40"/>
  <c r="K1667" i="40" s="1"/>
  <c r="K1668" i="40" s="1"/>
  <c r="K1669" i="40" s="1"/>
  <c r="K1670" i="40" s="1"/>
  <c r="K1671" i="40" s="1"/>
  <c r="K1672" i="40" s="1"/>
  <c r="K1673" i="40" s="1"/>
  <c r="K1674" i="40"/>
  <c r="K1675" i="40" s="1"/>
  <c r="K1676" i="40"/>
  <c r="K1677" i="40" s="1"/>
  <c r="K1678" i="40" s="1"/>
  <c r="K1679" i="40"/>
  <c r="K1680" i="40" s="1"/>
  <c r="K1681" i="40" s="1"/>
  <c r="K1682" i="40" s="1"/>
  <c r="K1683" i="40" s="1"/>
  <c r="K1684" i="40" s="1"/>
  <c r="K1685" i="40" s="1"/>
  <c r="K1686" i="40" s="1"/>
  <c r="K1687" i="40"/>
  <c r="K1688" i="40" s="1"/>
  <c r="K1689" i="40" s="1"/>
  <c r="K1690" i="40" s="1"/>
  <c r="K1691" i="40" s="1"/>
  <c r="K1692" i="40" s="1"/>
  <c r="K1693" i="40" s="1"/>
  <c r="K1694" i="40" s="1"/>
  <c r="K1695" i="40" s="1"/>
  <c r="K1696" i="40"/>
  <c r="K1697" i="40" s="1"/>
  <c r="K1698" i="40" s="1"/>
  <c r="K1699" i="40" s="1"/>
  <c r="K1700" i="40" s="1"/>
  <c r="K1701" i="40" s="1"/>
  <c r="K1702" i="40" s="1"/>
  <c r="K1703" i="40" s="1"/>
  <c r="K1704" i="40" s="1"/>
  <c r="K1705" i="40"/>
  <c r="K1706" i="40" s="1"/>
  <c r="K1707" i="40" s="1"/>
  <c r="K1708" i="40" s="1"/>
  <c r="K1709" i="40" s="1"/>
  <c r="K1710" i="40" s="1"/>
  <c r="K1711" i="40" s="1"/>
  <c r="K1712" i="40" s="1"/>
  <c r="K1713" i="40"/>
  <c r="K1714" i="40" s="1"/>
  <c r="K1715" i="40"/>
  <c r="K1716" i="40" s="1"/>
  <c r="K1717" i="40"/>
  <c r="K1718" i="40" s="1"/>
  <c r="K1719" i="40"/>
  <c r="K1720" i="40" s="1"/>
  <c r="K1721" i="40" s="1"/>
  <c r="K1722" i="40" s="1"/>
  <c r="K1723" i="40" s="1"/>
  <c r="K1724" i="40" s="1"/>
  <c r="K1725" i="40" s="1"/>
  <c r="K1726" i="40" s="1"/>
  <c r="K1727" i="40"/>
  <c r="K1728" i="40" s="1"/>
  <c r="K1729" i="40" s="1"/>
  <c r="K1730" i="40" s="1"/>
  <c r="K1731" i="40" s="1"/>
  <c r="K1732" i="40" s="1"/>
  <c r="K1733" i="40" s="1"/>
  <c r="K1734" i="40" s="1"/>
  <c r="K1735" i="40" s="1"/>
  <c r="K1736" i="40" s="1"/>
  <c r="K1737" i="40" s="1"/>
  <c r="K1738" i="40" s="1"/>
  <c r="K1739" i="40"/>
  <c r="K1740" i="40" s="1"/>
  <c r="K1741" i="40" s="1"/>
  <c r="K1742" i="40" s="1"/>
  <c r="K1743" i="40" s="1"/>
  <c r="K1744" i="40" s="1"/>
  <c r="K1745" i="40" s="1"/>
  <c r="K1746" i="40"/>
  <c r="K1747" i="40" s="1"/>
  <c r="K1748" i="40" s="1"/>
  <c r="K1749" i="40" s="1"/>
  <c r="K1750" i="40" s="1"/>
  <c r="K1751" i="40" s="1"/>
  <c r="K1752" i="40" s="1"/>
  <c r="K1753" i="40"/>
  <c r="K1754" i="40" s="1"/>
  <c r="K1755" i="40" s="1"/>
  <c r="K1756" i="40" s="1"/>
  <c r="K1757" i="40" s="1"/>
  <c r="K1758" i="40" s="1"/>
  <c r="K1759" i="40" s="1"/>
  <c r="K1760" i="40" s="1"/>
  <c r="K1761" i="40" s="1"/>
  <c r="K1762" i="40" s="1"/>
  <c r="K1763" i="40" s="1"/>
  <c r="K1764" i="40" s="1"/>
  <c r="K1765" i="40" s="1"/>
  <c r="K1766" i="40" s="1"/>
  <c r="K1767" i="40" s="1"/>
  <c r="K1768" i="40" s="1"/>
  <c r="K1769" i="40" s="1"/>
  <c r="K1770" i="40"/>
  <c r="K1771" i="40" s="1"/>
  <c r="K1772" i="40" s="1"/>
  <c r="K1773" i="40" s="1"/>
  <c r="K1774" i="40" s="1"/>
  <c r="K1775" i="40" s="1"/>
  <c r="K1776" i="40" s="1"/>
  <c r="K1777" i="40"/>
  <c r="K1778" i="40" s="1"/>
  <c r="K1779" i="40" s="1"/>
  <c r="K1780" i="40" s="1"/>
  <c r="K1781" i="40" s="1"/>
  <c r="K1782" i="40" s="1"/>
  <c r="K1783" i="40" s="1"/>
  <c r="K1784" i="40" s="1"/>
  <c r="K1785" i="40" s="1"/>
  <c r="K1786" i="40" s="1"/>
  <c r="K1787" i="40" s="1"/>
  <c r="K1788" i="40" s="1"/>
  <c r="K1789" i="40"/>
  <c r="K1790" i="40" s="1"/>
  <c r="K1791" i="40" s="1"/>
  <c r="K1792" i="40" s="1"/>
  <c r="K1793" i="40" s="1"/>
  <c r="K1794" i="40" s="1"/>
  <c r="K1795" i="40" s="1"/>
  <c r="K1796" i="40" s="1"/>
  <c r="K1797" i="40" s="1"/>
  <c r="K1798" i="40" s="1"/>
  <c r="K1799" i="40" s="1"/>
  <c r="K1800" i="40" s="1"/>
  <c r="K1801" i="40"/>
  <c r="K1802" i="40" s="1"/>
  <c r="K1803" i="40" s="1"/>
  <c r="K1804" i="40" s="1"/>
  <c r="K1805" i="40" s="1"/>
  <c r="K1806" i="40" s="1"/>
  <c r="K1807" i="40" s="1"/>
  <c r="K1808" i="40" s="1"/>
  <c r="K1809" i="40" s="1"/>
  <c r="K1810" i="40" s="1"/>
  <c r="K1811" i="40" s="1"/>
  <c r="K1812" i="40" s="1"/>
  <c r="K1813" i="40"/>
  <c r="K1814" i="40" s="1"/>
  <c r="K1815" i="40" s="1"/>
  <c r="K1816" i="40" s="1"/>
  <c r="K1817" i="40" s="1"/>
  <c r="K1818" i="40" s="1"/>
  <c r="K1819" i="40" s="1"/>
  <c r="K1820" i="40" s="1"/>
  <c r="K1821" i="40" s="1"/>
  <c r="K1822" i="40" s="1"/>
  <c r="K1823" i="40" s="1"/>
  <c r="K1824" i="40" s="1"/>
  <c r="K1825" i="40"/>
  <c r="K1826" i="40" s="1"/>
  <c r="K1827" i="40" s="1"/>
  <c r="K1828" i="40" s="1"/>
  <c r="K1829" i="40" s="1"/>
  <c r="K1830" i="40" s="1"/>
  <c r="K1831" i="40" s="1"/>
  <c r="K1832" i="40" s="1"/>
  <c r="K1833" i="40" s="1"/>
  <c r="K1834" i="40" s="1"/>
  <c r="K1835" i="40" s="1"/>
  <c r="K1836" i="40" s="1"/>
  <c r="K1837" i="40"/>
  <c r="K1838" i="40" s="1"/>
  <c r="K1839" i="40" s="1"/>
  <c r="K1840" i="40" s="1"/>
  <c r="K1841" i="40" s="1"/>
  <c r="K1842" i="40" s="1"/>
  <c r="K1843" i="40" s="1"/>
  <c r="K1844" i="40"/>
  <c r="K1845" i="40"/>
  <c r="K1846" i="40" s="1"/>
  <c r="K1847" i="40" s="1"/>
  <c r="K1848" i="40" s="1"/>
  <c r="K1849" i="40" s="1"/>
  <c r="K1850" i="40" s="1"/>
  <c r="K1851" i="40"/>
  <c r="K1852" i="40" s="1"/>
  <c r="K1853" i="40" s="1"/>
  <c r="K1854" i="40" s="1"/>
  <c r="K1855" i="40" s="1"/>
  <c r="K1856" i="40" s="1"/>
  <c r="K1857" i="40" s="1"/>
  <c r="K1858" i="40" s="1"/>
  <c r="K1859" i="40" s="1"/>
  <c r="K1860" i="40" s="1"/>
  <c r="K1861" i="40" s="1"/>
  <c r="K1862" i="40" s="1"/>
  <c r="K1863" i="40"/>
  <c r="K1864" i="40" s="1"/>
  <c r="K1865" i="40" s="1"/>
  <c r="K1866" i="40" s="1"/>
  <c r="K1867" i="40" s="1"/>
  <c r="K1868" i="40" s="1"/>
  <c r="K1869" i="40" s="1"/>
  <c r="K1870" i="40"/>
  <c r="K1871" i="40" s="1"/>
  <c r="K1872" i="40" s="1"/>
  <c r="K1873" i="40" s="1"/>
  <c r="K1874" i="40" s="1"/>
  <c r="K1875" i="40" s="1"/>
  <c r="K1876" i="40" s="1"/>
  <c r="K1877" i="40" s="1"/>
  <c r="K1878" i="40" s="1"/>
  <c r="K1879" i="40" s="1"/>
  <c r="K1880" i="40" s="1"/>
  <c r="K1881" i="40" s="1"/>
  <c r="K1882" i="40"/>
  <c r="K1883" i="40" s="1"/>
  <c r="K1884" i="40" s="1"/>
  <c r="K1885" i="40" s="1"/>
  <c r="K1886" i="40" s="1"/>
  <c r="K1887" i="40" s="1"/>
  <c r="K1888" i="40" s="1"/>
  <c r="K1889" i="40" s="1"/>
  <c r="K1890" i="40" s="1"/>
  <c r="K1891" i="40" s="1"/>
  <c r="K1892" i="40" s="1"/>
  <c r="K1893" i="40" s="1"/>
  <c r="K1894" i="40"/>
  <c r="K1895" i="40" s="1"/>
  <c r="K1896" i="40" s="1"/>
  <c r="K1897" i="40" s="1"/>
  <c r="K1898" i="40" s="1"/>
  <c r="K1899" i="40" s="1"/>
  <c r="K1900" i="40" s="1"/>
  <c r="K1901" i="40" s="1"/>
  <c r="K1902" i="40" s="1"/>
  <c r="K1903" i="40" s="1"/>
  <c r="K1904" i="40" s="1"/>
  <c r="K1905" i="40" s="1"/>
  <c r="K1906" i="40"/>
  <c r="K1907" i="40" s="1"/>
  <c r="K1908" i="40" s="1"/>
  <c r="K1909" i="40" s="1"/>
  <c r="K1910" i="40" s="1"/>
  <c r="K1911" i="40" s="1"/>
  <c r="K1912" i="40" s="1"/>
  <c r="K1913" i="40" s="1"/>
  <c r="K1914" i="40" s="1"/>
  <c r="K1915" i="40" s="1"/>
  <c r="K1916" i="40" s="1"/>
  <c r="K1917" i="40" s="1"/>
  <c r="K1918" i="40"/>
  <c r="K1919" i="40"/>
  <c r="K1920" i="40" s="1"/>
  <c r="K1921" i="40" s="1"/>
  <c r="K1922" i="40" s="1"/>
  <c r="K1923" i="40" s="1"/>
  <c r="K1924" i="40" s="1"/>
  <c r="K1925" i="40" s="1"/>
  <c r="K1926" i="40" s="1"/>
  <c r="K1927" i="40" s="1"/>
  <c r="K1928" i="40" s="1"/>
  <c r="K1929" i="40" s="1"/>
  <c r="K1930" i="40"/>
  <c r="K1931" i="40" s="1"/>
  <c r="K1932" i="40" s="1"/>
  <c r="K1933" i="40" s="1"/>
  <c r="K1934" i="40" s="1"/>
  <c r="K1935" i="40" s="1"/>
  <c r="K1936" i="40" s="1"/>
  <c r="K1937" i="40" s="1"/>
  <c r="K1938" i="40" s="1"/>
  <c r="K1939" i="40" s="1"/>
  <c r="K1940" i="40" s="1"/>
  <c r="K1941" i="40" s="1"/>
  <c r="K1942" i="40"/>
  <c r="K1943" i="40" s="1"/>
  <c r="K1944" i="40" s="1"/>
  <c r="K1945" i="40" s="1"/>
  <c r="K1946" i="40" s="1"/>
  <c r="K1947" i="40" s="1"/>
  <c r="K1948" i="40" s="1"/>
  <c r="K1949" i="40"/>
  <c r="K1950" i="40" s="1"/>
  <c r="K1951" i="40" s="1"/>
  <c r="K1952" i="40" s="1"/>
  <c r="K1953" i="40" s="1"/>
  <c r="K1954" i="40" s="1"/>
  <c r="K1955" i="40" s="1"/>
  <c r="K1956" i="40" s="1"/>
  <c r="K1957" i="40" s="1"/>
  <c r="K1958" i="40" s="1"/>
  <c r="K1959" i="40" s="1"/>
  <c r="K1960" i="40" s="1"/>
  <c r="K1961" i="40"/>
  <c r="K1962" i="40" s="1"/>
  <c r="K1963" i="40" s="1"/>
  <c r="K1964" i="40" s="1"/>
  <c r="K1965" i="40" s="1"/>
  <c r="K1966" i="40" s="1"/>
  <c r="K1967" i="40" s="1"/>
  <c r="K1968" i="40" s="1"/>
  <c r="K1969" i="40" s="1"/>
  <c r="K1970" i="40" s="1"/>
  <c r="K1971" i="40" s="1"/>
  <c r="K1972" i="40" s="1"/>
  <c r="K1973" i="40"/>
  <c r="K1974" i="40" s="1"/>
  <c r="K1975" i="40" s="1"/>
  <c r="K1976" i="40" s="1"/>
  <c r="K1977" i="40" s="1"/>
  <c r="K1978" i="40" s="1"/>
  <c r="K1979" i="40" s="1"/>
  <c r="K1980" i="40" s="1"/>
  <c r="K1981" i="40" s="1"/>
  <c r="K1982" i="40" s="1"/>
  <c r="K1983" i="40" s="1"/>
  <c r="K1984" i="40" s="1"/>
  <c r="K1985" i="40"/>
  <c r="K1986" i="40" s="1"/>
  <c r="K1987" i="40" s="1"/>
  <c r="K1988" i="40" s="1"/>
  <c r="K1989" i="40" s="1"/>
  <c r="K1990" i="40" s="1"/>
  <c r="K1991" i="40" s="1"/>
  <c r="K1992" i="40" s="1"/>
  <c r="K1993" i="40" s="1"/>
  <c r="K1994" i="40" s="1"/>
  <c r="K1995" i="40" s="1"/>
  <c r="K1996" i="40" s="1"/>
  <c r="K1997" i="40"/>
  <c r="K1998" i="40" s="1"/>
  <c r="K1999" i="40" s="1"/>
  <c r="K2000" i="40" s="1"/>
  <c r="K2001" i="40" s="1"/>
  <c r="K2002" i="40" s="1"/>
  <c r="K2003" i="40" s="1"/>
  <c r="K2004" i="40" s="1"/>
  <c r="K2005" i="40" s="1"/>
  <c r="K2006" i="40" s="1"/>
  <c r="K2007" i="40" s="1"/>
  <c r="K2008" i="40" s="1"/>
  <c r="K2009" i="40"/>
  <c r="K2010" i="40" s="1"/>
  <c r="K2011" i="40" s="1"/>
  <c r="K2012" i="40" s="1"/>
  <c r="K2013" i="40" s="1"/>
  <c r="K2014" i="40" s="1"/>
  <c r="K2015" i="40" s="1"/>
  <c r="K2016" i="40" s="1"/>
  <c r="K2017" i="40" s="1"/>
  <c r="K2018" i="40" s="1"/>
  <c r="K2019" i="40" s="1"/>
  <c r="K2020" i="40" s="1"/>
  <c r="K2021" i="40"/>
  <c r="K2022" i="40" s="1"/>
  <c r="K2023" i="40" s="1"/>
  <c r="K2024" i="40" s="1"/>
  <c r="K2025" i="40" s="1"/>
  <c r="K2026" i="40" s="1"/>
  <c r="K2027" i="40" s="1"/>
  <c r="K2028" i="40" s="1"/>
  <c r="K2029" i="40" s="1"/>
  <c r="K2030" i="40" s="1"/>
  <c r="K2031" i="40" s="1"/>
  <c r="K2032" i="40" s="1"/>
  <c r="K2033" i="40"/>
  <c r="K2034" i="40" s="1"/>
  <c r="K2035" i="40" s="1"/>
  <c r="K2036" i="40" s="1"/>
  <c r="K2037" i="40" s="1"/>
  <c r="K2038" i="40" s="1"/>
  <c r="K2039" i="40" s="1"/>
  <c r="K2040" i="40" s="1"/>
  <c r="K2041" i="40" s="1"/>
  <c r="K2042" i="40" s="1"/>
  <c r="K2043" i="40" s="1"/>
  <c r="K2044" i="40" s="1"/>
  <c r="K2045" i="40"/>
  <c r="K2046" i="40" s="1"/>
  <c r="K2047" i="40" s="1"/>
  <c r="K2048" i="40" s="1"/>
  <c r="K2049" i="40" s="1"/>
  <c r="K2050" i="40" s="1"/>
  <c r="K2051" i="40" s="1"/>
  <c r="K2052" i="40" s="1"/>
  <c r="K2053" i="40" s="1"/>
  <c r="K2054" i="40" s="1"/>
  <c r="K2055" i="40" s="1"/>
  <c r="K2056" i="40" s="1"/>
  <c r="K2057" i="40"/>
  <c r="K2058" i="40" s="1"/>
  <c r="K2059" i="40" s="1"/>
  <c r="K2060" i="40" s="1"/>
  <c r="K2061" i="40" s="1"/>
  <c r="K2062" i="40" s="1"/>
  <c r="K2063" i="40" s="1"/>
  <c r="K2064" i="40" s="1"/>
  <c r="K2065" i="40" s="1"/>
  <c r="K2066" i="40"/>
  <c r="K2067" i="40"/>
  <c r="K2068" i="40" s="1"/>
  <c r="K2069" i="40" s="1"/>
  <c r="K2070" i="40" s="1"/>
  <c r="K2071" i="40" s="1"/>
  <c r="K2072" i="40" s="1"/>
  <c r="K2073" i="40" s="1"/>
  <c r="K2074" i="40" s="1"/>
  <c r="K2075" i="40" s="1"/>
  <c r="K2076" i="40" s="1"/>
  <c r="K2077" i="40" s="1"/>
  <c r="K2078" i="40"/>
  <c r="K2079" i="40" s="1"/>
  <c r="K2080" i="40" s="1"/>
  <c r="K2081" i="40" s="1"/>
  <c r="K2082" i="40" s="1"/>
  <c r="K2083" i="40" s="1"/>
  <c r="K2084" i="40" s="1"/>
  <c r="K2085" i="40" s="1"/>
  <c r="K2086" i="40" s="1"/>
  <c r="K2087" i="40" s="1"/>
  <c r="K2088" i="40" s="1"/>
  <c r="K2089" i="40" s="1"/>
  <c r="K2090" i="40"/>
  <c r="K2091" i="40" s="1"/>
  <c r="K2092" i="40" s="1"/>
  <c r="K2093" i="40" s="1"/>
  <c r="K2094" i="40" s="1"/>
  <c r="K2095" i="40" s="1"/>
  <c r="K2096" i="40" s="1"/>
  <c r="K2097" i="40" s="1"/>
  <c r="K2098" i="40" s="1"/>
  <c r="K2099" i="40" s="1"/>
  <c r="K2100" i="40" s="1"/>
  <c r="K2101" i="40" s="1"/>
  <c r="K2102" i="40"/>
  <c r="K2103" i="40" s="1"/>
  <c r="K2104" i="40" s="1"/>
  <c r="K2105" i="40" s="1"/>
  <c r="K2106" i="40" s="1"/>
  <c r="K2107" i="40" s="1"/>
  <c r="K2108" i="40" s="1"/>
  <c r="K2109" i="40" s="1"/>
  <c r="K2110" i="40" s="1"/>
  <c r="K2111" i="40" s="1"/>
  <c r="K2112" i="40" s="1"/>
  <c r="K2113" i="40" s="1"/>
  <c r="K2114" i="40"/>
  <c r="K2115" i="40" s="1"/>
  <c r="K2116" i="40" s="1"/>
  <c r="K2117" i="40" s="1"/>
  <c r="K2118" i="40" s="1"/>
  <c r="K2119" i="40" s="1"/>
  <c r="K2120" i="40" s="1"/>
  <c r="K2121" i="40"/>
  <c r="K2122" i="40" s="1"/>
  <c r="K2123" i="40" s="1"/>
  <c r="K2124" i="40" s="1"/>
  <c r="K2125" i="40" s="1"/>
  <c r="K2126" i="40" s="1"/>
  <c r="K2127" i="40" s="1"/>
  <c r="K2128" i="40" s="1"/>
  <c r="K2129" i="40" s="1"/>
  <c r="K2130" i="40"/>
  <c r="K2131" i="40" s="1"/>
  <c r="K2132" i="40" s="1"/>
  <c r="K2133" i="40" s="1"/>
  <c r="K2134" i="40" s="1"/>
  <c r="K2135" i="40" s="1"/>
  <c r="K2136" i="40" s="1"/>
  <c r="K2137" i="40"/>
  <c r="K2138" i="40" s="1"/>
  <c r="K2139" i="40" s="1"/>
  <c r="K2140" i="40" s="1"/>
  <c r="K2141" i="40" s="1"/>
  <c r="K2142" i="40" s="1"/>
  <c r="K2143" i="40" s="1"/>
  <c r="K2144" i="40"/>
  <c r="K2145" i="40" s="1"/>
  <c r="K2146" i="40" s="1"/>
  <c r="K2147" i="40" s="1"/>
  <c r="K2148" i="40" s="1"/>
  <c r="K2149" i="40" s="1"/>
  <c r="K2150" i="40" s="1"/>
  <c r="K2151" i="40"/>
  <c r="K2152" i="40" s="1"/>
  <c r="K2153" i="40" s="1"/>
  <c r="K2154" i="40" s="1"/>
  <c r="K2155" i="40" s="1"/>
  <c r="K2156" i="40" s="1"/>
  <c r="K2157" i="40" s="1"/>
  <c r="K2158" i="40" s="1"/>
  <c r="K2159" i="40" s="1"/>
  <c r="K2160" i="40" s="1"/>
  <c r="K2161" i="40" s="1"/>
  <c r="K2162" i="40" s="1"/>
  <c r="K2163" i="40"/>
  <c r="K2164" i="40" s="1"/>
  <c r="K2165" i="40" s="1"/>
  <c r="K2166" i="40" s="1"/>
  <c r="K2167" i="40" s="1"/>
  <c r="K2168" i="40" s="1"/>
  <c r="K2169" i="40" s="1"/>
  <c r="K2170" i="40" s="1"/>
  <c r="K2171" i="40" s="1"/>
  <c r="K2172" i="40" s="1"/>
  <c r="K2173" i="40" s="1"/>
  <c r="K2174" i="40" s="1"/>
  <c r="K2175" i="40"/>
  <c r="K2176" i="40" s="1"/>
  <c r="K2177" i="40" s="1"/>
  <c r="K2178" i="40" s="1"/>
  <c r="K2179" i="40" s="1"/>
  <c r="K2180" i="40" s="1"/>
  <c r="K2181" i="40" s="1"/>
  <c r="K2182" i="40" s="1"/>
  <c r="K2183" i="40" s="1"/>
  <c r="K2184" i="40" s="1"/>
  <c r="K2185" i="40" s="1"/>
  <c r="K2186" i="40" s="1"/>
  <c r="K2187" i="40" s="1"/>
  <c r="K2188" i="40" s="1"/>
  <c r="K2189" i="40" s="1"/>
  <c r="K2190" i="40" s="1"/>
  <c r="K2191" i="40" s="1"/>
  <c r="K2192" i="40"/>
  <c r="K2193" i="40" s="1"/>
  <c r="K2194" i="40" s="1"/>
  <c r="K2195" i="40" s="1"/>
  <c r="K2196" i="40" s="1"/>
  <c r="K2197" i="40"/>
  <c r="K2198" i="40" s="1"/>
  <c r="K2199" i="40" s="1"/>
  <c r="K2200" i="40" s="1"/>
  <c r="K2201" i="40" s="1"/>
  <c r="K2202" i="40" s="1"/>
  <c r="K2203" i="40" s="1"/>
  <c r="K2204" i="40" s="1"/>
  <c r="K2205" i="40" s="1"/>
  <c r="K2206" i="40" s="1"/>
  <c r="K2207" i="40" s="1"/>
  <c r="K2208" i="40" s="1"/>
  <c r="K2209" i="40"/>
  <c r="K2210" i="40" s="1"/>
  <c r="K2211" i="40" s="1"/>
  <c r="K2212" i="40" s="1"/>
  <c r="K2213" i="40" s="1"/>
  <c r="K2214" i="40" s="1"/>
  <c r="K2215" i="40" s="1"/>
  <c r="K2216" i="40"/>
  <c r="K2217" i="40" s="1"/>
  <c r="K2218" i="40" s="1"/>
  <c r="K2219" i="40" s="1"/>
  <c r="K2220" i="40" s="1"/>
  <c r="K2221" i="40" s="1"/>
  <c r="K2222" i="40" s="1"/>
  <c r="K2223" i="40"/>
  <c r="K2224" i="40" s="1"/>
  <c r="K2225" i="40" s="1"/>
  <c r="K2226" i="40" s="1"/>
  <c r="K2227" i="40" s="1"/>
  <c r="K2228" i="40" s="1"/>
  <c r="K2229" i="40" s="1"/>
  <c r="K2230" i="40" s="1"/>
  <c r="K2231" i="40" s="1"/>
  <c r="K2232" i="40" s="1"/>
  <c r="K2233" i="40" s="1"/>
  <c r="K2234" i="40" s="1"/>
  <c r="K2235" i="40" s="1"/>
  <c r="K2236" i="40" s="1"/>
  <c r="K2237" i="40" s="1"/>
  <c r="K2238" i="40" s="1"/>
  <c r="K2239" i="40" s="1"/>
  <c r="K2240" i="40"/>
  <c r="K2241" i="40" s="1"/>
  <c r="K2242" i="40" s="1"/>
  <c r="K2243" i="40" s="1"/>
  <c r="K2244" i="40" s="1"/>
  <c r="K2245" i="40" s="1"/>
  <c r="K2246" i="40" s="1"/>
  <c r="K2247" i="40" s="1"/>
  <c r="K2248" i="40"/>
  <c r="K2249" i="40" s="1"/>
  <c r="K2250" i="40" s="1"/>
  <c r="K2251" i="40" s="1"/>
  <c r="K2252" i="40" s="1"/>
  <c r="K2253" i="40" s="1"/>
  <c r="K2254" i="40" s="1"/>
  <c r="K2255" i="40" s="1"/>
  <c r="K2256" i="40" s="1"/>
  <c r="K2257" i="40" s="1"/>
  <c r="K2258" i="40" s="1"/>
  <c r="K2259" i="40" s="1"/>
  <c r="K2260" i="40" s="1"/>
  <c r="K2261" i="40" s="1"/>
  <c r="K2262" i="40" s="1"/>
  <c r="K2263" i="40"/>
  <c r="K2264" i="40" s="1"/>
  <c r="K2265" i="40" s="1"/>
  <c r="K2266" i="40" s="1"/>
  <c r="K2267" i="40" s="1"/>
  <c r="K2268" i="40" s="1"/>
  <c r="K2269" i="40" s="1"/>
  <c r="K2270" i="40"/>
  <c r="K2271" i="40" s="1"/>
  <c r="K2272" i="40" s="1"/>
  <c r="K2273" i="40" s="1"/>
  <c r="K2274" i="40" s="1"/>
  <c r="K2275" i="40" s="1"/>
  <c r="K2276" i="40" s="1"/>
  <c r="K2277" i="40" s="1"/>
  <c r="K2278" i="40" s="1"/>
  <c r="K2279" i="40" s="1"/>
  <c r="K2280" i="40" s="1"/>
  <c r="K2281" i="40" s="1"/>
  <c r="K2282" i="40" s="1"/>
  <c r="K2283" i="40" s="1"/>
  <c r="K2284" i="40"/>
  <c r="K2285" i="40"/>
  <c r="K2286" i="40" s="1"/>
  <c r="K2287" i="40" s="1"/>
  <c r="K2288" i="40" s="1"/>
  <c r="K2289" i="40" s="1"/>
  <c r="K2290" i="40" s="1"/>
  <c r="K2291" i="40" s="1"/>
  <c r="K2292" i="40" s="1"/>
  <c r="K2293" i="40" s="1"/>
  <c r="K2294" i="40" s="1"/>
  <c r="K2295" i="40" s="1"/>
  <c r="K2296" i="40" s="1"/>
  <c r="K2297" i="40" s="1"/>
  <c r="K2298" i="40"/>
  <c r="K2299" i="40" s="1"/>
  <c r="K2300" i="40" s="1"/>
  <c r="K2301" i="40" s="1"/>
  <c r="K2302" i="40" s="1"/>
  <c r="K2303" i="40" s="1"/>
  <c r="K2304" i="40" s="1"/>
  <c r="K2305" i="40" s="1"/>
  <c r="K2306" i="40" s="1"/>
  <c r="K2307" i="40" s="1"/>
  <c r="K2308" i="40" s="1"/>
  <c r="K2309" i="40" s="1"/>
  <c r="K2310" i="40" s="1"/>
  <c r="K2311" i="40" s="1"/>
  <c r="K2312" i="40"/>
  <c r="K2313" i="40" s="1"/>
  <c r="K2314" i="40" s="1"/>
  <c r="K2315" i="40" s="1"/>
  <c r="K2316" i="40" s="1"/>
  <c r="K2317" i="40" s="1"/>
  <c r="K2318" i="40" s="1"/>
  <c r="K2319" i="40" s="1"/>
  <c r="K2320" i="40" s="1"/>
  <c r="K2321" i="40" s="1"/>
  <c r="K2322" i="40" s="1"/>
  <c r="K2323" i="40" s="1"/>
  <c r="K2324" i="40" s="1"/>
  <c r="K2325" i="40" s="1"/>
  <c r="K2326" i="40"/>
  <c r="K2327" i="40" s="1"/>
  <c r="K2328" i="40" s="1"/>
  <c r="K2329" i="40" s="1"/>
  <c r="K2330" i="40" s="1"/>
  <c r="K2331" i="40" s="1"/>
  <c r="K2332" i="40" s="1"/>
  <c r="K2333" i="40" s="1"/>
  <c r="K2334" i="40" s="1"/>
  <c r="K2335" i="40" s="1"/>
  <c r="K2336" i="40" s="1"/>
  <c r="K2337" i="40" s="1"/>
  <c r="K2338" i="40" s="1"/>
  <c r="K2339" i="40" s="1"/>
  <c r="K2340" i="40"/>
  <c r="K2341" i="40" s="1"/>
  <c r="K2342" i="40" s="1"/>
  <c r="K2343" i="40" s="1"/>
  <c r="K2344" i="40" s="1"/>
  <c r="K2345" i="40" s="1"/>
  <c r="K2346" i="40" s="1"/>
  <c r="K2347" i="40" s="1"/>
  <c r="K2348" i="40" s="1"/>
  <c r="K2349" i="40" s="1"/>
  <c r="K2350" i="40" s="1"/>
  <c r="K2351" i="40" s="1"/>
  <c r="K2352" i="40" s="1"/>
  <c r="K2353" i="40" s="1"/>
  <c r="K2354" i="40"/>
  <c r="K2355" i="40"/>
  <c r="K2356" i="40" s="1"/>
  <c r="K2357" i="40" s="1"/>
  <c r="K2358" i="40" s="1"/>
  <c r="K2359" i="40" s="1"/>
  <c r="K2360" i="40" s="1"/>
  <c r="K2361" i="40" s="1"/>
  <c r="K2362" i="40" s="1"/>
  <c r="K2363" i="40" s="1"/>
  <c r="K2364" i="40" s="1"/>
  <c r="K2365" i="40" s="1"/>
  <c r="K2366" i="40" s="1"/>
  <c r="K2367" i="40" s="1"/>
  <c r="K2368" i="40"/>
  <c r="K2369" i="40" s="1"/>
  <c r="K2370" i="40" s="1"/>
  <c r="K2371" i="40" s="1"/>
  <c r="K2372" i="40" s="1"/>
  <c r="K2373" i="40" s="1"/>
  <c r="K2374" i="40" s="1"/>
  <c r="K2375" i="40" s="1"/>
  <c r="K2376" i="40" s="1"/>
  <c r="K2377" i="40" s="1"/>
  <c r="K2378" i="40" s="1"/>
  <c r="K2379" i="40" s="1"/>
  <c r="K2380" i="40" s="1"/>
  <c r="K2381" i="40" s="1"/>
  <c r="K2382" i="40"/>
  <c r="K2383" i="40" s="1"/>
  <c r="K2384" i="40" s="1"/>
  <c r="K2385" i="40" s="1"/>
  <c r="K2386" i="40" s="1"/>
  <c r="K2387" i="40" s="1"/>
  <c r="K2388" i="40" s="1"/>
  <c r="K2389" i="40" s="1"/>
  <c r="K2390" i="40" s="1"/>
  <c r="K2391" i="40" s="1"/>
  <c r="K2392" i="40" s="1"/>
  <c r="K2393" i="40" s="1"/>
  <c r="K2394" i="40" s="1"/>
  <c r="K2395" i="40" s="1"/>
  <c r="K2396" i="40"/>
  <c r="K2397" i="40" s="1"/>
  <c r="K2398" i="40" s="1"/>
  <c r="K2399" i="40" s="1"/>
  <c r="K2400" i="40" s="1"/>
  <c r="K2401" i="40" s="1"/>
  <c r="K2402" i="40" s="1"/>
  <c r="K2403" i="40" s="1"/>
  <c r="K2404" i="40" s="1"/>
  <c r="K2405" i="40" s="1"/>
  <c r="K2406" i="40" s="1"/>
  <c r="K2407" i="40" s="1"/>
  <c r="K2408" i="40" s="1"/>
  <c r="K2409" i="40" s="1"/>
  <c r="K2410" i="40"/>
  <c r="K2411" i="40" s="1"/>
  <c r="K2412" i="40" s="1"/>
  <c r="K2413" i="40" s="1"/>
  <c r="K2414" i="40" s="1"/>
  <c r="K2415" i="40" s="1"/>
  <c r="K2416" i="40" s="1"/>
  <c r="K2417" i="40" s="1"/>
  <c r="K2418" i="40" s="1"/>
  <c r="K2419" i="40" s="1"/>
  <c r="K2420" i="40" s="1"/>
  <c r="K2421" i="40" s="1"/>
  <c r="K2422" i="40" s="1"/>
  <c r="K2423" i="40" s="1"/>
  <c r="K2424" i="40"/>
  <c r="K2425" i="40" s="1"/>
  <c r="K2426" i="40" s="1"/>
  <c r="K2427" i="40" s="1"/>
  <c r="K2428" i="40" s="1"/>
  <c r="K2429" i="40" s="1"/>
  <c r="K2430" i="40" s="1"/>
  <c r="K2431" i="40" s="1"/>
  <c r="K2432" i="40" s="1"/>
  <c r="K2433" i="40" s="1"/>
  <c r="K2434" i="40" s="1"/>
  <c r="K2435" i="40" s="1"/>
  <c r="K2436" i="40" s="1"/>
  <c r="K2437" i="40" s="1"/>
  <c r="K2438" i="40"/>
  <c r="K2439" i="40" s="1"/>
  <c r="K2440" i="40" s="1"/>
  <c r="K2441" i="40" s="1"/>
  <c r="K2442" i="40" s="1"/>
  <c r="K2443" i="40" s="1"/>
  <c r="K2444" i="40" s="1"/>
  <c r="K2445" i="40" s="1"/>
  <c r="K2446" i="40" s="1"/>
  <c r="K2447" i="40" s="1"/>
  <c r="K2448" i="40" s="1"/>
  <c r="K2449" i="40" s="1"/>
  <c r="K2450" i="40" s="1"/>
  <c r="K2451" i="40" s="1"/>
  <c r="K2452" i="40"/>
  <c r="K2453" i="40" s="1"/>
  <c r="K2454" i="40" s="1"/>
  <c r="K2455" i="40" s="1"/>
  <c r="K2456" i="40" s="1"/>
  <c r="K2457" i="40" s="1"/>
  <c r="K2458" i="40" s="1"/>
  <c r="K2459" i="40" s="1"/>
  <c r="K2460" i="40" s="1"/>
  <c r="K2461" i="40" s="1"/>
  <c r="K2462" i="40" s="1"/>
  <c r="K2463" i="40" s="1"/>
  <c r="K2464" i="40" s="1"/>
  <c r="K2465" i="40" s="1"/>
  <c r="K2466" i="40"/>
  <c r="K2467" i="40" s="1"/>
  <c r="K2468" i="40" s="1"/>
  <c r="K2469" i="40" s="1"/>
  <c r="K2470" i="40" s="1"/>
  <c r="K2471" i="40" s="1"/>
  <c r="K2472" i="40" s="1"/>
  <c r="K2473" i="40" s="1"/>
  <c r="K2474" i="40" s="1"/>
  <c r="K2475" i="40" s="1"/>
  <c r="K2476" i="40" s="1"/>
  <c r="K2477" i="40" s="1"/>
  <c r="K2478" i="40" s="1"/>
  <c r="K2479" i="40" s="1"/>
  <c r="K2480" i="40"/>
  <c r="K2481" i="40" s="1"/>
  <c r="K2482" i="40" s="1"/>
  <c r="K2483" i="40" s="1"/>
  <c r="K2484" i="40" s="1"/>
  <c r="K2485" i="40" s="1"/>
  <c r="K2486" i="40" s="1"/>
  <c r="K2487" i="40" s="1"/>
  <c r="K2488" i="40" s="1"/>
  <c r="K2489" i="40" s="1"/>
  <c r="K2490" i="40" s="1"/>
  <c r="K2491" i="40" s="1"/>
  <c r="K2492" i="40" s="1"/>
  <c r="K2493" i="40" s="1"/>
  <c r="K2494" i="40"/>
  <c r="K2495" i="40" s="1"/>
  <c r="K2496" i="40" s="1"/>
  <c r="K2497" i="40" s="1"/>
  <c r="K2498" i="40" s="1"/>
  <c r="K2499" i="40" s="1"/>
  <c r="K2500" i="40" s="1"/>
  <c r="K2501" i="40" s="1"/>
  <c r="K2502" i="40" s="1"/>
  <c r="K2503" i="40" s="1"/>
  <c r="K2504" i="40" s="1"/>
  <c r="K2505" i="40" s="1"/>
  <c r="K2506" i="40" s="1"/>
  <c r="K2507" i="40" s="1"/>
  <c r="K2508" i="40" s="1"/>
  <c r="K2509" i="40"/>
  <c r="K2510" i="40" s="1"/>
  <c r="K2511" i="40" s="1"/>
  <c r="K2512" i="40" s="1"/>
  <c r="K2513" i="40" s="1"/>
  <c r="K2514" i="40" s="1"/>
  <c r="K2515" i="40" s="1"/>
  <c r="K2516" i="40" s="1"/>
  <c r="K2517" i="40" s="1"/>
  <c r="K2518" i="40" s="1"/>
  <c r="K2519" i="40" s="1"/>
  <c r="K2520" i="40" s="1"/>
  <c r="K2521" i="40" s="1"/>
  <c r="K2522" i="40" s="1"/>
  <c r="K2523" i="40"/>
  <c r="K2524" i="40" s="1"/>
  <c r="K2525" i="40"/>
  <c r="K2526" i="40" s="1"/>
  <c r="K2527" i="40" s="1"/>
  <c r="K2528" i="40" s="1"/>
  <c r="K2529" i="40" s="1"/>
  <c r="K2530" i="40" s="1"/>
  <c r="K2531" i="40" s="1"/>
  <c r="K2532" i="40" s="1"/>
  <c r="K2533" i="40" s="1"/>
  <c r="K2534" i="40" s="1"/>
  <c r="K2535" i="40" s="1"/>
  <c r="K2536" i="40" s="1"/>
  <c r="K2537" i="40"/>
  <c r="K2538" i="40" s="1"/>
  <c r="K2539" i="40" s="1"/>
  <c r="K2540" i="40" s="1"/>
  <c r="K2541" i="40" s="1"/>
  <c r="K2542" i="40" s="1"/>
  <c r="K2543" i="40" s="1"/>
  <c r="K2544" i="40" s="1"/>
  <c r="K2545" i="40" s="1"/>
  <c r="K2546" i="40" s="1"/>
  <c r="K2547" i="40"/>
  <c r="K2548" i="40" s="1"/>
  <c r="K2549" i="40" s="1"/>
  <c r="K2550" i="40" s="1"/>
  <c r="K2551" i="40" s="1"/>
  <c r="K2552" i="40" s="1"/>
  <c r="K2553" i="40" s="1"/>
  <c r="K2554" i="40" s="1"/>
  <c r="K2555" i="40" s="1"/>
  <c r="K2556" i="40" s="1"/>
  <c r="K2557" i="40" s="1"/>
  <c r="K2558" i="40" s="1"/>
  <c r="K2559" i="40" s="1"/>
  <c r="K2560" i="40" s="1"/>
  <c r="K2561" i="40"/>
  <c r="K2562" i="40" s="1"/>
  <c r="K2563" i="40" s="1"/>
  <c r="K2564" i="40" s="1"/>
  <c r="K2565" i="40" s="1"/>
  <c r="K2566" i="40" s="1"/>
  <c r="K2567" i="40" s="1"/>
  <c r="K2568" i="40" s="1"/>
  <c r="K2569" i="40" s="1"/>
  <c r="K2570" i="40" s="1"/>
  <c r="K2571" i="40" s="1"/>
  <c r="K2572" i="40" s="1"/>
  <c r="K2573" i="40" s="1"/>
  <c r="K2574" i="40" s="1"/>
  <c r="K2575" i="40"/>
  <c r="K2576" i="40" s="1"/>
  <c r="K2577" i="40" s="1"/>
  <c r="K2578" i="40" s="1"/>
  <c r="K2579" i="40" s="1"/>
  <c r="K2580" i="40" s="1"/>
  <c r="K2581" i="40" s="1"/>
  <c r="K2582" i="40" s="1"/>
  <c r="K2583" i="40" s="1"/>
  <c r="K2584" i="40" s="1"/>
  <c r="K2585" i="40" s="1"/>
  <c r="K2586" i="40" s="1"/>
  <c r="K2587" i="40" s="1"/>
  <c r="K2588" i="40" s="1"/>
  <c r="K2589" i="40"/>
  <c r="K2590" i="40" s="1"/>
  <c r="K2591" i="40" s="1"/>
  <c r="K2592" i="40" s="1"/>
  <c r="K2593" i="40" s="1"/>
  <c r="K2594" i="40" s="1"/>
  <c r="K2595" i="40" s="1"/>
  <c r="K2596" i="40" s="1"/>
  <c r="K2597" i="40" s="1"/>
  <c r="K2598" i="40" s="1"/>
  <c r="K2599" i="40" s="1"/>
  <c r="K2600" i="40" s="1"/>
  <c r="K2601" i="40" s="1"/>
  <c r="K2602" i="40" s="1"/>
  <c r="K2603" i="40"/>
  <c r="K2604" i="40" s="1"/>
  <c r="K2605" i="40" s="1"/>
  <c r="K2606" i="40" s="1"/>
  <c r="K2607" i="40" s="1"/>
  <c r="K2608" i="40" s="1"/>
  <c r="K2609" i="40" s="1"/>
  <c r="K2610" i="40" s="1"/>
  <c r="K2611" i="40" s="1"/>
  <c r="K2612" i="40" s="1"/>
  <c r="K2613" i="40" s="1"/>
  <c r="K2614" i="40" s="1"/>
  <c r="K2615" i="40" s="1"/>
  <c r="K2616" i="40" s="1"/>
  <c r="K2617" i="40"/>
  <c r="K2618" i="40" s="1"/>
  <c r="K2619" i="40" s="1"/>
  <c r="K2620" i="40" s="1"/>
  <c r="K2621" i="40" s="1"/>
  <c r="K2622" i="40" s="1"/>
  <c r="K2623" i="40" s="1"/>
  <c r="K2624" i="40" s="1"/>
  <c r="K2625" i="40" s="1"/>
  <c r="K2626" i="40" s="1"/>
  <c r="K2627" i="40" s="1"/>
  <c r="K2628" i="40" s="1"/>
  <c r="K2629" i="40" s="1"/>
  <c r="K2630" i="40" s="1"/>
  <c r="K2631" i="40"/>
  <c r="K2632" i="40" s="1"/>
  <c r="K2633" i="40" s="1"/>
  <c r="K2634" i="40" s="1"/>
  <c r="K2635" i="40" s="1"/>
  <c r="K2636" i="40" s="1"/>
  <c r="K2637" i="40" s="1"/>
  <c r="K2638" i="40" s="1"/>
  <c r="K2639" i="40" s="1"/>
  <c r="K2640" i="40" s="1"/>
  <c r="K2641" i="40" s="1"/>
  <c r="K2642" i="40" s="1"/>
  <c r="K2643" i="40" s="1"/>
  <c r="K2644" i="40" s="1"/>
  <c r="K2645" i="40"/>
  <c r="K2646" i="40" s="1"/>
  <c r="K2647" i="40" s="1"/>
  <c r="K2648" i="40" s="1"/>
  <c r="K2649" i="40" s="1"/>
  <c r="K2650" i="40" s="1"/>
  <c r="K2651" i="40" s="1"/>
  <c r="K2652" i="40" s="1"/>
  <c r="K2653" i="40" s="1"/>
  <c r="K2654" i="40" s="1"/>
  <c r="K2655" i="40" s="1"/>
  <c r="K2656" i="40" s="1"/>
  <c r="K2657" i="40" s="1"/>
  <c r="K2658" i="40" s="1"/>
  <c r="K2659" i="40"/>
  <c r="K2660" i="40" s="1"/>
  <c r="K2661" i="40" s="1"/>
  <c r="K2662" i="40" s="1"/>
  <c r="K2663" i="40" s="1"/>
  <c r="K2664" i="40" s="1"/>
  <c r="K2665" i="40" s="1"/>
  <c r="K2666" i="40" s="1"/>
  <c r="K2667" i="40" s="1"/>
  <c r="K2668" i="40" s="1"/>
  <c r="K2669" i="40" s="1"/>
  <c r="K2670" i="40" s="1"/>
  <c r="K2671" i="40" s="1"/>
  <c r="K2672" i="40" s="1"/>
  <c r="K2673" i="40"/>
  <c r="K2674" i="40" s="1"/>
  <c r="K2675" i="40" s="1"/>
  <c r="K2676" i="40" s="1"/>
  <c r="K2677" i="40" s="1"/>
  <c r="K2678" i="40" s="1"/>
  <c r="K2679" i="40" s="1"/>
  <c r="K2680" i="40" s="1"/>
  <c r="K2681" i="40" s="1"/>
  <c r="K2682" i="40" s="1"/>
  <c r="K2683" i="40" s="1"/>
  <c r="K2684" i="40" s="1"/>
  <c r="K2685" i="40" s="1"/>
  <c r="K2686" i="40" s="1"/>
  <c r="K2687" i="40"/>
  <c r="K2688" i="40" s="1"/>
  <c r="K2689" i="40" s="1"/>
  <c r="K2690" i="40" s="1"/>
  <c r="K2691" i="40" s="1"/>
  <c r="K2692" i="40" s="1"/>
  <c r="K2693" i="40" s="1"/>
  <c r="K2694" i="40" s="1"/>
  <c r="K2695" i="40" s="1"/>
  <c r="K2696" i="40" s="1"/>
  <c r="K2697" i="40" s="1"/>
  <c r="K2698" i="40" s="1"/>
  <c r="K2699" i="40" s="1"/>
  <c r="K2700" i="40" s="1"/>
  <c r="K2701" i="40"/>
  <c r="K2702" i="40" s="1"/>
  <c r="K2703" i="40" s="1"/>
  <c r="K2704" i="40" s="1"/>
  <c r="K2705" i="40" s="1"/>
  <c r="K2706" i="40" s="1"/>
  <c r="K2707" i="40" s="1"/>
  <c r="K2708" i="40" s="1"/>
  <c r="K2709" i="40"/>
  <c r="K2710" i="40" s="1"/>
  <c r="K2711" i="40" s="1"/>
  <c r="K2712" i="40" s="1"/>
  <c r="K2713" i="40" s="1"/>
  <c r="K2714" i="40" s="1"/>
  <c r="K2715" i="40" s="1"/>
  <c r="K2716" i="40" s="1"/>
  <c r="K2717" i="40"/>
  <c r="K2718" i="40" s="1"/>
  <c r="K2719" i="40" s="1"/>
  <c r="K2720" i="40" s="1"/>
  <c r="K2721" i="40"/>
  <c r="K2722" i="40" s="1"/>
  <c r="K2723" i="40" s="1"/>
  <c r="K2724" i="40" s="1"/>
  <c r="K2725" i="40" s="1"/>
  <c r="K2726" i="40" s="1"/>
  <c r="K2727" i="40" s="1"/>
  <c r="K2728" i="40" s="1"/>
  <c r="K2729" i="40"/>
  <c r="K2730" i="40" s="1"/>
  <c r="K2731" i="40" s="1"/>
  <c r="K2732" i="40" s="1"/>
  <c r="K2733" i="40" s="1"/>
  <c r="K2734" i="40" s="1"/>
  <c r="K2735" i="40"/>
  <c r="K2736" i="40" s="1"/>
  <c r="K2737" i="40" s="1"/>
  <c r="K2738" i="40" s="1"/>
  <c r="K2739" i="40" s="1"/>
  <c r="K2740" i="40" s="1"/>
  <c r="K2741" i="40"/>
  <c r="K2742" i="40" s="1"/>
  <c r="K2743" i="40" s="1"/>
  <c r="K2744" i="40" s="1"/>
  <c r="K2745" i="40"/>
  <c r="K2746" i="40" s="1"/>
  <c r="K2747" i="40" s="1"/>
  <c r="K2748" i="40" s="1"/>
  <c r="K2749" i="40"/>
  <c r="K2750" i="40" s="1"/>
  <c r="K2751" i="40" s="1"/>
  <c r="K2752" i="40" s="1"/>
  <c r="K2753" i="40" s="1"/>
  <c r="K2754" i="40" s="1"/>
  <c r="K2755" i="40" s="1"/>
  <c r="K2756" i="40" s="1"/>
  <c r="K2757" i="40"/>
  <c r="K2758" i="40" s="1"/>
  <c r="K2759" i="40" s="1"/>
  <c r="K2760" i="40" s="1"/>
  <c r="K2761" i="40" s="1"/>
  <c r="K2762" i="40" s="1"/>
  <c r="K2763" i="40" s="1"/>
  <c r="K2764" i="40" s="1"/>
  <c r="K2765" i="40"/>
  <c r="K2766" i="40" s="1"/>
  <c r="K2767" i="40" s="1"/>
  <c r="K2768" i="40" s="1"/>
  <c r="K2769" i="40" s="1"/>
  <c r="K2770" i="40" s="1"/>
  <c r="K2771" i="40" s="1"/>
  <c r="K2772" i="40" s="1"/>
  <c r="K2773" i="40"/>
  <c r="K2774" i="40" s="1"/>
  <c r="K2775" i="40" s="1"/>
  <c r="K2776" i="40" s="1"/>
  <c r="K2777" i="40" s="1"/>
  <c r="K2778" i="40" s="1"/>
  <c r="K2779" i="40" s="1"/>
  <c r="K2780" i="40" s="1"/>
  <c r="K2781" i="40"/>
  <c r="K2782" i="40" s="1"/>
  <c r="K2783" i="40" s="1"/>
  <c r="K2784" i="40"/>
  <c r="K2785" i="40" s="1"/>
  <c r="K2786" i="40" s="1"/>
  <c r="K2787" i="40" s="1"/>
  <c r="K2788" i="40" s="1"/>
  <c r="K2789" i="40"/>
  <c r="K2790" i="40" s="1"/>
  <c r="K2791" i="40" s="1"/>
  <c r="K9" i="40"/>
  <c r="K10" i="40" s="1"/>
  <c r="K11" i="40" s="1"/>
  <c r="K12" i="40" s="1"/>
  <c r="K13" i="40" s="1"/>
  <c r="K14" i="40" s="1"/>
  <c r="K15" i="40" s="1"/>
  <c r="K16" i="40" s="1"/>
  <c r="K17" i="40" s="1"/>
  <c r="K18" i="40" s="1"/>
  <c r="K19" i="40" s="1"/>
  <c r="K20" i="40" s="1"/>
  <c r="AV50" i="34" l="1"/>
  <c r="AU82" i="34"/>
  <c r="AY18" i="34"/>
  <c r="AY50" i="34"/>
  <c r="AR82" i="34"/>
  <c r="AU98" i="34"/>
  <c r="AQ102" i="34"/>
  <c r="AW114" i="34"/>
  <c r="AV118" i="34"/>
  <c r="AT130" i="34"/>
  <c r="AR134" i="34"/>
  <c r="AS146" i="34"/>
  <c r="AW150" i="34"/>
  <c r="AR150" i="34"/>
  <c r="AU162" i="34"/>
  <c r="AR162" i="34"/>
  <c r="AT166" i="34"/>
  <c r="AS178" i="34"/>
  <c r="AO178" i="34"/>
  <c r="AW182" i="34"/>
  <c r="AQ182" i="34"/>
  <c r="AW198" i="34"/>
  <c r="AR230" i="34"/>
  <c r="AO230" i="34"/>
  <c r="AT7" i="34"/>
  <c r="AQ7" i="34"/>
  <c r="AY23" i="34"/>
  <c r="AS23" i="34"/>
  <c r="AQ214" i="34"/>
  <c r="BD214" i="34" s="1"/>
  <c r="AY34" i="34"/>
  <c r="AQ66" i="34"/>
  <c r="AX82" i="34"/>
  <c r="AT86" i="34"/>
  <c r="AT98" i="34"/>
  <c r="AZ102" i="34"/>
  <c r="AQ114" i="34"/>
  <c r="AO130" i="34"/>
  <c r="AR130" i="34"/>
  <c r="AW146" i="34"/>
  <c r="AZ146" i="34"/>
  <c r="AT150" i="34"/>
  <c r="AW162" i="34"/>
  <c r="AY162" i="34"/>
  <c r="AU166" i="34"/>
  <c r="AZ166" i="34"/>
  <c r="AX182" i="34"/>
  <c r="AR198" i="34"/>
  <c r="AY230" i="34"/>
  <c r="AV230" i="34"/>
  <c r="AZ7" i="34"/>
  <c r="AW7" i="34"/>
  <c r="AR23" i="34"/>
  <c r="AX23" i="34"/>
  <c r="AX214" i="34"/>
  <c r="BK214" i="34" s="1"/>
  <c r="BF214" i="34"/>
  <c r="BA206" i="34"/>
  <c r="BC206" i="34" s="1"/>
  <c r="AT206" i="34"/>
  <c r="AU206" i="34"/>
  <c r="AQ206" i="34"/>
  <c r="BA15" i="34"/>
  <c r="BC15" i="34" s="1"/>
  <c r="AT15" i="34"/>
  <c r="AV15" i="34"/>
  <c r="BA63" i="34"/>
  <c r="AZ63" i="34"/>
  <c r="AV63" i="34"/>
  <c r="BI63" i="34" s="1"/>
  <c r="BA127" i="34"/>
  <c r="BC127" i="34" s="1"/>
  <c r="AO127" i="34"/>
  <c r="AQ127" i="34"/>
  <c r="AR127" i="34"/>
  <c r="BA191" i="34"/>
  <c r="BC191" i="34" s="1"/>
  <c r="AY191" i="34"/>
  <c r="AT191" i="34"/>
  <c r="AW191" i="34"/>
  <c r="BA16" i="34"/>
  <c r="BC16" i="34" s="1"/>
  <c r="AO16" i="34"/>
  <c r="AU16" i="34"/>
  <c r="AR16" i="34"/>
  <c r="AT46" i="34"/>
  <c r="AO78" i="34"/>
  <c r="AT94" i="34"/>
  <c r="AQ110" i="34"/>
  <c r="AV110" i="34"/>
  <c r="AQ126" i="34"/>
  <c r="AZ126" i="34"/>
  <c r="AW142" i="34"/>
  <c r="AR142" i="34"/>
  <c r="AS158" i="34"/>
  <c r="AZ174" i="34"/>
  <c r="AY174" i="34"/>
  <c r="AW190" i="34"/>
  <c r="AY190" i="34"/>
  <c r="AZ206" i="34"/>
  <c r="AO206" i="34"/>
  <c r="AW238" i="34"/>
  <c r="AS238" i="34"/>
  <c r="AY15" i="34"/>
  <c r="AW15" i="34"/>
  <c r="AW47" i="34"/>
  <c r="AT79" i="34"/>
  <c r="AV79" i="34"/>
  <c r="AV95" i="34"/>
  <c r="AZ95" i="34"/>
  <c r="AU111" i="34"/>
  <c r="AX127" i="34"/>
  <c r="AW127" i="34"/>
  <c r="AY143" i="34"/>
  <c r="AU143" i="34"/>
  <c r="AR159" i="34"/>
  <c r="AZ159" i="34"/>
  <c r="AY175" i="34"/>
  <c r="AZ191" i="34"/>
  <c r="AU191" i="34"/>
  <c r="AW207" i="34"/>
  <c r="AS207" i="34"/>
  <c r="AR239" i="34"/>
  <c r="AW16" i="34"/>
  <c r="AQ16" i="34"/>
  <c r="AV222" i="34"/>
  <c r="AQ31" i="34"/>
  <c r="AP63" i="34"/>
  <c r="BC63" i="34" s="1"/>
  <c r="AU63" i="34"/>
  <c r="BH63" i="34" s="1"/>
  <c r="AQ32" i="34"/>
  <c r="AQ223" i="34"/>
  <c r="BA30" i="34"/>
  <c r="AQ30" i="34"/>
  <c r="BD30" i="34" s="1"/>
  <c r="BA158" i="34"/>
  <c r="BC158" i="34" s="1"/>
  <c r="AV158" i="34"/>
  <c r="AW158" i="34"/>
  <c r="BA222" i="34"/>
  <c r="AZ222" i="34"/>
  <c r="AW222" i="34"/>
  <c r="BA47" i="34"/>
  <c r="BC47" i="34" s="1"/>
  <c r="AO47" i="34"/>
  <c r="AZ47" i="34"/>
  <c r="AY47" i="34"/>
  <c r="BA111" i="34"/>
  <c r="BC111" i="34" s="1"/>
  <c r="AR111" i="34"/>
  <c r="AZ111" i="34"/>
  <c r="AY111" i="34"/>
  <c r="BA175" i="34"/>
  <c r="BC175" i="34" s="1"/>
  <c r="AZ175" i="34"/>
  <c r="AS175" i="34"/>
  <c r="AX175" i="34"/>
  <c r="BA239" i="34"/>
  <c r="BC239" i="34" s="1"/>
  <c r="AQ239" i="34"/>
  <c r="AX239" i="34"/>
  <c r="AW239" i="34"/>
  <c r="AZ46" i="34"/>
  <c r="AX78" i="34"/>
  <c r="AZ78" i="34"/>
  <c r="AW94" i="34"/>
  <c r="AZ94" i="34"/>
  <c r="AU110" i="34"/>
  <c r="AY126" i="34"/>
  <c r="AV126" i="34"/>
  <c r="AX142" i="34"/>
  <c r="AY158" i="34"/>
  <c r="AR158" i="34"/>
  <c r="AV174" i="34"/>
  <c r="AU174" i="34"/>
  <c r="AQ190" i="34"/>
  <c r="AV206" i="34"/>
  <c r="AY206" i="34"/>
  <c r="AR238" i="34"/>
  <c r="AT238" i="34"/>
  <c r="AU15" i="34"/>
  <c r="AQ15" i="34"/>
  <c r="AS15" i="34"/>
  <c r="AR47" i="34"/>
  <c r="AU47" i="34"/>
  <c r="AR79" i="34"/>
  <c r="AR95" i="34"/>
  <c r="AU95" i="34"/>
  <c r="AQ111" i="34"/>
  <c r="AO111" i="34"/>
  <c r="AV127" i="34"/>
  <c r="AS127" i="34"/>
  <c r="AR143" i="34"/>
  <c r="AY159" i="34"/>
  <c r="AU159" i="34"/>
  <c r="AO175" i="34"/>
  <c r="AU175" i="34"/>
  <c r="AV191" i="34"/>
  <c r="AQ191" i="34"/>
  <c r="AR207" i="34"/>
  <c r="AU207" i="34"/>
  <c r="AZ239" i="34"/>
  <c r="AU239" i="34"/>
  <c r="AS16" i="34"/>
  <c r="AX16" i="34"/>
  <c r="AP62" i="34"/>
  <c r="AP222" i="34"/>
  <c r="AP31" i="34"/>
  <c r="AO63" i="34"/>
  <c r="BB63" i="34" s="1"/>
  <c r="AW32" i="34"/>
  <c r="AX32" i="34"/>
  <c r="AO223" i="34"/>
  <c r="BJ63" i="34"/>
  <c r="BA142" i="34"/>
  <c r="BC142" i="34" s="1"/>
  <c r="AZ142" i="34"/>
  <c r="BA190" i="34"/>
  <c r="BC190" i="34" s="1"/>
  <c r="AT190" i="34"/>
  <c r="AV190" i="34"/>
  <c r="AR190" i="34"/>
  <c r="BA31" i="34"/>
  <c r="BK31" i="34" s="1"/>
  <c r="AZ31" i="34"/>
  <c r="AV31" i="34"/>
  <c r="BA79" i="34"/>
  <c r="BC79" i="34" s="1"/>
  <c r="AQ79" i="34"/>
  <c r="AZ79" i="34"/>
  <c r="AX79" i="34"/>
  <c r="BA143" i="34"/>
  <c r="BC143" i="34" s="1"/>
  <c r="AO143" i="34"/>
  <c r="AX143" i="34"/>
  <c r="AT143" i="34"/>
  <c r="BA223" i="34"/>
  <c r="BC223" i="34" s="1"/>
  <c r="AZ223" i="34"/>
  <c r="AW223" i="34"/>
  <c r="AW18" i="34"/>
  <c r="AU46" i="34"/>
  <c r="AY78" i="34"/>
  <c r="AV78" i="34"/>
  <c r="AY94" i="34"/>
  <c r="AV94" i="34"/>
  <c r="AO110" i="34"/>
  <c r="AW126" i="34"/>
  <c r="AS126" i="34"/>
  <c r="AR126" i="34"/>
  <c r="AQ142" i="34"/>
  <c r="AU142" i="34"/>
  <c r="AQ158" i="34"/>
  <c r="AS174" i="34"/>
  <c r="AZ190" i="34"/>
  <c r="AX190" i="34"/>
  <c r="AW206" i="34"/>
  <c r="AS206" i="34"/>
  <c r="AU238" i="34"/>
  <c r="AZ15" i="34"/>
  <c r="AX15" i="34"/>
  <c r="AS47" i="34"/>
  <c r="AX47" i="34"/>
  <c r="AU79" i="34"/>
  <c r="AS79" i="34"/>
  <c r="AT95" i="34"/>
  <c r="AV111" i="34"/>
  <c r="AX111" i="34"/>
  <c r="AY127" i="34"/>
  <c r="AZ127" i="34"/>
  <c r="AQ143" i="34"/>
  <c r="AS143" i="34"/>
  <c r="AT159" i="34"/>
  <c r="AT175" i="34"/>
  <c r="AQ175" i="34"/>
  <c r="AR191" i="34"/>
  <c r="AX191" i="34"/>
  <c r="AT207" i="34"/>
  <c r="AV239" i="34"/>
  <c r="AT239" i="34"/>
  <c r="AV16" i="34"/>
  <c r="AT16" i="34"/>
  <c r="AW48" i="34"/>
  <c r="AQ222" i="34"/>
  <c r="AW31" i="34"/>
  <c r="AU31" i="34"/>
  <c r="AQ63" i="34"/>
  <c r="BD63" i="34" s="1"/>
  <c r="AP32" i="34"/>
  <c r="AV223" i="34"/>
  <c r="BI223" i="34" s="1"/>
  <c r="AU223" i="34"/>
  <c r="BH223" i="34" s="1"/>
  <c r="BA62" i="34"/>
  <c r="BK62" i="34" s="1"/>
  <c r="AQ62" i="34"/>
  <c r="BA174" i="34"/>
  <c r="BC174" i="34" s="1"/>
  <c r="AQ174" i="34"/>
  <c r="AT174" i="34"/>
  <c r="AW174" i="34"/>
  <c r="BA238" i="34"/>
  <c r="BC238" i="34" s="1"/>
  <c r="AX238" i="34"/>
  <c r="AZ238" i="34"/>
  <c r="AV238" i="34"/>
  <c r="BA95" i="34"/>
  <c r="BC95" i="34" s="1"/>
  <c r="AO95" i="34"/>
  <c r="AX95" i="34"/>
  <c r="AY95" i="34"/>
  <c r="BA159" i="34"/>
  <c r="BC159" i="34" s="1"/>
  <c r="AO159" i="34"/>
  <c r="AV159" i="34"/>
  <c r="AX159" i="34"/>
  <c r="BA207" i="34"/>
  <c r="BC207" i="34" s="1"/>
  <c r="AY207" i="34"/>
  <c r="AZ207" i="34"/>
  <c r="AV207" i="34"/>
  <c r="BA32" i="34"/>
  <c r="BH32" i="34" s="1"/>
  <c r="AZ32" i="34"/>
  <c r="BM32" i="34" s="1"/>
  <c r="AV32" i="34"/>
  <c r="BI32" i="34" s="1"/>
  <c r="BA48" i="34"/>
  <c r="BC48" i="34" s="1"/>
  <c r="AY48" i="34"/>
  <c r="AV48" i="34"/>
  <c r="AR48" i="34"/>
  <c r="AS80" i="34"/>
  <c r="AV80" i="34"/>
  <c r="AO80" i="34"/>
  <c r="AV64" i="34"/>
  <c r="BI64" i="34" s="1"/>
  <c r="AZ64" i="34"/>
  <c r="BM64" i="34" s="1"/>
  <c r="AW22" i="34"/>
  <c r="AZ38" i="34"/>
  <c r="AR54" i="34"/>
  <c r="AY70" i="34"/>
  <c r="AQ86" i="34"/>
  <c r="AU54" i="34"/>
  <c r="AO22" i="34"/>
  <c r="AU38" i="34"/>
  <c r="AZ54" i="34"/>
  <c r="AQ70" i="34"/>
  <c r="AY90" i="34"/>
  <c r="AO102" i="34"/>
  <c r="AX118" i="34"/>
  <c r="AX134" i="34"/>
  <c r="AQ18" i="34"/>
  <c r="AZ18" i="34"/>
  <c r="AU34" i="34"/>
  <c r="AZ34" i="34"/>
  <c r="AX18" i="34"/>
  <c r="AV18" i="34"/>
  <c r="AR22" i="34"/>
  <c r="AX34" i="34"/>
  <c r="AV34" i="34"/>
  <c r="AS38" i="34"/>
  <c r="AZ50" i="34"/>
  <c r="AW50" i="34"/>
  <c r="AV54" i="34"/>
  <c r="AY66" i="34"/>
  <c r="AO66" i="34"/>
  <c r="AW70" i="34"/>
  <c r="AR70" i="34"/>
  <c r="AS82" i="34"/>
  <c r="AO82" i="34"/>
  <c r="AO86" i="34"/>
  <c r="AO98" i="34"/>
  <c r="AQ98" i="34"/>
  <c r="AW102" i="34"/>
  <c r="AX114" i="34"/>
  <c r="AY114" i="34"/>
  <c r="AZ114" i="34"/>
  <c r="AT118" i="34"/>
  <c r="AR118" i="34"/>
  <c r="AU130" i="34"/>
  <c r="AX130" i="34"/>
  <c r="AZ130" i="34"/>
  <c r="AY134" i="34"/>
  <c r="AS134" i="34"/>
  <c r="AX146" i="34"/>
  <c r="AY146" i="34"/>
  <c r="AR146" i="34"/>
  <c r="AQ150" i="34"/>
  <c r="AS150" i="34"/>
  <c r="AQ162" i="34"/>
  <c r="AO162" i="34"/>
  <c r="AV162" i="34"/>
  <c r="AW166" i="34"/>
  <c r="AX166" i="34"/>
  <c r="AR166" i="34"/>
  <c r="AV178" i="34"/>
  <c r="AT178" i="34"/>
  <c r="AQ178" i="34"/>
  <c r="AZ182" i="34"/>
  <c r="AO182" i="34"/>
  <c r="AZ198" i="34"/>
  <c r="AV198" i="34"/>
  <c r="AO198" i="34"/>
  <c r="AS230" i="34"/>
  <c r="AW230" i="34"/>
  <c r="AT230" i="34"/>
  <c r="AR7" i="34"/>
  <c r="AO7" i="34"/>
  <c r="AU7" i="34"/>
  <c r="AZ23" i="34"/>
  <c r="AQ23" i="34"/>
  <c r="AW23" i="34"/>
  <c r="AR39" i="34"/>
  <c r="AO39" i="34"/>
  <c r="AV214" i="34"/>
  <c r="BI214" i="34" s="1"/>
  <c r="AU214" i="34"/>
  <c r="BH214" i="34" s="1"/>
  <c r="BG214" i="34"/>
  <c r="AO214" i="34"/>
  <c r="BB214" i="34" s="1"/>
  <c r="AR50" i="34"/>
  <c r="AT50" i="34"/>
  <c r="AS66" i="34"/>
  <c r="AU66" i="34"/>
  <c r="AT18" i="34"/>
  <c r="AO18" i="34"/>
  <c r="AR18" i="34"/>
  <c r="AT34" i="34"/>
  <c r="AO34" i="34"/>
  <c r="AV38" i="34"/>
  <c r="AX38" i="34"/>
  <c r="AQ50" i="34"/>
  <c r="AU50" i="34"/>
  <c r="AO54" i="34"/>
  <c r="AW54" i="34"/>
  <c r="AT66" i="34"/>
  <c r="AV66" i="34"/>
  <c r="AS70" i="34"/>
  <c r="AQ82" i="34"/>
  <c r="AV82" i="34"/>
  <c r="AY86" i="34"/>
  <c r="AX98" i="34"/>
  <c r="AV98" i="34"/>
  <c r="AX102" i="34"/>
  <c r="AO114" i="34"/>
  <c r="AT114" i="34"/>
  <c r="AV114" i="34"/>
  <c r="AU118" i="34"/>
  <c r="AW130" i="34"/>
  <c r="AQ130" i="34"/>
  <c r="AV130" i="34"/>
  <c r="AQ134" i="34"/>
  <c r="AV134" i="34"/>
  <c r="AQ146" i="34"/>
  <c r="AT146" i="34"/>
  <c r="AO150" i="34"/>
  <c r="AY150" i="34"/>
  <c r="AZ150" i="34"/>
  <c r="AQ166" i="34"/>
  <c r="AS166" i="34"/>
  <c r="AS182" i="34"/>
  <c r="AV182" i="34"/>
  <c r="AY182" i="34"/>
  <c r="AU198" i="34"/>
  <c r="AQ198" i="34"/>
  <c r="AW214" i="34"/>
  <c r="BJ214" i="34" s="1"/>
  <c r="AZ214" i="34"/>
  <c r="BM214" i="34" s="1"/>
  <c r="AZ93" i="47"/>
  <c r="AV93" i="47"/>
  <c r="AR93" i="47"/>
  <c r="AX93" i="47"/>
  <c r="AY93" i="47"/>
  <c r="AU93" i="47"/>
  <c r="AQ93" i="47"/>
  <c r="AO93" i="47"/>
  <c r="BA93" i="47"/>
  <c r="AW93" i="47"/>
  <c r="AS93" i="47"/>
  <c r="AT93" i="47"/>
  <c r="AQ6" i="34"/>
  <c r="AS22" i="34"/>
  <c r="AW6" i="34"/>
  <c r="AR6" i="34"/>
  <c r="AU10" i="34"/>
  <c r="AX22" i="34"/>
  <c r="AQ22" i="34"/>
  <c r="AZ22" i="34"/>
  <c r="AY38" i="34"/>
  <c r="AR38" i="34"/>
  <c r="AT38" i="34"/>
  <c r="AW42" i="34"/>
  <c r="AY54" i="34"/>
  <c r="AQ54" i="34"/>
  <c r="AS54" i="34"/>
  <c r="AU70" i="34"/>
  <c r="AT70" i="34"/>
  <c r="AT74" i="34"/>
  <c r="AU86" i="34"/>
  <c r="AX86" i="34"/>
  <c r="AZ86" i="34"/>
  <c r="AQ90" i="34"/>
  <c r="AT102" i="34"/>
  <c r="AS102" i="34"/>
  <c r="AV102" i="34"/>
  <c r="AW118" i="34"/>
  <c r="AS118" i="34"/>
  <c r="AO122" i="34"/>
  <c r="AZ122" i="34"/>
  <c r="AY138" i="34"/>
  <c r="AZ138" i="34"/>
  <c r="AY154" i="34"/>
  <c r="AZ154" i="34"/>
  <c r="AQ58" i="34"/>
  <c r="BD58" i="34" s="1"/>
  <c r="BE58" i="34"/>
  <c r="AY6" i="34"/>
  <c r="AS6" i="34"/>
  <c r="AX6" i="34"/>
  <c r="AY14" i="34"/>
  <c r="AU22" i="34"/>
  <c r="AT22" i="34"/>
  <c r="AV22" i="34"/>
  <c r="AQ38" i="34"/>
  <c r="AW38" i="34"/>
  <c r="AO38" i="34"/>
  <c r="AX54" i="34"/>
  <c r="AT54" i="34"/>
  <c r="AO70" i="34"/>
  <c r="AX70" i="34"/>
  <c r="AZ70" i="34"/>
  <c r="AS74" i="34"/>
  <c r="AW86" i="34"/>
  <c r="AS86" i="34"/>
  <c r="AV86" i="34"/>
  <c r="AY102" i="34"/>
  <c r="AU102" i="34"/>
  <c r="AR102" i="34"/>
  <c r="AQ118" i="34"/>
  <c r="AO118" i="34"/>
  <c r="AZ118" i="34"/>
  <c r="AS122" i="34"/>
  <c r="AT134" i="34"/>
  <c r="AW134" i="34"/>
  <c r="AZ134" i="34"/>
  <c r="AX138" i="34"/>
  <c r="AO154" i="34"/>
  <c r="AW170" i="34"/>
  <c r="AR170" i="34"/>
  <c r="AW186" i="34"/>
  <c r="BJ186" i="34" s="1"/>
  <c r="AX186" i="34"/>
  <c r="BK186" i="34" s="1"/>
  <c r="BF186" i="34"/>
  <c r="AZ6" i="34"/>
  <c r="AS14" i="34"/>
  <c r="AU6" i="34"/>
  <c r="AT6" i="34"/>
  <c r="AV6" i="34"/>
  <c r="AO6" i="34"/>
  <c r="AY22" i="34"/>
  <c r="AW10" i="34"/>
  <c r="AO14" i="34"/>
  <c r="AZ14" i="34"/>
  <c r="AW74" i="34"/>
  <c r="AS90" i="34"/>
  <c r="AW106" i="34"/>
  <c r="AP30" i="34"/>
  <c r="BC30" i="34" s="1"/>
  <c r="AX30" i="34"/>
  <c r="BK30" i="34" s="1"/>
  <c r="AW58" i="34"/>
  <c r="BJ58" i="34" s="1"/>
  <c r="AX58" i="34"/>
  <c r="BK58" i="34" s="1"/>
  <c r="BE30" i="34"/>
  <c r="BF58" i="34"/>
  <c r="AS16" i="47"/>
  <c r="AX16" i="47"/>
  <c r="AW16" i="47"/>
  <c r="AO16" i="47"/>
  <c r="AQ16" i="47"/>
  <c r="AV16" i="47"/>
  <c r="AT16" i="47"/>
  <c r="AR16" i="47"/>
  <c r="BA16" i="47"/>
  <c r="AU16" i="47"/>
  <c r="AY16" i="47"/>
  <c r="AZ16" i="47"/>
  <c r="AW27" i="47"/>
  <c r="AV27" i="47"/>
  <c r="AQ27" i="47"/>
  <c r="BA27" i="47"/>
  <c r="AZ27" i="47"/>
  <c r="AU27" i="47"/>
  <c r="AO27" i="47"/>
  <c r="AY27" i="47"/>
  <c r="AR27" i="47"/>
  <c r="AT27" i="47"/>
  <c r="AX27" i="47"/>
  <c r="AS27" i="47"/>
  <c r="AW35" i="47"/>
  <c r="AS35" i="47"/>
  <c r="BA35" i="47"/>
  <c r="AZ35" i="47"/>
  <c r="AU35" i="47"/>
  <c r="AO35" i="47"/>
  <c r="AR35" i="47"/>
  <c r="AT35" i="47"/>
  <c r="AV35" i="47"/>
  <c r="AX35" i="47"/>
  <c r="AQ35" i="47"/>
  <c r="AY35" i="47"/>
  <c r="AY43" i="47"/>
  <c r="AT43" i="47"/>
  <c r="AS43" i="47"/>
  <c r="AR43" i="47"/>
  <c r="AX43" i="47"/>
  <c r="AW43" i="47"/>
  <c r="AQ43" i="47"/>
  <c r="AZ43" i="47"/>
  <c r="AO43" i="47"/>
  <c r="AU43" i="47"/>
  <c r="BA43" i="47"/>
  <c r="AV43" i="47"/>
  <c r="AZ52" i="47"/>
  <c r="AX52" i="47"/>
  <c r="BA52" i="47"/>
  <c r="AQ52" i="47"/>
  <c r="AO52" i="47"/>
  <c r="AV52" i="47"/>
  <c r="AU52" i="47"/>
  <c r="AW52" i="47"/>
  <c r="AP52" i="47"/>
  <c r="AV109" i="47"/>
  <c r="AX109" i="47"/>
  <c r="AO109" i="47"/>
  <c r="AR109" i="47"/>
  <c r="AZ109" i="47"/>
  <c r="AT109" i="47"/>
  <c r="BA109" i="47"/>
  <c r="AQ109" i="47"/>
  <c r="AW109" i="47"/>
  <c r="AY109" i="47"/>
  <c r="AU109" i="47"/>
  <c r="AS109" i="47"/>
  <c r="AY162" i="47"/>
  <c r="AV162" i="47"/>
  <c r="AT162" i="47"/>
  <c r="AU162" i="47"/>
  <c r="AZ162" i="47"/>
  <c r="AS162" i="47"/>
  <c r="AX162" i="47"/>
  <c r="AR162" i="47"/>
  <c r="BA162" i="47"/>
  <c r="AO162" i="47"/>
  <c r="AQ162" i="47"/>
  <c r="AW162" i="47"/>
  <c r="AY170" i="47"/>
  <c r="BA170" i="47"/>
  <c r="AX170" i="47"/>
  <c r="AR170" i="47"/>
  <c r="AZ170" i="47"/>
  <c r="AW170" i="47"/>
  <c r="AT170" i="47"/>
  <c r="AU170" i="47"/>
  <c r="AQ170" i="47"/>
  <c r="AV170" i="47"/>
  <c r="AO170" i="47"/>
  <c r="AS170" i="47"/>
  <c r="AZ178" i="47"/>
  <c r="AO178" i="47"/>
  <c r="AY178" i="47"/>
  <c r="AV178" i="47"/>
  <c r="AS178" i="47"/>
  <c r="AT178" i="47"/>
  <c r="BA178" i="47"/>
  <c r="AU178" i="47"/>
  <c r="AR178" i="47"/>
  <c r="AW178" i="47"/>
  <c r="AX178" i="47"/>
  <c r="AQ178" i="47"/>
  <c r="AZ186" i="47"/>
  <c r="AW186" i="47"/>
  <c r="AO186" i="47"/>
  <c r="AQ186" i="47"/>
  <c r="BA186" i="47"/>
  <c r="AT186" i="47"/>
  <c r="AU186" i="47"/>
  <c r="AR186" i="47"/>
  <c r="AS186" i="47"/>
  <c r="AX186" i="47"/>
  <c r="AY186" i="47"/>
  <c r="AV186" i="47"/>
  <c r="AT194" i="47"/>
  <c r="AV194" i="47"/>
  <c r="AR194" i="47"/>
  <c r="AO194" i="47"/>
  <c r="AX194" i="47"/>
  <c r="AZ194" i="47"/>
  <c r="BA194" i="47"/>
  <c r="AU194" i="47"/>
  <c r="AW194" i="47"/>
  <c r="AY194" i="47"/>
  <c r="AQ194" i="47"/>
  <c r="AS194" i="47"/>
  <c r="BA203" i="47"/>
  <c r="AU203" i="47"/>
  <c r="AO203" i="47"/>
  <c r="AT203" i="47"/>
  <c r="AQ203" i="47"/>
  <c r="AS203" i="47"/>
  <c r="AZ203" i="47"/>
  <c r="AY203" i="47"/>
  <c r="AR203" i="47"/>
  <c r="AV203" i="47"/>
  <c r="AW203" i="47"/>
  <c r="AX203" i="47"/>
  <c r="AW211" i="47"/>
  <c r="AS211" i="47"/>
  <c r="AV211" i="47"/>
  <c r="AX211" i="47"/>
  <c r="BA211" i="47"/>
  <c r="AO211" i="47"/>
  <c r="AU211" i="47"/>
  <c r="AR211" i="47"/>
  <c r="AY211" i="47"/>
  <c r="AZ211" i="47"/>
  <c r="AQ211" i="47"/>
  <c r="AT211" i="47"/>
  <c r="AZ219" i="47"/>
  <c r="AU219" i="47"/>
  <c r="AO219" i="47"/>
  <c r="AW219" i="47"/>
  <c r="BA219" i="47"/>
  <c r="AP219" i="47"/>
  <c r="AV219" i="47"/>
  <c r="AQ219" i="47"/>
  <c r="AX219" i="47"/>
  <c r="BK219" i="47" s="1"/>
  <c r="BX219" i="47" s="1"/>
  <c r="AY227" i="47"/>
  <c r="AR227" i="47"/>
  <c r="AX227" i="47"/>
  <c r="AO227" i="47"/>
  <c r="AZ227" i="47"/>
  <c r="AT227" i="47"/>
  <c r="AV227" i="47"/>
  <c r="AS227" i="47"/>
  <c r="AW227" i="47"/>
  <c r="AU227" i="47"/>
  <c r="BA227" i="47"/>
  <c r="AQ227" i="47"/>
  <c r="AX235" i="47"/>
  <c r="AZ235" i="47"/>
  <c r="AV235" i="47"/>
  <c r="AP235" i="47"/>
  <c r="AQ235" i="47"/>
  <c r="AU235" i="47"/>
  <c r="AO235" i="47"/>
  <c r="BA235" i="47"/>
  <c r="AW235" i="47"/>
  <c r="AY21" i="47"/>
  <c r="AU21" i="47"/>
  <c r="AZ21" i="47"/>
  <c r="AQ21" i="47"/>
  <c r="AV21" i="47"/>
  <c r="AR21" i="47"/>
  <c r="AX21" i="47"/>
  <c r="AS21" i="47"/>
  <c r="AT21" i="47"/>
  <c r="AO21" i="47"/>
  <c r="BA21" i="47"/>
  <c r="AW21" i="47"/>
  <c r="AY66" i="47"/>
  <c r="AQ66" i="47"/>
  <c r="AV66" i="47"/>
  <c r="AW66" i="47"/>
  <c r="BA66" i="47"/>
  <c r="AR66" i="47"/>
  <c r="AU66" i="47"/>
  <c r="AO66" i="47"/>
  <c r="AZ66" i="47"/>
  <c r="AT66" i="47"/>
  <c r="AX66" i="47"/>
  <c r="AS66" i="47"/>
  <c r="AY74" i="47"/>
  <c r="AQ74" i="47"/>
  <c r="AX74" i="47"/>
  <c r="AZ74" i="47"/>
  <c r="AV74" i="47"/>
  <c r="AR74" i="47"/>
  <c r="AU74" i="47"/>
  <c r="BA74" i="47"/>
  <c r="AT74" i="47"/>
  <c r="AW74" i="47"/>
  <c r="AO74" i="47"/>
  <c r="AS74" i="47"/>
  <c r="AZ82" i="47"/>
  <c r="AQ82" i="47"/>
  <c r="AY82" i="47"/>
  <c r="AU82" i="47"/>
  <c r="AO82" i="47"/>
  <c r="AV82" i="47"/>
  <c r="AR82" i="47"/>
  <c r="AT82" i="47"/>
  <c r="BA82" i="47"/>
  <c r="AW82" i="47"/>
  <c r="AX82" i="47"/>
  <c r="AS82" i="47"/>
  <c r="AZ90" i="47"/>
  <c r="AQ90" i="47"/>
  <c r="AY90" i="47"/>
  <c r="AU90" i="47"/>
  <c r="AO90" i="47"/>
  <c r="AV90" i="47"/>
  <c r="AT90" i="47"/>
  <c r="AX90" i="47"/>
  <c r="AR90" i="47"/>
  <c r="AS90" i="47"/>
  <c r="AW90" i="47"/>
  <c r="BA90" i="47"/>
  <c r="AV98" i="47"/>
  <c r="AY98" i="47"/>
  <c r="AZ98" i="47"/>
  <c r="AO98" i="47"/>
  <c r="AQ98" i="47"/>
  <c r="BA98" i="47"/>
  <c r="AU98" i="47"/>
  <c r="AR98" i="47"/>
  <c r="AT98" i="47"/>
  <c r="AX98" i="47"/>
  <c r="AW98" i="47"/>
  <c r="AS98" i="47"/>
  <c r="AV106" i="47"/>
  <c r="AQ106" i="47"/>
  <c r="BA106" i="47"/>
  <c r="AZ106" i="47"/>
  <c r="AU106" i="47"/>
  <c r="AO106" i="47"/>
  <c r="AR106" i="47"/>
  <c r="AS106" i="47"/>
  <c r="AY106" i="47"/>
  <c r="AW106" i="47"/>
  <c r="AT106" i="47"/>
  <c r="AX106" i="47"/>
  <c r="AY119" i="47"/>
  <c r="AO119" i="47"/>
  <c r="AZ119" i="47"/>
  <c r="AR119" i="47"/>
  <c r="AV119" i="47"/>
  <c r="AT119" i="47"/>
  <c r="AX119" i="47"/>
  <c r="AS119" i="47"/>
  <c r="AW119" i="47"/>
  <c r="BA119" i="47"/>
  <c r="AQ119" i="47"/>
  <c r="AU119" i="47"/>
  <c r="AY127" i="47"/>
  <c r="AR127" i="47"/>
  <c r="AQ127" i="47"/>
  <c r="AU127" i="47"/>
  <c r="AX127" i="47"/>
  <c r="AZ127" i="47"/>
  <c r="AV127" i="47"/>
  <c r="BA127" i="47"/>
  <c r="AT127" i="47"/>
  <c r="AW127" i="47"/>
  <c r="AO127" i="47"/>
  <c r="AS127" i="47"/>
  <c r="AY135" i="47"/>
  <c r="AR135" i="47"/>
  <c r="AT135" i="47"/>
  <c r="BA135" i="47"/>
  <c r="AO135" i="47"/>
  <c r="AZ135" i="47"/>
  <c r="AX135" i="47"/>
  <c r="AQ135" i="47"/>
  <c r="AU135" i="47"/>
  <c r="AV135" i="47"/>
  <c r="AW135" i="47"/>
  <c r="AS135" i="47"/>
  <c r="AY143" i="47"/>
  <c r="AZ143" i="47"/>
  <c r="AV143" i="47"/>
  <c r="BA143" i="47"/>
  <c r="AO143" i="47"/>
  <c r="AS143" i="47"/>
  <c r="AW143" i="47"/>
  <c r="AT143" i="47"/>
  <c r="AR143" i="47"/>
  <c r="AU143" i="47"/>
  <c r="AQ143" i="47"/>
  <c r="AX143" i="47"/>
  <c r="AT151" i="47"/>
  <c r="AV151" i="47"/>
  <c r="AX151" i="47"/>
  <c r="AZ151" i="47"/>
  <c r="AR151" i="47"/>
  <c r="AO151" i="47"/>
  <c r="BA151" i="47"/>
  <c r="AU151" i="47"/>
  <c r="AW151" i="47"/>
  <c r="AY151" i="47"/>
  <c r="AQ151" i="47"/>
  <c r="AS151" i="47"/>
  <c r="AV9" i="47"/>
  <c r="AS9" i="47"/>
  <c r="AY9" i="47"/>
  <c r="AT9" i="47"/>
  <c r="AX9" i="47"/>
  <c r="AU9" i="47"/>
  <c r="AR9" i="47"/>
  <c r="AW9" i="47"/>
  <c r="AO9" i="47"/>
  <c r="AZ9" i="47"/>
  <c r="BA9" i="47"/>
  <c r="AQ9" i="47"/>
  <c r="AZ24" i="47"/>
  <c r="BA24" i="47"/>
  <c r="AP24" i="47"/>
  <c r="AW24" i="47"/>
  <c r="AQ24" i="47"/>
  <c r="AO24" i="47"/>
  <c r="AX24" i="47"/>
  <c r="AV24" i="47"/>
  <c r="AU24" i="47"/>
  <c r="AV34" i="47"/>
  <c r="AX34" i="47"/>
  <c r="AO34" i="47"/>
  <c r="AQ34" i="47"/>
  <c r="AR34" i="47"/>
  <c r="AT34" i="47"/>
  <c r="AY34" i="47"/>
  <c r="AU34" i="47"/>
  <c r="AZ34" i="47"/>
  <c r="AW34" i="47"/>
  <c r="AS34" i="47"/>
  <c r="BA34" i="47"/>
  <c r="AV42" i="47"/>
  <c r="AQ42" i="47"/>
  <c r="AR42" i="47"/>
  <c r="AZ42" i="47"/>
  <c r="AT42" i="47"/>
  <c r="AX42" i="47"/>
  <c r="AY42" i="47"/>
  <c r="AU42" i="47"/>
  <c r="AO42" i="47"/>
  <c r="BA42" i="47"/>
  <c r="AW42" i="47"/>
  <c r="AS42" i="47"/>
  <c r="AP51" i="47"/>
  <c r="BA51" i="47"/>
  <c r="AW51" i="47"/>
  <c r="AX51" i="47"/>
  <c r="AV51" i="47"/>
  <c r="AQ51" i="47"/>
  <c r="BD51" i="47" s="1"/>
  <c r="BQ51" i="47" s="1"/>
  <c r="AZ51" i="47"/>
  <c r="AO51" i="47"/>
  <c r="AU51" i="47"/>
  <c r="AX108" i="47"/>
  <c r="AQ108" i="47"/>
  <c r="AY108" i="47"/>
  <c r="AR108" i="47"/>
  <c r="AS108" i="47"/>
  <c r="AO108" i="47"/>
  <c r="AU108" i="47"/>
  <c r="AZ108" i="47"/>
  <c r="AW108" i="47"/>
  <c r="AT108" i="47"/>
  <c r="AV108" i="47"/>
  <c r="BA108" i="47"/>
  <c r="AT159" i="47"/>
  <c r="AV159" i="47"/>
  <c r="AZ159" i="47"/>
  <c r="AX159" i="47"/>
  <c r="AR159" i="47"/>
  <c r="AO159" i="47"/>
  <c r="BA159" i="47"/>
  <c r="AY159" i="47"/>
  <c r="AW159" i="47"/>
  <c r="AU159" i="47"/>
  <c r="AS159" i="47"/>
  <c r="AQ159" i="47"/>
  <c r="AV167" i="47"/>
  <c r="AZ167" i="47"/>
  <c r="AR167" i="47"/>
  <c r="AT167" i="47"/>
  <c r="AX167" i="47"/>
  <c r="AO167" i="47"/>
  <c r="BA167" i="47"/>
  <c r="AY167" i="47"/>
  <c r="AW167" i="47"/>
  <c r="AU167" i="47"/>
  <c r="AS167" i="47"/>
  <c r="AQ167" i="47"/>
  <c r="AT175" i="47"/>
  <c r="AZ175" i="47"/>
  <c r="AR175" i="47"/>
  <c r="AV175" i="47"/>
  <c r="AX175" i="47"/>
  <c r="AO175" i="47"/>
  <c r="BA175" i="47"/>
  <c r="AQ175" i="47"/>
  <c r="AS175" i="47"/>
  <c r="AY175" i="47"/>
  <c r="AU175" i="47"/>
  <c r="AW175" i="47"/>
  <c r="AQ183" i="47"/>
  <c r="AY183" i="47"/>
  <c r="AX183" i="47"/>
  <c r="AU183" i="47"/>
  <c r="AR183" i="47"/>
  <c r="AW183" i="47"/>
  <c r="AV183" i="47"/>
  <c r="BA183" i="47"/>
  <c r="AS183" i="47"/>
  <c r="AT183" i="47"/>
  <c r="AO183" i="47"/>
  <c r="AZ183" i="47"/>
  <c r="AY191" i="47"/>
  <c r="AU191" i="47"/>
  <c r="AQ191" i="47"/>
  <c r="BA191" i="47"/>
  <c r="AX191" i="47"/>
  <c r="AV191" i="47"/>
  <c r="AW191" i="47"/>
  <c r="AT191" i="47"/>
  <c r="AR191" i="47"/>
  <c r="AS191" i="47"/>
  <c r="AO191" i="47"/>
  <c r="AZ191" i="47"/>
  <c r="AZ198" i="47"/>
  <c r="AV198" i="47"/>
  <c r="AX198" i="47"/>
  <c r="AR198" i="47"/>
  <c r="AQ198" i="47"/>
  <c r="AU198" i="47"/>
  <c r="AY198" i="47"/>
  <c r="AO198" i="47"/>
  <c r="AT198" i="47"/>
  <c r="BA198" i="47"/>
  <c r="AW198" i="47"/>
  <c r="AS198" i="47"/>
  <c r="AY206" i="47"/>
  <c r="AQ206" i="47"/>
  <c r="AT206" i="47"/>
  <c r="AX206" i="47"/>
  <c r="AO206" i="47"/>
  <c r="AU206" i="47"/>
  <c r="AZ206" i="47"/>
  <c r="AW206" i="47"/>
  <c r="BA206" i="47"/>
  <c r="AS206" i="47"/>
  <c r="AR206" i="47"/>
  <c r="AV206" i="47"/>
  <c r="AX214" i="47"/>
  <c r="AQ214" i="47"/>
  <c r="AU214" i="47"/>
  <c r="AZ214" i="47"/>
  <c r="AP214" i="47"/>
  <c r="AW214" i="47"/>
  <c r="AO214" i="47"/>
  <c r="AV214" i="47"/>
  <c r="BA214" i="47"/>
  <c r="AX222" i="47"/>
  <c r="AY222" i="47"/>
  <c r="AZ222" i="47"/>
  <c r="AO222" i="47"/>
  <c r="AS222" i="47"/>
  <c r="AT222" i="47"/>
  <c r="AR222" i="47"/>
  <c r="BA222" i="47"/>
  <c r="AU222" i="47"/>
  <c r="AQ222" i="47"/>
  <c r="AV222" i="47"/>
  <c r="AW222" i="47"/>
  <c r="AY230" i="47"/>
  <c r="AR230" i="47"/>
  <c r="AX230" i="47"/>
  <c r="AZ230" i="47"/>
  <c r="AV230" i="47"/>
  <c r="AO230" i="47"/>
  <c r="AQ230" i="47"/>
  <c r="AT230" i="47"/>
  <c r="AU230" i="47"/>
  <c r="AS230" i="47"/>
  <c r="BA230" i="47"/>
  <c r="AW230" i="47"/>
  <c r="AY11" i="47"/>
  <c r="AU11" i="47"/>
  <c r="AX11" i="47"/>
  <c r="AO11" i="47"/>
  <c r="AZ11" i="47"/>
  <c r="AS11" i="47"/>
  <c r="AQ11" i="47"/>
  <c r="AV11" i="47"/>
  <c r="BA11" i="47"/>
  <c r="AR11" i="47"/>
  <c r="AW11" i="47"/>
  <c r="AT11" i="47"/>
  <c r="AX19" i="47"/>
  <c r="AR19" i="47"/>
  <c r="AT19" i="47"/>
  <c r="AO19" i="47"/>
  <c r="AV19" i="47"/>
  <c r="AQ19" i="47"/>
  <c r="AY19" i="47"/>
  <c r="AU19" i="47"/>
  <c r="AW19" i="47"/>
  <c r="AZ19" i="47"/>
  <c r="AS19" i="47"/>
  <c r="BA19" i="47"/>
  <c r="AZ63" i="47"/>
  <c r="AT63" i="47"/>
  <c r="AO63" i="47"/>
  <c r="AX63" i="47"/>
  <c r="AR63" i="47"/>
  <c r="AY63" i="47"/>
  <c r="AS63" i="47"/>
  <c r="AV63" i="47"/>
  <c r="AU63" i="47"/>
  <c r="AQ63" i="47"/>
  <c r="BA63" i="47"/>
  <c r="AW63" i="47"/>
  <c r="AU71" i="47"/>
  <c r="AR71" i="47"/>
  <c r="AO71" i="47"/>
  <c r="AV71" i="47"/>
  <c r="AZ71" i="47"/>
  <c r="AX71" i="47"/>
  <c r="AY71" i="47"/>
  <c r="AT71" i="47"/>
  <c r="BA71" i="47"/>
  <c r="AS71" i="47"/>
  <c r="AW71" i="47"/>
  <c r="AQ71" i="47"/>
  <c r="AX79" i="47"/>
  <c r="AO79" i="47"/>
  <c r="AT79" i="47"/>
  <c r="AY79" i="47"/>
  <c r="BA79" i="47"/>
  <c r="AU79" i="47"/>
  <c r="AZ79" i="47"/>
  <c r="AR79" i="47"/>
  <c r="AQ79" i="47"/>
  <c r="AV79" i="47"/>
  <c r="AS79" i="47"/>
  <c r="AW79" i="47"/>
  <c r="AX87" i="47"/>
  <c r="AO87" i="47"/>
  <c r="AY87" i="47"/>
  <c r="AU87" i="47"/>
  <c r="AZ87" i="47"/>
  <c r="AT87" i="47"/>
  <c r="AQ87" i="47"/>
  <c r="AR87" i="47"/>
  <c r="AS87" i="47"/>
  <c r="BA87" i="47"/>
  <c r="AV87" i="47"/>
  <c r="AW87" i="47"/>
  <c r="AX95" i="47"/>
  <c r="AO95" i="47"/>
  <c r="AQ95" i="47"/>
  <c r="BA95" i="47"/>
  <c r="AT95" i="47"/>
  <c r="AY95" i="47"/>
  <c r="AV95" i="47"/>
  <c r="AW95" i="47"/>
  <c r="AZ95" i="47"/>
  <c r="AU95" i="47"/>
  <c r="AR95" i="47"/>
  <c r="AS95" i="47"/>
  <c r="AY103" i="47"/>
  <c r="AX103" i="47"/>
  <c r="AO103" i="47"/>
  <c r="AT103" i="47"/>
  <c r="AZ103" i="47"/>
  <c r="AV103" i="47"/>
  <c r="AR103" i="47"/>
  <c r="BA103" i="47"/>
  <c r="AS103" i="47"/>
  <c r="AW103" i="47"/>
  <c r="AQ103" i="47"/>
  <c r="AU103" i="47"/>
  <c r="AX116" i="47"/>
  <c r="AU116" i="47"/>
  <c r="AQ116" i="47"/>
  <c r="AY116" i="47"/>
  <c r="AR116" i="47"/>
  <c r="AS116" i="47"/>
  <c r="AO116" i="47"/>
  <c r="AZ116" i="47"/>
  <c r="BA116" i="47"/>
  <c r="AV116" i="47"/>
  <c r="AW116" i="47"/>
  <c r="AT116" i="47"/>
  <c r="AX124" i="47"/>
  <c r="AU124" i="47"/>
  <c r="AS124" i="47"/>
  <c r="AO124" i="47"/>
  <c r="AY124" i="47"/>
  <c r="AZ124" i="47"/>
  <c r="BA124" i="47"/>
  <c r="AQ124" i="47"/>
  <c r="AR124" i="47"/>
  <c r="AT124" i="47"/>
  <c r="AW124" i="47"/>
  <c r="AV124" i="47"/>
  <c r="AU132" i="47"/>
  <c r="AO132" i="47"/>
  <c r="AX132" i="47"/>
  <c r="AQ132" i="47"/>
  <c r="AY132" i="47"/>
  <c r="AZ132" i="47"/>
  <c r="AT132" i="47"/>
  <c r="AV132" i="47"/>
  <c r="AW132" i="47"/>
  <c r="AS132" i="47"/>
  <c r="AR132" i="47"/>
  <c r="BA132" i="47"/>
  <c r="AO140" i="47"/>
  <c r="AT140" i="47"/>
  <c r="AX140" i="47"/>
  <c r="AY140" i="47"/>
  <c r="AZ140" i="47"/>
  <c r="BA140" i="47"/>
  <c r="AU140" i="47"/>
  <c r="AV140" i="47"/>
  <c r="AW140" i="47"/>
  <c r="AQ140" i="47"/>
  <c r="AR140" i="47"/>
  <c r="AS140" i="47"/>
  <c r="AX148" i="47"/>
  <c r="AT148" i="47"/>
  <c r="AO148" i="47"/>
  <c r="AQ148" i="47"/>
  <c r="AZ148" i="47"/>
  <c r="AV148" i="47"/>
  <c r="AW148" i="47"/>
  <c r="BA148" i="47"/>
  <c r="AU148" i="47"/>
  <c r="AY148" i="47"/>
  <c r="AR148" i="47"/>
  <c r="AS148" i="47"/>
  <c r="AU156" i="47"/>
  <c r="AZ156" i="47"/>
  <c r="AT156" i="47"/>
  <c r="AR156" i="47"/>
  <c r="AY156" i="47"/>
  <c r="AS156" i="47"/>
  <c r="AX156" i="47"/>
  <c r="AV156" i="47"/>
  <c r="AW156" i="47"/>
  <c r="AQ156" i="47"/>
  <c r="BA156" i="47"/>
  <c r="AO156" i="47"/>
  <c r="AR10" i="34"/>
  <c r="AQ14" i="34"/>
  <c r="AU26" i="34"/>
  <c r="AS26" i="34"/>
  <c r="AZ42" i="34"/>
  <c r="AR42" i="34"/>
  <c r="AS42" i="34"/>
  <c r="AY74" i="34"/>
  <c r="AZ74" i="34"/>
  <c r="AX90" i="34"/>
  <c r="AZ90" i="34"/>
  <c r="AO106" i="34"/>
  <c r="AZ106" i="34"/>
  <c r="AY10" i="34"/>
  <c r="AX10" i="34"/>
  <c r="AU14" i="34"/>
  <c r="AV14" i="34"/>
  <c r="AX26" i="34"/>
  <c r="AU42" i="34"/>
  <c r="AR46" i="34"/>
  <c r="AV46" i="34"/>
  <c r="AO46" i="34"/>
  <c r="AQ74" i="34"/>
  <c r="AT78" i="34"/>
  <c r="AW78" i="34"/>
  <c r="AR78" i="34"/>
  <c r="AT90" i="34"/>
  <c r="AV90" i="34"/>
  <c r="AQ106" i="34"/>
  <c r="AV106" i="34"/>
  <c r="AX110" i="34"/>
  <c r="AR110" i="34"/>
  <c r="AT122" i="34"/>
  <c r="AU138" i="34"/>
  <c r="AS154" i="34"/>
  <c r="AO30" i="34"/>
  <c r="BB30" i="34" s="1"/>
  <c r="AU30" i="34"/>
  <c r="BH30" i="34" s="1"/>
  <c r="AO58" i="34"/>
  <c r="BB58" i="34" s="1"/>
  <c r="AU58" i="34"/>
  <c r="BH58" i="34" s="1"/>
  <c r="AO62" i="34"/>
  <c r="BB62" i="34" s="1"/>
  <c r="AU62" i="34"/>
  <c r="BH62" i="34" s="1"/>
  <c r="BF30" i="34"/>
  <c r="BL58" i="34"/>
  <c r="BL62" i="34"/>
  <c r="AV18" i="47"/>
  <c r="AR18" i="47"/>
  <c r="AO18" i="47"/>
  <c r="AY18" i="47"/>
  <c r="AT18" i="47"/>
  <c r="AZ18" i="47"/>
  <c r="AU18" i="47"/>
  <c r="AW18" i="47"/>
  <c r="AS18" i="47"/>
  <c r="AQ18" i="47"/>
  <c r="BA18" i="47"/>
  <c r="AX18" i="47"/>
  <c r="BA29" i="47"/>
  <c r="AV29" i="47"/>
  <c r="AP29" i="47"/>
  <c r="AX29" i="47"/>
  <c r="AQ29" i="47"/>
  <c r="AO29" i="47"/>
  <c r="AW29" i="47"/>
  <c r="AZ29" i="47"/>
  <c r="AU29" i="47"/>
  <c r="BH29" i="47" s="1"/>
  <c r="BU29" i="47" s="1"/>
  <c r="AX37" i="47"/>
  <c r="AQ37" i="47"/>
  <c r="AY37" i="47"/>
  <c r="AU37" i="47"/>
  <c r="AW37" i="47"/>
  <c r="AZ37" i="47"/>
  <c r="AS37" i="47"/>
  <c r="AO37" i="47"/>
  <c r="AV37" i="47"/>
  <c r="BA37" i="47"/>
  <c r="AR37" i="47"/>
  <c r="AT37" i="47"/>
  <c r="AX45" i="47"/>
  <c r="AY45" i="47"/>
  <c r="AU45" i="47"/>
  <c r="AQ45" i="47"/>
  <c r="AZ45" i="47"/>
  <c r="BA45" i="47"/>
  <c r="AR45" i="47"/>
  <c r="AT45" i="47"/>
  <c r="AV45" i="47"/>
  <c r="AW45" i="47"/>
  <c r="AO45" i="47"/>
  <c r="AS45" i="47"/>
  <c r="AU54" i="47"/>
  <c r="AZ54" i="47"/>
  <c r="AQ54" i="47"/>
  <c r="AV54" i="47"/>
  <c r="AW54" i="47"/>
  <c r="AX54" i="47"/>
  <c r="AO54" i="47"/>
  <c r="BA54" i="47"/>
  <c r="AP54" i="47"/>
  <c r="AY111" i="47"/>
  <c r="AZ111" i="47"/>
  <c r="AR111" i="47"/>
  <c r="AO111" i="47"/>
  <c r="AT111" i="47"/>
  <c r="AV111" i="47"/>
  <c r="AS111" i="47"/>
  <c r="AW111" i="47"/>
  <c r="AU111" i="47"/>
  <c r="BA111" i="47"/>
  <c r="AX111" i="47"/>
  <c r="AQ111" i="47"/>
  <c r="AO164" i="47"/>
  <c r="AY164" i="47"/>
  <c r="AZ164" i="47"/>
  <c r="BA164" i="47"/>
  <c r="AT164" i="47"/>
  <c r="AS164" i="47"/>
  <c r="AU164" i="47"/>
  <c r="AV164" i="47"/>
  <c r="AW164" i="47"/>
  <c r="AR164" i="47"/>
  <c r="AX164" i="47"/>
  <c r="AQ164" i="47"/>
  <c r="AQ172" i="47"/>
  <c r="AY172" i="47"/>
  <c r="AU172" i="47"/>
  <c r="AX172" i="47"/>
  <c r="AZ172" i="47"/>
  <c r="AS172" i="47"/>
  <c r="BA172" i="47"/>
  <c r="AT172" i="47"/>
  <c r="AV172" i="47"/>
  <c r="AW172" i="47"/>
  <c r="AO172" i="47"/>
  <c r="AR172" i="47"/>
  <c r="AX180" i="47"/>
  <c r="AO180" i="47"/>
  <c r="AT180" i="47"/>
  <c r="AQ180" i="47"/>
  <c r="AZ180" i="47"/>
  <c r="AU180" i="47"/>
  <c r="AS180" i="47"/>
  <c r="AV180" i="47"/>
  <c r="AR180" i="47"/>
  <c r="BA180" i="47"/>
  <c r="AW180" i="47"/>
  <c r="AY180" i="47"/>
  <c r="AO188" i="47"/>
  <c r="AX188" i="47"/>
  <c r="AT188" i="47"/>
  <c r="AY188" i="47"/>
  <c r="AZ188" i="47"/>
  <c r="AW188" i="47"/>
  <c r="BA188" i="47"/>
  <c r="AU188" i="47"/>
  <c r="AV188" i="47"/>
  <c r="AS188" i="47"/>
  <c r="AQ188" i="47"/>
  <c r="AR188" i="47"/>
  <c r="AY197" i="47"/>
  <c r="AQ197" i="47"/>
  <c r="AR197" i="47"/>
  <c r="AS197" i="47"/>
  <c r="AZ197" i="47"/>
  <c r="BA197" i="47"/>
  <c r="AX197" i="47"/>
  <c r="AT197" i="47"/>
  <c r="AV197" i="47"/>
  <c r="AU197" i="47"/>
  <c r="AO197" i="47"/>
  <c r="AW197" i="47"/>
  <c r="AU205" i="47"/>
  <c r="AQ205" i="47"/>
  <c r="AZ205" i="47"/>
  <c r="AW205" i="47"/>
  <c r="AP205" i="47"/>
  <c r="AO205" i="47"/>
  <c r="AX205" i="47"/>
  <c r="BA205" i="47"/>
  <c r="AV205" i="47"/>
  <c r="BA213" i="47"/>
  <c r="AZ213" i="47"/>
  <c r="AP213" i="47"/>
  <c r="AV213" i="47"/>
  <c r="AX213" i="47"/>
  <c r="BK213" i="47" s="1"/>
  <c r="BX213" i="47" s="1"/>
  <c r="AQ213" i="47"/>
  <c r="AU213" i="47"/>
  <c r="AW213" i="47"/>
  <c r="AO213" i="47"/>
  <c r="BB213" i="47" s="1"/>
  <c r="BO213" i="47" s="1"/>
  <c r="AZ221" i="47"/>
  <c r="AY221" i="47"/>
  <c r="AO221" i="47"/>
  <c r="AT221" i="47"/>
  <c r="AW221" i="47"/>
  <c r="AX221" i="47"/>
  <c r="AQ221" i="47"/>
  <c r="AV221" i="47"/>
  <c r="AR221" i="47"/>
  <c r="BA221" i="47"/>
  <c r="AU221" i="47"/>
  <c r="AS221" i="47"/>
  <c r="AY229" i="47"/>
  <c r="AQ229" i="47"/>
  <c r="AV229" i="47"/>
  <c r="BA229" i="47"/>
  <c r="AW229" i="47"/>
  <c r="AT229" i="47"/>
  <c r="AR229" i="47"/>
  <c r="AX229" i="47"/>
  <c r="AZ229" i="47"/>
  <c r="AO229" i="47"/>
  <c r="AS229" i="47"/>
  <c r="AU229" i="47"/>
  <c r="AS6" i="47"/>
  <c r="AY6" i="47"/>
  <c r="AX6" i="47"/>
  <c r="AZ6" i="47"/>
  <c r="AR6" i="47"/>
  <c r="AU6" i="47"/>
  <c r="BA6" i="47"/>
  <c r="AT6" i="47"/>
  <c r="AQ6" i="47"/>
  <c r="AW6" i="47"/>
  <c r="AV6" i="47"/>
  <c r="AO6" i="47"/>
  <c r="AS60" i="47"/>
  <c r="AW60" i="47"/>
  <c r="AZ60" i="47"/>
  <c r="AU60" i="47"/>
  <c r="AO60" i="47"/>
  <c r="AR60" i="47"/>
  <c r="AT60" i="47"/>
  <c r="AV60" i="47"/>
  <c r="AX60" i="47"/>
  <c r="BA60" i="47"/>
  <c r="AQ60" i="47"/>
  <c r="AY60" i="47"/>
  <c r="AX68" i="47"/>
  <c r="AS68" i="47"/>
  <c r="AV68" i="47"/>
  <c r="BA68" i="47"/>
  <c r="AZ68" i="47"/>
  <c r="AY68" i="47"/>
  <c r="AU68" i="47"/>
  <c r="AW68" i="47"/>
  <c r="AT68" i="47"/>
  <c r="AQ68" i="47"/>
  <c r="AR68" i="47"/>
  <c r="AO68" i="47"/>
  <c r="AV76" i="47"/>
  <c r="AZ76" i="47"/>
  <c r="AO76" i="47"/>
  <c r="AW76" i="47"/>
  <c r="AX76" i="47"/>
  <c r="AP76" i="47"/>
  <c r="AQ76" i="47"/>
  <c r="BA76" i="47"/>
  <c r="AU76" i="47"/>
  <c r="AZ84" i="47"/>
  <c r="AW84" i="47"/>
  <c r="AT84" i="47"/>
  <c r="AU84" i="47"/>
  <c r="AS84" i="47"/>
  <c r="AO84" i="47"/>
  <c r="AQ84" i="47"/>
  <c r="AR84" i="47"/>
  <c r="BA84" i="47"/>
  <c r="AX84" i="47"/>
  <c r="AV84" i="47"/>
  <c r="AY84" i="47"/>
  <c r="AZ92" i="47"/>
  <c r="AW92" i="47"/>
  <c r="AT92" i="47"/>
  <c r="AS92" i="47"/>
  <c r="AO92" i="47"/>
  <c r="AQ92" i="47"/>
  <c r="AR92" i="47"/>
  <c r="BA92" i="47"/>
  <c r="AX92" i="47"/>
  <c r="AU92" i="47"/>
  <c r="AV92" i="47"/>
  <c r="AY92" i="47"/>
  <c r="AQ100" i="47"/>
  <c r="AS100" i="47"/>
  <c r="AY100" i="47"/>
  <c r="BA100" i="47"/>
  <c r="AU100" i="47"/>
  <c r="AT100" i="47"/>
  <c r="AR100" i="47"/>
  <c r="AX100" i="47"/>
  <c r="AW100" i="47"/>
  <c r="AO100" i="47"/>
  <c r="AV100" i="47"/>
  <c r="AZ100" i="47"/>
  <c r="AV113" i="47"/>
  <c r="AZ113" i="47"/>
  <c r="AO113" i="47"/>
  <c r="AT113" i="47"/>
  <c r="AX113" i="47"/>
  <c r="AR113" i="47"/>
  <c r="BA113" i="47"/>
  <c r="AY113" i="47"/>
  <c r="AU113" i="47"/>
  <c r="AW113" i="47"/>
  <c r="AQ113" i="47"/>
  <c r="AS113" i="47"/>
  <c r="AZ121" i="47"/>
  <c r="AV121" i="47"/>
  <c r="AR121" i="47"/>
  <c r="AX121" i="47"/>
  <c r="AO121" i="47"/>
  <c r="AT121" i="47"/>
  <c r="BA121" i="47"/>
  <c r="AU121" i="47"/>
  <c r="AQ121" i="47"/>
  <c r="AW121" i="47"/>
  <c r="AY121" i="47"/>
  <c r="AS121" i="47"/>
  <c r="AO129" i="47"/>
  <c r="AX129" i="47"/>
  <c r="AT129" i="47"/>
  <c r="AY129" i="47"/>
  <c r="AU129" i="47"/>
  <c r="AZ129" i="47"/>
  <c r="BA129" i="47"/>
  <c r="AV129" i="47"/>
  <c r="AS129" i="47"/>
  <c r="AQ129" i="47"/>
  <c r="AW129" i="47"/>
  <c r="AR129" i="47"/>
  <c r="AO137" i="47"/>
  <c r="AU137" i="47"/>
  <c r="AZ137" i="47"/>
  <c r="BA137" i="47"/>
  <c r="AQ137" i="47"/>
  <c r="AV137" i="47"/>
  <c r="AR137" i="47"/>
  <c r="AT137" i="47"/>
  <c r="AY137" i="47"/>
  <c r="AW137" i="47"/>
  <c r="AX137" i="47"/>
  <c r="AS137" i="47"/>
  <c r="AX145" i="47"/>
  <c r="AU145" i="47"/>
  <c r="AT145" i="47"/>
  <c r="AQ145" i="47"/>
  <c r="AV145" i="47"/>
  <c r="BA145" i="47"/>
  <c r="AS145" i="47"/>
  <c r="AW145" i="47"/>
  <c r="AO145" i="47"/>
  <c r="AY145" i="47"/>
  <c r="AZ145" i="47"/>
  <c r="AR145" i="47"/>
  <c r="AX153" i="47"/>
  <c r="AO153" i="47"/>
  <c r="AY153" i="47"/>
  <c r="AT153" i="47"/>
  <c r="AR153" i="47"/>
  <c r="AZ153" i="47"/>
  <c r="AQ153" i="47"/>
  <c r="AV153" i="47"/>
  <c r="AU153" i="47"/>
  <c r="BA153" i="47"/>
  <c r="AS153" i="47"/>
  <c r="AW153" i="47"/>
  <c r="AU13" i="47"/>
  <c r="AY13" i="47"/>
  <c r="AS13" i="47"/>
  <c r="AW13" i="47"/>
  <c r="AQ13" i="47"/>
  <c r="AO13" i="47"/>
  <c r="AV13" i="47"/>
  <c r="AT13" i="47"/>
  <c r="AX13" i="47"/>
  <c r="AZ13" i="47"/>
  <c r="AR13" i="47"/>
  <c r="BA13" i="47"/>
  <c r="AX28" i="47"/>
  <c r="AQ28" i="47"/>
  <c r="AW28" i="47"/>
  <c r="AO28" i="47"/>
  <c r="AV28" i="47"/>
  <c r="BA28" i="47"/>
  <c r="AZ28" i="47"/>
  <c r="AU28" i="47"/>
  <c r="AP28" i="47"/>
  <c r="AZ36" i="47"/>
  <c r="AY36" i="47"/>
  <c r="AR36" i="47"/>
  <c r="AX36" i="47"/>
  <c r="AV36" i="47"/>
  <c r="AO36" i="47"/>
  <c r="BA36" i="47"/>
  <c r="AU36" i="47"/>
  <c r="AT36" i="47"/>
  <c r="AW36" i="47"/>
  <c r="AQ36" i="47"/>
  <c r="AS36" i="47"/>
  <c r="AT44" i="47"/>
  <c r="AO44" i="47"/>
  <c r="AY44" i="47"/>
  <c r="AX44" i="47"/>
  <c r="AV44" i="47"/>
  <c r="AZ44" i="47"/>
  <c r="BA44" i="47"/>
  <c r="AU44" i="47"/>
  <c r="AR44" i="47"/>
  <c r="AW44" i="47"/>
  <c r="AQ44" i="47"/>
  <c r="AS44" i="47"/>
  <c r="AP53" i="47"/>
  <c r="AW53" i="47"/>
  <c r="AX53" i="47"/>
  <c r="AV53" i="47"/>
  <c r="BA53" i="47"/>
  <c r="AQ53" i="47"/>
  <c r="AZ53" i="47"/>
  <c r="AO53" i="47"/>
  <c r="AU53" i="47"/>
  <c r="BH53" i="47" s="1"/>
  <c r="BU53" i="47" s="1"/>
  <c r="AZ110" i="47"/>
  <c r="AS110" i="47"/>
  <c r="BA110" i="47"/>
  <c r="AW110" i="47"/>
  <c r="AX110" i="47"/>
  <c r="AY110" i="47"/>
  <c r="AV110" i="47"/>
  <c r="AQ110" i="47"/>
  <c r="AR110" i="47"/>
  <c r="AT110" i="47"/>
  <c r="AO110" i="47"/>
  <c r="AU110" i="47"/>
  <c r="AR161" i="47"/>
  <c r="AX161" i="47"/>
  <c r="AT161" i="47"/>
  <c r="AZ161" i="47"/>
  <c r="AQ161" i="47"/>
  <c r="AV161" i="47"/>
  <c r="AO161" i="47"/>
  <c r="AY161" i="47"/>
  <c r="AU161" i="47"/>
  <c r="BA161" i="47"/>
  <c r="AW161" i="47"/>
  <c r="AS161" i="47"/>
  <c r="AV169" i="47"/>
  <c r="AU169" i="47"/>
  <c r="AZ169" i="47"/>
  <c r="AO169" i="47"/>
  <c r="AX169" i="47"/>
  <c r="AY169" i="47"/>
  <c r="AR169" i="47"/>
  <c r="AQ169" i="47"/>
  <c r="AS169" i="47"/>
  <c r="AW169" i="47"/>
  <c r="BA169" i="47"/>
  <c r="AT169" i="47"/>
  <c r="BA177" i="47"/>
  <c r="AW177" i="47"/>
  <c r="AP177" i="47"/>
  <c r="AZ177" i="47"/>
  <c r="AO177" i="47"/>
  <c r="BB177" i="47" s="1"/>
  <c r="BO177" i="47" s="1"/>
  <c r="AX177" i="47"/>
  <c r="AU177" i="47"/>
  <c r="AQ177" i="47"/>
  <c r="AV177" i="47"/>
  <c r="BI177" i="47" s="1"/>
  <c r="BV177" i="47" s="1"/>
  <c r="AO185" i="47"/>
  <c r="AR185" i="47"/>
  <c r="AW185" i="47"/>
  <c r="AT185" i="47"/>
  <c r="AQ185" i="47"/>
  <c r="AV185" i="47"/>
  <c r="AY185" i="47"/>
  <c r="AS185" i="47"/>
  <c r="AZ185" i="47"/>
  <c r="BA185" i="47"/>
  <c r="AX185" i="47"/>
  <c r="AU185" i="47"/>
  <c r="AY193" i="47"/>
  <c r="AV193" i="47"/>
  <c r="AS193" i="47"/>
  <c r="AO193" i="47"/>
  <c r="AQ193" i="47"/>
  <c r="AZ193" i="47"/>
  <c r="AW193" i="47"/>
  <c r="AR193" i="47"/>
  <c r="AX193" i="47"/>
  <c r="AU193" i="47"/>
  <c r="BA193" i="47"/>
  <c r="AT193" i="47"/>
  <c r="AX200" i="47"/>
  <c r="AS200" i="47"/>
  <c r="AY200" i="47"/>
  <c r="AZ200" i="47"/>
  <c r="BA200" i="47"/>
  <c r="AW200" i="47"/>
  <c r="AU200" i="47"/>
  <c r="AT200" i="47"/>
  <c r="AV200" i="47"/>
  <c r="AR200" i="47"/>
  <c r="AO200" i="47"/>
  <c r="AQ200" i="47"/>
  <c r="BA208" i="47"/>
  <c r="AV208" i="47"/>
  <c r="AQ208" i="47"/>
  <c r="AR208" i="47"/>
  <c r="AX208" i="47"/>
  <c r="AZ208" i="47"/>
  <c r="AU208" i="47"/>
  <c r="AO208" i="47"/>
  <c r="AS208" i="47"/>
  <c r="AY208" i="47"/>
  <c r="AT208" i="47"/>
  <c r="AW208" i="47"/>
  <c r="AZ216" i="47"/>
  <c r="AQ216" i="47"/>
  <c r="AO216" i="47"/>
  <c r="AP216" i="47"/>
  <c r="AV216" i="47"/>
  <c r="AU216" i="47"/>
  <c r="AW216" i="47"/>
  <c r="BA216" i="47"/>
  <c r="AX216" i="47"/>
  <c r="AX224" i="47"/>
  <c r="AW224" i="47"/>
  <c r="AS224" i="47"/>
  <c r="AZ224" i="47"/>
  <c r="AY224" i="47"/>
  <c r="BA224" i="47"/>
  <c r="AT224" i="47"/>
  <c r="AQ224" i="47"/>
  <c r="AV224" i="47"/>
  <c r="AU224" i="47"/>
  <c r="AR224" i="47"/>
  <c r="AO224" i="47"/>
  <c r="AV232" i="47"/>
  <c r="AZ232" i="47"/>
  <c r="AT232" i="47"/>
  <c r="AR232" i="47"/>
  <c r="AO232" i="47"/>
  <c r="AX232" i="47"/>
  <c r="AQ232" i="47"/>
  <c r="AW232" i="47"/>
  <c r="AY232" i="47"/>
  <c r="AS232" i="47"/>
  <c r="BA232" i="47"/>
  <c r="AU232" i="47"/>
  <c r="AX15" i="47"/>
  <c r="AQ15" i="47"/>
  <c r="AO15" i="47"/>
  <c r="AW15" i="47"/>
  <c r="AU15" i="47"/>
  <c r="AV15" i="47"/>
  <c r="AR15" i="47"/>
  <c r="BA15" i="47"/>
  <c r="AS15" i="47"/>
  <c r="AZ15" i="47"/>
  <c r="AY15" i="47"/>
  <c r="AT15" i="47"/>
  <c r="AV46" i="47"/>
  <c r="AO46" i="47"/>
  <c r="AR46" i="47"/>
  <c r="AU46" i="47"/>
  <c r="AQ46" i="47"/>
  <c r="AZ46" i="47"/>
  <c r="AX46" i="47"/>
  <c r="AT46" i="47"/>
  <c r="AY46" i="47"/>
  <c r="AS46" i="47"/>
  <c r="BA46" i="47"/>
  <c r="AW46" i="47"/>
  <c r="AO65" i="47"/>
  <c r="AS65" i="47"/>
  <c r="AV65" i="47"/>
  <c r="AX65" i="47"/>
  <c r="AR65" i="47"/>
  <c r="AU65" i="47"/>
  <c r="AW65" i="47"/>
  <c r="AY65" i="47"/>
  <c r="AZ65" i="47"/>
  <c r="AT65" i="47"/>
  <c r="AQ65" i="47"/>
  <c r="BA65" i="47"/>
  <c r="AY73" i="47"/>
  <c r="AR73" i="47"/>
  <c r="AZ73" i="47"/>
  <c r="AV73" i="47"/>
  <c r="AS73" i="47"/>
  <c r="AT73" i="47"/>
  <c r="AO73" i="47"/>
  <c r="AX73" i="47"/>
  <c r="AQ73" i="47"/>
  <c r="AW73" i="47"/>
  <c r="AU73" i="47"/>
  <c r="BA73" i="47"/>
  <c r="AR81" i="47"/>
  <c r="AZ81" i="47"/>
  <c r="AY81" i="47"/>
  <c r="AV81" i="47"/>
  <c r="AS81" i="47"/>
  <c r="AX81" i="47"/>
  <c r="AT81" i="47"/>
  <c r="AU81" i="47"/>
  <c r="AW81" i="47"/>
  <c r="BA81" i="47"/>
  <c r="AQ81" i="47"/>
  <c r="AO81" i="47"/>
  <c r="AY89" i="47"/>
  <c r="AZ89" i="47"/>
  <c r="AS89" i="47"/>
  <c r="AX89" i="47"/>
  <c r="AV89" i="47"/>
  <c r="AT89" i="47"/>
  <c r="AU89" i="47"/>
  <c r="BA89" i="47"/>
  <c r="AO89" i="47"/>
  <c r="AR89" i="47"/>
  <c r="AQ89" i="47"/>
  <c r="AW89" i="47"/>
  <c r="AY97" i="47"/>
  <c r="AZ97" i="47"/>
  <c r="AW97" i="47"/>
  <c r="AV97" i="47"/>
  <c r="AS97" i="47"/>
  <c r="AO97" i="47"/>
  <c r="AQ97" i="47"/>
  <c r="AR97" i="47"/>
  <c r="AX97" i="47"/>
  <c r="AT97" i="47"/>
  <c r="BA97" i="47"/>
  <c r="AU97" i="47"/>
  <c r="AV105" i="47"/>
  <c r="AT105" i="47"/>
  <c r="AZ105" i="47"/>
  <c r="AO105" i="47"/>
  <c r="AX105" i="47"/>
  <c r="BA105" i="47"/>
  <c r="AQ105" i="47"/>
  <c r="AW105" i="47"/>
  <c r="AU105" i="47"/>
  <c r="AR105" i="47"/>
  <c r="AS105" i="47"/>
  <c r="AY105" i="47"/>
  <c r="AZ118" i="47"/>
  <c r="BA118" i="47"/>
  <c r="AS118" i="47"/>
  <c r="AW118" i="47"/>
  <c r="AX118" i="47"/>
  <c r="AY118" i="47"/>
  <c r="AV118" i="47"/>
  <c r="AU118" i="47"/>
  <c r="AT118" i="47"/>
  <c r="AQ118" i="47"/>
  <c r="AR118" i="47"/>
  <c r="AO118" i="47"/>
  <c r="AX126" i="47"/>
  <c r="AW126" i="47"/>
  <c r="AR126" i="47"/>
  <c r="AT126" i="47"/>
  <c r="AO126" i="47"/>
  <c r="AS126" i="47"/>
  <c r="AQ126" i="47"/>
  <c r="BA126" i="47"/>
  <c r="AY126" i="47"/>
  <c r="AZ126" i="47"/>
  <c r="AV126" i="47"/>
  <c r="AU126" i="47"/>
  <c r="AZ134" i="47"/>
  <c r="BA134" i="47"/>
  <c r="AX134" i="47"/>
  <c r="AY134" i="47"/>
  <c r="AW134" i="47"/>
  <c r="AT134" i="47"/>
  <c r="AU134" i="47"/>
  <c r="AO134" i="47"/>
  <c r="AQ134" i="47"/>
  <c r="AR134" i="47"/>
  <c r="AS134" i="47"/>
  <c r="AV134" i="47"/>
  <c r="AZ142" i="47"/>
  <c r="AS142" i="47"/>
  <c r="AX142" i="47"/>
  <c r="AT142" i="47"/>
  <c r="AU142" i="47"/>
  <c r="AV142" i="47"/>
  <c r="AQ142" i="47"/>
  <c r="BA142" i="47"/>
  <c r="AO142" i="47"/>
  <c r="AR142" i="47"/>
  <c r="AW142" i="47"/>
  <c r="AY142" i="47"/>
  <c r="AQ150" i="47"/>
  <c r="AW150" i="47"/>
  <c r="AS150" i="47"/>
  <c r="AX150" i="47"/>
  <c r="AV150" i="47"/>
  <c r="BA150" i="47"/>
  <c r="AZ150" i="47"/>
  <c r="AY150" i="47"/>
  <c r="AU150" i="47"/>
  <c r="AT150" i="47"/>
  <c r="AO150" i="47"/>
  <c r="AR150" i="47"/>
  <c r="AV10" i="34"/>
  <c r="AW26" i="34"/>
  <c r="AS10" i="34"/>
  <c r="AT14" i="34"/>
  <c r="AQ26" i="34"/>
  <c r="AZ26" i="34"/>
  <c r="AV42" i="34"/>
  <c r="AO74" i="34"/>
  <c r="AV74" i="34"/>
  <c r="AU90" i="34"/>
  <c r="AS94" i="34"/>
  <c r="AU94" i="34"/>
  <c r="AR94" i="34"/>
  <c r="AS106" i="34"/>
  <c r="AW110" i="34"/>
  <c r="AX122" i="34"/>
  <c r="AV122" i="34"/>
  <c r="AS138" i="34"/>
  <c r="AV138" i="34"/>
  <c r="AT154" i="34"/>
  <c r="AV154" i="34"/>
  <c r="AQ10" i="34"/>
  <c r="AZ10" i="34"/>
  <c r="AT10" i="34"/>
  <c r="AX14" i="34"/>
  <c r="AW14" i="34"/>
  <c r="AR14" i="34"/>
  <c r="AU18" i="34"/>
  <c r="AS18" i="34"/>
  <c r="AY26" i="34"/>
  <c r="AO26" i="34"/>
  <c r="AV26" i="34"/>
  <c r="AQ34" i="34"/>
  <c r="AW34" i="34"/>
  <c r="AR34" i="34"/>
  <c r="AT42" i="34"/>
  <c r="AO42" i="34"/>
  <c r="AQ42" i="34"/>
  <c r="AX46" i="34"/>
  <c r="AQ46" i="34"/>
  <c r="AW46" i="34"/>
  <c r="AX50" i="34"/>
  <c r="AO50" i="34"/>
  <c r="AS50" i="34"/>
  <c r="AX66" i="34"/>
  <c r="AW66" i="34"/>
  <c r="AZ66" i="34"/>
  <c r="AU74" i="34"/>
  <c r="AX74" i="34"/>
  <c r="AR74" i="34"/>
  <c r="AS78" i="34"/>
  <c r="AQ78" i="34"/>
  <c r="AW82" i="34"/>
  <c r="AY82" i="34"/>
  <c r="AZ82" i="34"/>
  <c r="AO90" i="34"/>
  <c r="AW90" i="34"/>
  <c r="AR90" i="34"/>
  <c r="AX94" i="34"/>
  <c r="AO94" i="34"/>
  <c r="AS98" i="34"/>
  <c r="AY98" i="34"/>
  <c r="AZ98" i="34"/>
  <c r="AX106" i="34"/>
  <c r="AY106" i="34"/>
  <c r="AR106" i="34"/>
  <c r="AT110" i="34"/>
  <c r="AS110" i="34"/>
  <c r="AY122" i="34"/>
  <c r="AW122" i="34"/>
  <c r="AR122" i="34"/>
  <c r="AT126" i="34"/>
  <c r="AO126" i="34"/>
  <c r="AT138" i="34"/>
  <c r="AW138" i="34"/>
  <c r="AR138" i="34"/>
  <c r="AS142" i="34"/>
  <c r="AO142" i="34"/>
  <c r="AU154" i="34"/>
  <c r="AW154" i="34"/>
  <c r="AR154" i="34"/>
  <c r="AT158" i="34"/>
  <c r="AO158" i="34"/>
  <c r="AX170" i="34"/>
  <c r="AV170" i="34"/>
  <c r="AQ170" i="34"/>
  <c r="AR202" i="34"/>
  <c r="AQ202" i="34"/>
  <c r="AT202" i="34"/>
  <c r="AV30" i="34"/>
  <c r="BI30" i="34" s="1"/>
  <c r="AZ30" i="34"/>
  <c r="BM30" i="34" s="1"/>
  <c r="AV58" i="34"/>
  <c r="BI58" i="34" s="1"/>
  <c r="AZ58" i="34"/>
  <c r="BM58" i="34" s="1"/>
  <c r="AV62" i="34"/>
  <c r="BI62" i="34" s="1"/>
  <c r="AZ62" i="34"/>
  <c r="BM62" i="34" s="1"/>
  <c r="AV186" i="34"/>
  <c r="BI186" i="34" s="1"/>
  <c r="AZ186" i="34"/>
  <c r="BM186" i="34" s="1"/>
  <c r="AY8" i="47"/>
  <c r="AS8" i="47"/>
  <c r="AT8" i="47"/>
  <c r="AR8" i="47"/>
  <c r="AW8" i="47"/>
  <c r="AX8" i="47"/>
  <c r="AU8" i="47"/>
  <c r="AO8" i="47"/>
  <c r="AQ8" i="47"/>
  <c r="AV8" i="47"/>
  <c r="BA8" i="47"/>
  <c r="AZ8" i="47"/>
  <c r="AW23" i="47"/>
  <c r="AQ23" i="47"/>
  <c r="AX23" i="47"/>
  <c r="AV23" i="47"/>
  <c r="AP23" i="47"/>
  <c r="AO23" i="47"/>
  <c r="AU23" i="47"/>
  <c r="BA23" i="47"/>
  <c r="AZ23" i="47"/>
  <c r="AS31" i="47"/>
  <c r="BA31" i="47"/>
  <c r="AW31" i="47"/>
  <c r="AY31" i="47"/>
  <c r="AT31" i="47"/>
  <c r="AR31" i="47"/>
  <c r="AO31" i="47"/>
  <c r="AV31" i="47"/>
  <c r="AX31" i="47"/>
  <c r="AQ31" i="47"/>
  <c r="AU31" i="47"/>
  <c r="AZ31" i="47"/>
  <c r="AW39" i="47"/>
  <c r="BA39" i="47"/>
  <c r="AZ39" i="47"/>
  <c r="AU39" i="47"/>
  <c r="AO39" i="47"/>
  <c r="AY39" i="47"/>
  <c r="AT39" i="47"/>
  <c r="AQ39" i="47"/>
  <c r="AR39" i="47"/>
  <c r="AX39" i="47"/>
  <c r="AV39" i="47"/>
  <c r="AS39" i="47"/>
  <c r="AY48" i="47"/>
  <c r="AR48" i="47"/>
  <c r="AT48" i="47"/>
  <c r="AO48" i="47"/>
  <c r="AZ48" i="47"/>
  <c r="AX48" i="47"/>
  <c r="AV48" i="47"/>
  <c r="AS48" i="47"/>
  <c r="BA48" i="47"/>
  <c r="AU48" i="47"/>
  <c r="AQ48" i="47"/>
  <c r="AW48" i="47"/>
  <c r="AS56" i="47"/>
  <c r="AW56" i="47"/>
  <c r="AV56" i="47"/>
  <c r="AQ56" i="47"/>
  <c r="AZ56" i="47"/>
  <c r="AX56" i="47"/>
  <c r="BA56" i="47"/>
  <c r="AU56" i="47"/>
  <c r="AY56" i="47"/>
  <c r="AT56" i="47"/>
  <c r="AR56" i="47"/>
  <c r="AO56" i="47"/>
  <c r="AS158" i="47"/>
  <c r="AW158" i="47"/>
  <c r="AQ158" i="47"/>
  <c r="AZ158" i="47"/>
  <c r="BA158" i="47"/>
  <c r="AX158" i="47"/>
  <c r="AV158" i="47"/>
  <c r="AU158" i="47"/>
  <c r="AO158" i="47"/>
  <c r="AT158" i="47"/>
  <c r="AY158" i="47"/>
  <c r="AR158" i="47"/>
  <c r="AY166" i="47"/>
  <c r="AZ166" i="47"/>
  <c r="AO166" i="47"/>
  <c r="AQ166" i="47"/>
  <c r="AS166" i="47"/>
  <c r="AT166" i="47"/>
  <c r="AU166" i="47"/>
  <c r="AV166" i="47"/>
  <c r="BA166" i="47"/>
  <c r="AR166" i="47"/>
  <c r="AW166" i="47"/>
  <c r="AX166" i="47"/>
  <c r="AX174" i="47"/>
  <c r="AV174" i="47"/>
  <c r="BA174" i="47"/>
  <c r="AW174" i="47"/>
  <c r="AS174" i="47"/>
  <c r="AR174" i="47"/>
  <c r="AZ174" i="47"/>
  <c r="AY174" i="47"/>
  <c r="AU174" i="47"/>
  <c r="AQ174" i="47"/>
  <c r="AO174" i="47"/>
  <c r="AT174" i="47"/>
  <c r="AZ182" i="47"/>
  <c r="BA182" i="47"/>
  <c r="AX182" i="47"/>
  <c r="AR182" i="47"/>
  <c r="AQ182" i="47"/>
  <c r="AV182" i="47"/>
  <c r="AW182" i="47"/>
  <c r="AT182" i="47"/>
  <c r="AY182" i="47"/>
  <c r="AS182" i="47"/>
  <c r="AO182" i="47"/>
  <c r="AU182" i="47"/>
  <c r="AV190" i="47"/>
  <c r="AZ190" i="47"/>
  <c r="AO190" i="47"/>
  <c r="AR190" i="47"/>
  <c r="AT190" i="47"/>
  <c r="AU190" i="47"/>
  <c r="BA190" i="47"/>
  <c r="AY190" i="47"/>
  <c r="AX190" i="47"/>
  <c r="AQ190" i="47"/>
  <c r="AS190" i="47"/>
  <c r="AW190" i="47"/>
  <c r="AX199" i="47"/>
  <c r="AW199" i="47"/>
  <c r="AQ199" i="47"/>
  <c r="AR199" i="47"/>
  <c r="AO199" i="47"/>
  <c r="BA199" i="47"/>
  <c r="AV199" i="47"/>
  <c r="AY199" i="47"/>
  <c r="AZ199" i="47"/>
  <c r="AS199" i="47"/>
  <c r="AU199" i="47"/>
  <c r="AT199" i="47"/>
  <c r="AT207" i="47"/>
  <c r="AX207" i="47"/>
  <c r="AO207" i="47"/>
  <c r="AR207" i="47"/>
  <c r="AS207" i="47"/>
  <c r="BA207" i="47"/>
  <c r="AY207" i="47"/>
  <c r="AQ207" i="47"/>
  <c r="AV207" i="47"/>
  <c r="AW207" i="47"/>
  <c r="AZ207" i="47"/>
  <c r="AU207" i="47"/>
  <c r="BA215" i="47"/>
  <c r="AW215" i="47"/>
  <c r="AO215" i="47"/>
  <c r="AU215" i="47"/>
  <c r="AV215" i="47"/>
  <c r="BI215" i="47" s="1"/>
  <c r="BV215" i="47" s="1"/>
  <c r="AX215" i="47"/>
  <c r="AQ215" i="47"/>
  <c r="AZ215" i="47"/>
  <c r="AP215" i="47"/>
  <c r="BC215" i="47" s="1"/>
  <c r="BP215" i="47" s="1"/>
  <c r="AU223" i="47"/>
  <c r="AX223" i="47"/>
  <c r="AY223" i="47"/>
  <c r="AV223" i="47"/>
  <c r="AQ223" i="47"/>
  <c r="AZ223" i="47"/>
  <c r="AR223" i="47"/>
  <c r="BA223" i="47"/>
  <c r="AT223" i="47"/>
  <c r="AW223" i="47"/>
  <c r="AO223" i="47"/>
  <c r="AS223" i="47"/>
  <c r="AU231" i="47"/>
  <c r="AY231" i="47"/>
  <c r="AS231" i="47"/>
  <c r="AT231" i="47"/>
  <c r="AR231" i="47"/>
  <c r="AQ231" i="47"/>
  <c r="AX231" i="47"/>
  <c r="AV231" i="47"/>
  <c r="BA231" i="47"/>
  <c r="AW231" i="47"/>
  <c r="AZ231" i="47"/>
  <c r="AO231" i="47"/>
  <c r="AX10" i="47"/>
  <c r="AV10" i="47"/>
  <c r="AY10" i="47"/>
  <c r="AZ10" i="47"/>
  <c r="AQ10" i="47"/>
  <c r="AT10" i="47"/>
  <c r="AO10" i="47"/>
  <c r="AS10" i="47"/>
  <c r="AU10" i="47"/>
  <c r="BA10" i="47"/>
  <c r="AR10" i="47"/>
  <c r="AW10" i="47"/>
  <c r="AQ62" i="47"/>
  <c r="AY62" i="47"/>
  <c r="AR62" i="47"/>
  <c r="AU62" i="47"/>
  <c r="AZ62" i="47"/>
  <c r="AV62" i="47"/>
  <c r="AW62" i="47"/>
  <c r="AO62" i="47"/>
  <c r="AX62" i="47"/>
  <c r="AS62" i="47"/>
  <c r="BA62" i="47"/>
  <c r="AT62" i="47"/>
  <c r="AU70" i="47"/>
  <c r="AR70" i="47"/>
  <c r="AY70" i="47"/>
  <c r="AQ70" i="47"/>
  <c r="AZ70" i="47"/>
  <c r="AV70" i="47"/>
  <c r="BA70" i="47"/>
  <c r="AX70" i="47"/>
  <c r="AW70" i="47"/>
  <c r="AT70" i="47"/>
  <c r="AS70" i="47"/>
  <c r="AO70" i="47"/>
  <c r="AY78" i="47"/>
  <c r="AR78" i="47"/>
  <c r="AZ78" i="47"/>
  <c r="AQ78" i="47"/>
  <c r="AO78" i="47"/>
  <c r="AV78" i="47"/>
  <c r="AU78" i="47"/>
  <c r="AT78" i="47"/>
  <c r="AX78" i="47"/>
  <c r="BA78" i="47"/>
  <c r="AS78" i="47"/>
  <c r="AW78" i="47"/>
  <c r="AZ86" i="47"/>
  <c r="AQ86" i="47"/>
  <c r="AY86" i="47"/>
  <c r="AR86" i="47"/>
  <c r="AU86" i="47"/>
  <c r="AX86" i="47"/>
  <c r="AO86" i="47"/>
  <c r="AT86" i="47"/>
  <c r="AV86" i="47"/>
  <c r="BA86" i="47"/>
  <c r="AS86" i="47"/>
  <c r="AW86" i="47"/>
  <c r="AY94" i="47"/>
  <c r="AQ94" i="47"/>
  <c r="AX94" i="47"/>
  <c r="AO94" i="47"/>
  <c r="AR94" i="47"/>
  <c r="AV94" i="47"/>
  <c r="AZ94" i="47"/>
  <c r="AU94" i="47"/>
  <c r="AT94" i="47"/>
  <c r="BA94" i="47"/>
  <c r="AW94" i="47"/>
  <c r="AS94" i="47"/>
  <c r="AV102" i="47"/>
  <c r="AO102" i="47"/>
  <c r="AZ102" i="47"/>
  <c r="AT102" i="47"/>
  <c r="AR102" i="47"/>
  <c r="AU102" i="47"/>
  <c r="AX102" i="47"/>
  <c r="AY102" i="47"/>
  <c r="BA102" i="47"/>
  <c r="AW102" i="47"/>
  <c r="AQ102" i="47"/>
  <c r="AS102" i="47"/>
  <c r="AY115" i="47"/>
  <c r="AR115" i="47"/>
  <c r="AT115" i="47"/>
  <c r="AZ115" i="47"/>
  <c r="AV115" i="47"/>
  <c r="AO115" i="47"/>
  <c r="BA115" i="47"/>
  <c r="AX115" i="47"/>
  <c r="AW115" i="47"/>
  <c r="AQ115" i="47"/>
  <c r="AU115" i="47"/>
  <c r="AS115" i="47"/>
  <c r="AX123" i="47"/>
  <c r="AZ123" i="47"/>
  <c r="AY123" i="47"/>
  <c r="AR123" i="47"/>
  <c r="AT123" i="47"/>
  <c r="AO123" i="47"/>
  <c r="AV123" i="47"/>
  <c r="AW123" i="47"/>
  <c r="AS123" i="47"/>
  <c r="BA123" i="47"/>
  <c r="AU123" i="47"/>
  <c r="AQ123" i="47"/>
  <c r="AY131" i="47"/>
  <c r="AZ131" i="47"/>
  <c r="AS131" i="47"/>
  <c r="AX131" i="47"/>
  <c r="AV131" i="47"/>
  <c r="AT131" i="47"/>
  <c r="AW131" i="47"/>
  <c r="BA131" i="47"/>
  <c r="AQ131" i="47"/>
  <c r="AR131" i="47"/>
  <c r="AU131" i="47"/>
  <c r="AO131" i="47"/>
  <c r="AY139" i="47"/>
  <c r="AZ139" i="47"/>
  <c r="BA139" i="47"/>
  <c r="AO139" i="47"/>
  <c r="AV139" i="47"/>
  <c r="AW139" i="47"/>
  <c r="AU139" i="47"/>
  <c r="AT139" i="47"/>
  <c r="AR139" i="47"/>
  <c r="AS139" i="47"/>
  <c r="AQ139" i="47"/>
  <c r="AX139" i="47"/>
  <c r="AY147" i="47"/>
  <c r="AV147" i="47"/>
  <c r="AR147" i="47"/>
  <c r="BA147" i="47"/>
  <c r="AO147" i="47"/>
  <c r="AZ147" i="47"/>
  <c r="AS147" i="47"/>
  <c r="AT147" i="47"/>
  <c r="AQ147" i="47"/>
  <c r="AX147" i="47"/>
  <c r="AW147" i="47"/>
  <c r="AU147" i="47"/>
  <c r="AV155" i="47"/>
  <c r="AT155" i="47"/>
  <c r="AZ155" i="47"/>
  <c r="AR155" i="47"/>
  <c r="AO155" i="47"/>
  <c r="AX155" i="47"/>
  <c r="BA155" i="47"/>
  <c r="AU155" i="47"/>
  <c r="AY155" i="47"/>
  <c r="AQ155" i="47"/>
  <c r="AW155" i="47"/>
  <c r="AS155" i="47"/>
  <c r="AX17" i="47"/>
  <c r="AY17" i="47"/>
  <c r="AZ17" i="47"/>
  <c r="AR17" i="47"/>
  <c r="AQ17" i="47"/>
  <c r="AU17" i="47"/>
  <c r="AV17" i="47"/>
  <c r="AW17" i="47"/>
  <c r="AO17" i="47"/>
  <c r="AS17" i="47"/>
  <c r="BA17" i="47"/>
  <c r="AT17" i="47"/>
  <c r="AZ30" i="47"/>
  <c r="AU30" i="47"/>
  <c r="AX30" i="47"/>
  <c r="AY30" i="47"/>
  <c r="AV30" i="47"/>
  <c r="AO30" i="47"/>
  <c r="AQ30" i="47"/>
  <c r="AR30" i="47"/>
  <c r="BA30" i="47"/>
  <c r="AS30" i="47"/>
  <c r="AT30" i="47"/>
  <c r="AW30" i="47"/>
  <c r="AV38" i="47"/>
  <c r="AO38" i="47"/>
  <c r="AU38" i="47"/>
  <c r="AZ38" i="47"/>
  <c r="AR38" i="47"/>
  <c r="AX38" i="47"/>
  <c r="AY38" i="47"/>
  <c r="AT38" i="47"/>
  <c r="BA38" i="47"/>
  <c r="AS38" i="47"/>
  <c r="AQ38" i="47"/>
  <c r="AW38" i="47"/>
  <c r="AY47" i="47"/>
  <c r="AT47" i="47"/>
  <c r="AS47" i="47"/>
  <c r="AR47" i="47"/>
  <c r="AX47" i="47"/>
  <c r="AW47" i="47"/>
  <c r="AZ47" i="47"/>
  <c r="AO47" i="47"/>
  <c r="AQ47" i="47"/>
  <c r="AV47" i="47"/>
  <c r="BA47" i="47"/>
  <c r="AU47" i="47"/>
  <c r="BA55" i="47"/>
  <c r="AW55" i="47"/>
  <c r="AQ55" i="47"/>
  <c r="AX55" i="47"/>
  <c r="AP55" i="47"/>
  <c r="AV55" i="47"/>
  <c r="AZ55" i="47"/>
  <c r="AO55" i="47"/>
  <c r="AU55" i="47"/>
  <c r="BH55" i="47" s="1"/>
  <c r="BU55" i="47" s="1"/>
  <c r="AX112" i="47"/>
  <c r="AU112" i="47"/>
  <c r="AQ112" i="47"/>
  <c r="AY112" i="47"/>
  <c r="AZ112" i="47"/>
  <c r="BA112" i="47"/>
  <c r="AO112" i="47"/>
  <c r="AV112" i="47"/>
  <c r="AW112" i="47"/>
  <c r="AR112" i="47"/>
  <c r="AS112" i="47"/>
  <c r="AT112" i="47"/>
  <c r="AR163" i="47"/>
  <c r="AV163" i="47"/>
  <c r="AT163" i="47"/>
  <c r="AX163" i="47"/>
  <c r="AZ163" i="47"/>
  <c r="AO163" i="47"/>
  <c r="AU163" i="47"/>
  <c r="AY163" i="47"/>
  <c r="BA163" i="47"/>
  <c r="AQ163" i="47"/>
  <c r="AW163" i="47"/>
  <c r="AS163" i="47"/>
  <c r="AV171" i="47"/>
  <c r="AR171" i="47"/>
  <c r="AT171" i="47"/>
  <c r="AX171" i="47"/>
  <c r="AO171" i="47"/>
  <c r="AZ171" i="47"/>
  <c r="AQ171" i="47"/>
  <c r="AS171" i="47"/>
  <c r="AY171" i="47"/>
  <c r="AU171" i="47"/>
  <c r="BA171" i="47"/>
  <c r="AW171" i="47"/>
  <c r="AY179" i="47"/>
  <c r="AQ179" i="47"/>
  <c r="AX179" i="47"/>
  <c r="AU179" i="47"/>
  <c r="AV179" i="47"/>
  <c r="AT179" i="47"/>
  <c r="AZ179" i="47"/>
  <c r="AS179" i="47"/>
  <c r="AR179" i="47"/>
  <c r="BA179" i="47"/>
  <c r="AO179" i="47"/>
  <c r="AW179" i="47"/>
  <c r="AQ187" i="47"/>
  <c r="AX187" i="47"/>
  <c r="AU187" i="47"/>
  <c r="AY187" i="47"/>
  <c r="AR187" i="47"/>
  <c r="AS187" i="47"/>
  <c r="AO187" i="47"/>
  <c r="AZ187" i="47"/>
  <c r="BA187" i="47"/>
  <c r="AT187" i="47"/>
  <c r="AV187" i="47"/>
  <c r="AW187" i="47"/>
  <c r="AU195" i="47"/>
  <c r="AQ195" i="47"/>
  <c r="AY195" i="47"/>
  <c r="AO195" i="47"/>
  <c r="AR195" i="47"/>
  <c r="AW195" i="47"/>
  <c r="BA195" i="47"/>
  <c r="AT195" i="47"/>
  <c r="AS195" i="47"/>
  <c r="AV195" i="47"/>
  <c r="AX195" i="47"/>
  <c r="AZ195" i="47"/>
  <c r="AY202" i="47"/>
  <c r="AX202" i="47"/>
  <c r="AR202" i="47"/>
  <c r="AU202" i="47"/>
  <c r="AT202" i="47"/>
  <c r="AO202" i="47"/>
  <c r="AZ202" i="47"/>
  <c r="AV202" i="47"/>
  <c r="AQ202" i="47"/>
  <c r="AW202" i="47"/>
  <c r="BA202" i="47"/>
  <c r="AS202" i="47"/>
  <c r="AX210" i="47"/>
  <c r="AT210" i="47"/>
  <c r="AO210" i="47"/>
  <c r="BA210" i="47"/>
  <c r="AY210" i="47"/>
  <c r="AZ210" i="47"/>
  <c r="AW210" i="47"/>
  <c r="AU210" i="47"/>
  <c r="AV210" i="47"/>
  <c r="AS210" i="47"/>
  <c r="AQ210" i="47"/>
  <c r="AR210" i="47"/>
  <c r="AP218" i="47"/>
  <c r="AX218" i="47"/>
  <c r="AU218" i="47"/>
  <c r="AW218" i="47"/>
  <c r="AO218" i="47"/>
  <c r="AZ218" i="47"/>
  <c r="BA218" i="47"/>
  <c r="AV218" i="47"/>
  <c r="AQ218" i="47"/>
  <c r="AU226" i="47"/>
  <c r="AS226" i="47"/>
  <c r="AX226" i="47"/>
  <c r="AR226" i="47"/>
  <c r="AW226" i="47"/>
  <c r="AY226" i="47"/>
  <c r="AO226" i="47"/>
  <c r="AQ226" i="47"/>
  <c r="BA226" i="47"/>
  <c r="AT226" i="47"/>
  <c r="AZ226" i="47"/>
  <c r="AV226" i="47"/>
  <c r="AW234" i="47"/>
  <c r="AP234" i="47"/>
  <c r="BA234" i="47"/>
  <c r="AX234" i="47"/>
  <c r="AU234" i="47"/>
  <c r="AO234" i="47"/>
  <c r="AQ234" i="47"/>
  <c r="BD234" i="47" s="1"/>
  <c r="BQ234" i="47" s="1"/>
  <c r="AZ234" i="47"/>
  <c r="AV234" i="47"/>
  <c r="AV20" i="47"/>
  <c r="AR20" i="47"/>
  <c r="AZ20" i="47"/>
  <c r="BA20" i="47"/>
  <c r="AS20" i="47"/>
  <c r="AX20" i="47"/>
  <c r="AY20" i="47"/>
  <c r="AO20" i="47"/>
  <c r="AT20" i="47"/>
  <c r="AQ20" i="47"/>
  <c r="AW20" i="47"/>
  <c r="AU20" i="47"/>
  <c r="AO59" i="47"/>
  <c r="AT59" i="47"/>
  <c r="AY59" i="47"/>
  <c r="AX59" i="47"/>
  <c r="AU59" i="47"/>
  <c r="AQ59" i="47"/>
  <c r="AV59" i="47"/>
  <c r="AR59" i="47"/>
  <c r="AZ59" i="47"/>
  <c r="AS59" i="47"/>
  <c r="BA59" i="47"/>
  <c r="AW59" i="47"/>
  <c r="AV67" i="47"/>
  <c r="AO67" i="47"/>
  <c r="AT67" i="47"/>
  <c r="AQ67" i="47"/>
  <c r="AX67" i="47"/>
  <c r="AY67" i="47"/>
  <c r="AZ67" i="47"/>
  <c r="AU67" i="47"/>
  <c r="AW67" i="47"/>
  <c r="BA67" i="47"/>
  <c r="AS67" i="47"/>
  <c r="AR67" i="47"/>
  <c r="AY75" i="47"/>
  <c r="AZ75" i="47"/>
  <c r="AQ75" i="47"/>
  <c r="AU75" i="47"/>
  <c r="AV75" i="47"/>
  <c r="AX75" i="47"/>
  <c r="AR75" i="47"/>
  <c r="AO75" i="47"/>
  <c r="AW75" i="47"/>
  <c r="BA75" i="47"/>
  <c r="AS75" i="47"/>
  <c r="AT75" i="47"/>
  <c r="AX83" i="47"/>
  <c r="AO83" i="47"/>
  <c r="BA83" i="47"/>
  <c r="AQ83" i="47"/>
  <c r="AV83" i="47"/>
  <c r="AT83" i="47"/>
  <c r="AR83" i="47"/>
  <c r="AY83" i="47"/>
  <c r="AZ83" i="47"/>
  <c r="AW83" i="47"/>
  <c r="AU83" i="47"/>
  <c r="AS83" i="47"/>
  <c r="AX91" i="47"/>
  <c r="AO91" i="47"/>
  <c r="AQ91" i="47"/>
  <c r="AT91" i="47"/>
  <c r="AR91" i="47"/>
  <c r="AW91" i="47"/>
  <c r="BA91" i="47"/>
  <c r="AY91" i="47"/>
  <c r="AZ91" i="47"/>
  <c r="AS91" i="47"/>
  <c r="AV91" i="47"/>
  <c r="AU91" i="47"/>
  <c r="AY99" i="47"/>
  <c r="AZ99" i="47"/>
  <c r="AR99" i="47"/>
  <c r="AV99" i="47"/>
  <c r="AT99" i="47"/>
  <c r="AX99" i="47"/>
  <c r="BA99" i="47"/>
  <c r="AQ99" i="47"/>
  <c r="AO99" i="47"/>
  <c r="AW99" i="47"/>
  <c r="AS99" i="47"/>
  <c r="AU99" i="47"/>
  <c r="AY107" i="47"/>
  <c r="AT107" i="47"/>
  <c r="AR107" i="47"/>
  <c r="AV107" i="47"/>
  <c r="AZ107" i="47"/>
  <c r="AX107" i="47"/>
  <c r="AO107" i="47"/>
  <c r="BA107" i="47"/>
  <c r="AU107" i="47"/>
  <c r="AQ107" i="47"/>
  <c r="AS107" i="47"/>
  <c r="AW107" i="47"/>
  <c r="AX120" i="47"/>
  <c r="AU120" i="47"/>
  <c r="AQ120" i="47"/>
  <c r="AZ120" i="47"/>
  <c r="AS120" i="47"/>
  <c r="AO120" i="47"/>
  <c r="AY120" i="47"/>
  <c r="AV120" i="47"/>
  <c r="AT120" i="47"/>
  <c r="AR120" i="47"/>
  <c r="AW120" i="47"/>
  <c r="BA120" i="47"/>
  <c r="AU128" i="47"/>
  <c r="AO128" i="47"/>
  <c r="AX128" i="47"/>
  <c r="AQ128" i="47"/>
  <c r="AT128" i="47"/>
  <c r="AY128" i="47"/>
  <c r="BA128" i="47"/>
  <c r="AZ128" i="47"/>
  <c r="AW128" i="47"/>
  <c r="AR128" i="47"/>
  <c r="AS128" i="47"/>
  <c r="AV128" i="47"/>
  <c r="AT136" i="47"/>
  <c r="AO136" i="47"/>
  <c r="AX136" i="47"/>
  <c r="AZ136" i="47"/>
  <c r="AY136" i="47"/>
  <c r="AV136" i="47"/>
  <c r="AW136" i="47"/>
  <c r="AU136" i="47"/>
  <c r="AS136" i="47"/>
  <c r="BA136" i="47"/>
  <c r="AQ136" i="47"/>
  <c r="AR136" i="47"/>
  <c r="AO144" i="47"/>
  <c r="AT144" i="47"/>
  <c r="AX144" i="47"/>
  <c r="BA144" i="47"/>
  <c r="AU144" i="47"/>
  <c r="AZ144" i="47"/>
  <c r="AQ144" i="47"/>
  <c r="AV144" i="47"/>
  <c r="AW144" i="47"/>
  <c r="AR144" i="47"/>
  <c r="AS144" i="47"/>
  <c r="AY144" i="47"/>
  <c r="AU152" i="47"/>
  <c r="AS152" i="47"/>
  <c r="AZ152" i="47"/>
  <c r="AT152" i="47"/>
  <c r="AQ152" i="47"/>
  <c r="BA152" i="47"/>
  <c r="AV152" i="47"/>
  <c r="AO152" i="47"/>
  <c r="AX152" i="47"/>
  <c r="AW152" i="47"/>
  <c r="AY152" i="47"/>
  <c r="AR152" i="47"/>
  <c r="AO10" i="34"/>
  <c r="AT26" i="34"/>
  <c r="AR26" i="34"/>
  <c r="AQ12" i="47"/>
  <c r="AR12" i="47"/>
  <c r="AU12" i="47"/>
  <c r="AW12" i="47"/>
  <c r="AX12" i="47"/>
  <c r="AV12" i="47"/>
  <c r="AS12" i="47"/>
  <c r="AY12" i="47"/>
  <c r="BA12" i="47"/>
  <c r="AZ12" i="47"/>
  <c r="AO12" i="47"/>
  <c r="AT12" i="47"/>
  <c r="AX25" i="47"/>
  <c r="AW25" i="47"/>
  <c r="AQ25" i="47"/>
  <c r="AP25" i="47"/>
  <c r="BA25" i="47"/>
  <c r="AU25" i="47"/>
  <c r="AO25" i="47"/>
  <c r="AZ25" i="47"/>
  <c r="AV25" i="47"/>
  <c r="AQ33" i="47"/>
  <c r="AU33" i="47"/>
  <c r="AY33" i="47"/>
  <c r="AX33" i="47"/>
  <c r="AV33" i="47"/>
  <c r="BA33" i="47"/>
  <c r="AT33" i="47"/>
  <c r="AR33" i="47"/>
  <c r="AW33" i="47"/>
  <c r="AO33" i="47"/>
  <c r="AZ33" i="47"/>
  <c r="AS33" i="47"/>
  <c r="AY41" i="47"/>
  <c r="AX41" i="47"/>
  <c r="AQ41" i="47"/>
  <c r="AV41" i="47"/>
  <c r="AS41" i="47"/>
  <c r="AT41" i="47"/>
  <c r="AU41" i="47"/>
  <c r="AR41" i="47"/>
  <c r="AO41" i="47"/>
  <c r="BA41" i="47"/>
  <c r="AZ41" i="47"/>
  <c r="AW41" i="47"/>
  <c r="AZ50" i="47"/>
  <c r="AU50" i="47"/>
  <c r="AX50" i="47"/>
  <c r="BA50" i="47"/>
  <c r="AW50" i="47"/>
  <c r="AQ50" i="47"/>
  <c r="AO50" i="47"/>
  <c r="AV50" i="47"/>
  <c r="AP50" i="47"/>
  <c r="AZ58" i="47"/>
  <c r="AO58" i="47"/>
  <c r="AV58" i="47"/>
  <c r="AX58" i="47"/>
  <c r="AT58" i="47"/>
  <c r="AU58" i="47"/>
  <c r="AY58" i="47"/>
  <c r="AR58" i="47"/>
  <c r="AQ58" i="47"/>
  <c r="BA58" i="47"/>
  <c r="AW58" i="47"/>
  <c r="AS58" i="47"/>
  <c r="AQ160" i="47"/>
  <c r="AY160" i="47"/>
  <c r="AU160" i="47"/>
  <c r="BA160" i="47"/>
  <c r="AS160" i="47"/>
  <c r="AO160" i="47"/>
  <c r="AR160" i="47"/>
  <c r="AW160" i="47"/>
  <c r="AX160" i="47"/>
  <c r="AZ160" i="47"/>
  <c r="AT160" i="47"/>
  <c r="AV160" i="47"/>
  <c r="AQ168" i="47"/>
  <c r="AU168" i="47"/>
  <c r="AY168" i="47"/>
  <c r="AT168" i="47"/>
  <c r="AR168" i="47"/>
  <c r="AW168" i="47"/>
  <c r="BA168" i="47"/>
  <c r="AX168" i="47"/>
  <c r="AV168" i="47"/>
  <c r="AO168" i="47"/>
  <c r="AS168" i="47"/>
  <c r="AZ168" i="47"/>
  <c r="AX176" i="47"/>
  <c r="BA176" i="47"/>
  <c r="AQ176" i="47"/>
  <c r="AV176" i="47"/>
  <c r="AU176" i="47"/>
  <c r="AP176" i="47"/>
  <c r="AO176" i="47"/>
  <c r="AW176" i="47"/>
  <c r="AZ176" i="47"/>
  <c r="AT184" i="47"/>
  <c r="AX184" i="47"/>
  <c r="AO184" i="47"/>
  <c r="BA184" i="47"/>
  <c r="AR184" i="47"/>
  <c r="AS184" i="47"/>
  <c r="AQ184" i="47"/>
  <c r="AV184" i="47"/>
  <c r="AW184" i="47"/>
  <c r="AY184" i="47"/>
  <c r="AZ184" i="47"/>
  <c r="AU184" i="47"/>
  <c r="AT192" i="47"/>
  <c r="AX192" i="47"/>
  <c r="AZ192" i="47"/>
  <c r="AO192" i="47"/>
  <c r="AU192" i="47"/>
  <c r="AS192" i="47"/>
  <c r="BA192" i="47"/>
  <c r="AQ192" i="47"/>
  <c r="AY192" i="47"/>
  <c r="AW192" i="47"/>
  <c r="AR192" i="47"/>
  <c r="AV192" i="47"/>
  <c r="AY201" i="47"/>
  <c r="AW201" i="47"/>
  <c r="AX201" i="47"/>
  <c r="AZ201" i="47"/>
  <c r="AV201" i="47"/>
  <c r="AR201" i="47"/>
  <c r="AU201" i="47"/>
  <c r="AQ201" i="47"/>
  <c r="AT201" i="47"/>
  <c r="AS201" i="47"/>
  <c r="AO201" i="47"/>
  <c r="BA201" i="47"/>
  <c r="AV209" i="47"/>
  <c r="AW209" i="47"/>
  <c r="AP209" i="47"/>
  <c r="AZ209" i="47"/>
  <c r="AX209" i="47"/>
  <c r="AQ209" i="47"/>
  <c r="BA209" i="47"/>
  <c r="AO209" i="47"/>
  <c r="AU209" i="47"/>
  <c r="AQ217" i="47"/>
  <c r="AU217" i="47"/>
  <c r="AX217" i="47"/>
  <c r="BA217" i="47"/>
  <c r="AZ217" i="47"/>
  <c r="AP217" i="47"/>
  <c r="AV217" i="47"/>
  <c r="AO217" i="47"/>
  <c r="AW217" i="47"/>
  <c r="AV225" i="47"/>
  <c r="AX225" i="47"/>
  <c r="AZ225" i="47"/>
  <c r="AT225" i="47"/>
  <c r="AO225" i="47"/>
  <c r="AR225" i="47"/>
  <c r="AY225" i="47"/>
  <c r="AW225" i="47"/>
  <c r="AS225" i="47"/>
  <c r="BA225" i="47"/>
  <c r="AQ225" i="47"/>
  <c r="AU225" i="47"/>
  <c r="AX233" i="47"/>
  <c r="AZ233" i="47"/>
  <c r="AP233" i="47"/>
  <c r="AU233" i="47"/>
  <c r="BA233" i="47"/>
  <c r="AV233" i="47"/>
  <c r="AW233" i="47"/>
  <c r="AO233" i="47"/>
  <c r="AQ233" i="47"/>
  <c r="AV14" i="47"/>
  <c r="AR14" i="47"/>
  <c r="AY14" i="47"/>
  <c r="AZ14" i="47"/>
  <c r="AQ14" i="47"/>
  <c r="AT14" i="47"/>
  <c r="AU14" i="47"/>
  <c r="BA14" i="47"/>
  <c r="AX14" i="47"/>
  <c r="AO14" i="47"/>
  <c r="AS14" i="47"/>
  <c r="AW14" i="47"/>
  <c r="AY64" i="47"/>
  <c r="AT64" i="47"/>
  <c r="AR64" i="47"/>
  <c r="AQ64" i="47"/>
  <c r="AV64" i="47"/>
  <c r="AW64" i="47"/>
  <c r="AO64" i="47"/>
  <c r="AZ64" i="47"/>
  <c r="AU64" i="47"/>
  <c r="AX64" i="47"/>
  <c r="BA64" i="47"/>
  <c r="AS64" i="47"/>
  <c r="AT72" i="47"/>
  <c r="AY72" i="47"/>
  <c r="AO72" i="47"/>
  <c r="AS72" i="47"/>
  <c r="AR72" i="47"/>
  <c r="AW72" i="47"/>
  <c r="AU72" i="47"/>
  <c r="AQ72" i="47"/>
  <c r="AV72" i="47"/>
  <c r="AX72" i="47"/>
  <c r="BA72" i="47"/>
  <c r="AZ72" i="47"/>
  <c r="AZ80" i="47"/>
  <c r="BA80" i="47"/>
  <c r="AW80" i="47"/>
  <c r="AX80" i="47"/>
  <c r="AY80" i="47"/>
  <c r="AR80" i="47"/>
  <c r="AU80" i="47"/>
  <c r="AS80" i="47"/>
  <c r="AT80" i="47"/>
  <c r="AQ80" i="47"/>
  <c r="AV80" i="47"/>
  <c r="AO80" i="47"/>
  <c r="AZ88" i="47"/>
  <c r="AW88" i="47"/>
  <c r="AS88" i="47"/>
  <c r="AX88" i="47"/>
  <c r="AY88" i="47"/>
  <c r="AR88" i="47"/>
  <c r="BA88" i="47"/>
  <c r="AQ88" i="47"/>
  <c r="AO88" i="47"/>
  <c r="AU88" i="47"/>
  <c r="AV88" i="47"/>
  <c r="AT88" i="47"/>
  <c r="AZ96" i="47"/>
  <c r="AW96" i="47"/>
  <c r="AO96" i="47"/>
  <c r="AS96" i="47"/>
  <c r="AU96" i="47"/>
  <c r="BA96" i="47"/>
  <c r="AT96" i="47"/>
  <c r="AV96" i="47"/>
  <c r="AX96" i="47"/>
  <c r="AY96" i="47"/>
  <c r="AR96" i="47"/>
  <c r="AQ96" i="47"/>
  <c r="AX104" i="47"/>
  <c r="AU104" i="47"/>
  <c r="AQ104" i="47"/>
  <c r="AY104" i="47"/>
  <c r="AR104" i="47"/>
  <c r="AW104" i="47"/>
  <c r="AT104" i="47"/>
  <c r="AS104" i="47"/>
  <c r="AO104" i="47"/>
  <c r="AZ104" i="47"/>
  <c r="BA104" i="47"/>
  <c r="AV104" i="47"/>
  <c r="AV117" i="47"/>
  <c r="AR117" i="47"/>
  <c r="AX117" i="47"/>
  <c r="AO117" i="47"/>
  <c r="AT117" i="47"/>
  <c r="AZ117" i="47"/>
  <c r="AQ117" i="47"/>
  <c r="AW117" i="47"/>
  <c r="AS117" i="47"/>
  <c r="BA117" i="47"/>
  <c r="AY117" i="47"/>
  <c r="AU117" i="47"/>
  <c r="AR125" i="47"/>
  <c r="AZ125" i="47"/>
  <c r="AO125" i="47"/>
  <c r="AW125" i="47"/>
  <c r="AV125" i="47"/>
  <c r="AY125" i="47"/>
  <c r="AQ125" i="47"/>
  <c r="AX125" i="47"/>
  <c r="BA125" i="47"/>
  <c r="AU125" i="47"/>
  <c r="AS125" i="47"/>
  <c r="AT125" i="47"/>
  <c r="AT133" i="47"/>
  <c r="AU133" i="47"/>
  <c r="AZ133" i="47"/>
  <c r="AO133" i="47"/>
  <c r="AQ133" i="47"/>
  <c r="AV133" i="47"/>
  <c r="AY133" i="47"/>
  <c r="AW133" i="47"/>
  <c r="BA133" i="47"/>
  <c r="AR133" i="47"/>
  <c r="AS133" i="47"/>
  <c r="AX133" i="47"/>
  <c r="BA141" i="47"/>
  <c r="AU141" i="47"/>
  <c r="AX141" i="47"/>
  <c r="AQ141" i="47"/>
  <c r="AV141" i="47"/>
  <c r="AO141" i="47"/>
  <c r="AT141" i="47"/>
  <c r="AS141" i="47"/>
  <c r="AZ141" i="47"/>
  <c r="AR141" i="47"/>
  <c r="AW141" i="47"/>
  <c r="AY141" i="47"/>
  <c r="AZ149" i="47"/>
  <c r="AV149" i="47"/>
  <c r="AO149" i="47"/>
  <c r="AT149" i="47"/>
  <c r="AU149" i="47"/>
  <c r="AX149" i="47"/>
  <c r="AY149" i="47"/>
  <c r="AQ149" i="47"/>
  <c r="AS149" i="47"/>
  <c r="AR149" i="47"/>
  <c r="AW149" i="47"/>
  <c r="BA149" i="47"/>
  <c r="AX5" i="47"/>
  <c r="AT5" i="47"/>
  <c r="AU5" i="47"/>
  <c r="AR5" i="47"/>
  <c r="AV5" i="47"/>
  <c r="AO5" i="47"/>
  <c r="BA5" i="47"/>
  <c r="AY5" i="47"/>
  <c r="AQ5" i="47"/>
  <c r="AZ5" i="47"/>
  <c r="AW5" i="47"/>
  <c r="AS5" i="47"/>
  <c r="AQ22" i="47"/>
  <c r="AY22" i="47"/>
  <c r="AO22" i="47"/>
  <c r="AU22" i="47"/>
  <c r="AV22" i="47"/>
  <c r="AZ22" i="47"/>
  <c r="AX22" i="47"/>
  <c r="AR22" i="47"/>
  <c r="AT22" i="47"/>
  <c r="AS22" i="47"/>
  <c r="BA22" i="47"/>
  <c r="AW22" i="47"/>
  <c r="AZ32" i="47"/>
  <c r="AY32" i="47"/>
  <c r="AT32" i="47"/>
  <c r="AX32" i="47"/>
  <c r="AV32" i="47"/>
  <c r="AO32" i="47"/>
  <c r="AR32" i="47"/>
  <c r="AS32" i="47"/>
  <c r="BA32" i="47"/>
  <c r="AU32" i="47"/>
  <c r="AQ32" i="47"/>
  <c r="AW32" i="47"/>
  <c r="AR40" i="47"/>
  <c r="AZ40" i="47"/>
  <c r="AV40" i="47"/>
  <c r="AO40" i="47"/>
  <c r="AY40" i="47"/>
  <c r="AX40" i="47"/>
  <c r="AS40" i="47"/>
  <c r="AT40" i="47"/>
  <c r="AW40" i="47"/>
  <c r="AQ40" i="47"/>
  <c r="BA40" i="47"/>
  <c r="AU40" i="47"/>
  <c r="AP49" i="47"/>
  <c r="AW49" i="47"/>
  <c r="BA49" i="47"/>
  <c r="AX49" i="47"/>
  <c r="AV49" i="47"/>
  <c r="AQ49" i="47"/>
  <c r="AZ49" i="47"/>
  <c r="AO49" i="47"/>
  <c r="AU49" i="47"/>
  <c r="AY57" i="47"/>
  <c r="AR57" i="47"/>
  <c r="AV57" i="47"/>
  <c r="AZ57" i="47"/>
  <c r="AT57" i="47"/>
  <c r="BA57" i="47"/>
  <c r="AO57" i="47"/>
  <c r="AU57" i="47"/>
  <c r="AS57" i="47"/>
  <c r="AW57" i="47"/>
  <c r="AX57" i="47"/>
  <c r="AQ57" i="47"/>
  <c r="AV157" i="47"/>
  <c r="AZ157" i="47"/>
  <c r="AT157" i="47"/>
  <c r="AY157" i="47"/>
  <c r="AO157" i="47"/>
  <c r="AQ157" i="47"/>
  <c r="AU157" i="47"/>
  <c r="AR157" i="47"/>
  <c r="AX157" i="47"/>
  <c r="AS157" i="47"/>
  <c r="BA157" i="47"/>
  <c r="AW157" i="47"/>
  <c r="AV165" i="47"/>
  <c r="AZ165" i="47"/>
  <c r="AU165" i="47"/>
  <c r="AT165" i="47"/>
  <c r="AO165" i="47"/>
  <c r="AQ165" i="47"/>
  <c r="AR165" i="47"/>
  <c r="AX165" i="47"/>
  <c r="AY165" i="47"/>
  <c r="BA165" i="47"/>
  <c r="AS165" i="47"/>
  <c r="AW165" i="47"/>
  <c r="AV173" i="47"/>
  <c r="AZ173" i="47"/>
  <c r="AU173" i="47"/>
  <c r="AT173" i="47"/>
  <c r="AO173" i="47"/>
  <c r="AR173" i="47"/>
  <c r="AX173" i="47"/>
  <c r="AY173" i="47"/>
  <c r="AQ173" i="47"/>
  <c r="BA173" i="47"/>
  <c r="AW173" i="47"/>
  <c r="AS173" i="47"/>
  <c r="AT181" i="47"/>
  <c r="AU181" i="47"/>
  <c r="AX181" i="47"/>
  <c r="AY181" i="47"/>
  <c r="AR181" i="47"/>
  <c r="BA181" i="47"/>
  <c r="AO181" i="47"/>
  <c r="AQ181" i="47"/>
  <c r="AZ181" i="47"/>
  <c r="AW181" i="47"/>
  <c r="AV181" i="47"/>
  <c r="AS181" i="47"/>
  <c r="BA189" i="47"/>
  <c r="AY189" i="47"/>
  <c r="AS189" i="47"/>
  <c r="AO189" i="47"/>
  <c r="AR189" i="47"/>
  <c r="AW189" i="47"/>
  <c r="AX189" i="47"/>
  <c r="AU189" i="47"/>
  <c r="AZ189" i="47"/>
  <c r="AQ189" i="47"/>
  <c r="AV189" i="47"/>
  <c r="AT189" i="47"/>
  <c r="AZ196" i="47"/>
  <c r="AX196" i="47"/>
  <c r="AT196" i="47"/>
  <c r="AO196" i="47"/>
  <c r="AW196" i="47"/>
  <c r="AQ196" i="47"/>
  <c r="BA196" i="47"/>
  <c r="AS196" i="47"/>
  <c r="AY196" i="47"/>
  <c r="AR196" i="47"/>
  <c r="AU196" i="47"/>
  <c r="AV196" i="47"/>
  <c r="AW204" i="47"/>
  <c r="AV204" i="47"/>
  <c r="AS204" i="47"/>
  <c r="AX204" i="47"/>
  <c r="AO204" i="47"/>
  <c r="BA204" i="47"/>
  <c r="AQ204" i="47"/>
  <c r="AU204" i="47"/>
  <c r="AY204" i="47"/>
  <c r="AT204" i="47"/>
  <c r="AR204" i="47"/>
  <c r="AZ204" i="47"/>
  <c r="AV212" i="47"/>
  <c r="AP212" i="47"/>
  <c r="AZ212" i="47"/>
  <c r="AU212" i="47"/>
  <c r="BA212" i="47"/>
  <c r="AQ212" i="47"/>
  <c r="AO212" i="47"/>
  <c r="AX212" i="47"/>
  <c r="AW212" i="47"/>
  <c r="AU220" i="47"/>
  <c r="AO220" i="47"/>
  <c r="AP220" i="47"/>
  <c r="AZ220" i="47"/>
  <c r="AV220" i="47"/>
  <c r="AQ220" i="47"/>
  <c r="AX220" i="47"/>
  <c r="BA220" i="47"/>
  <c r="AW220" i="47"/>
  <c r="AY228" i="47"/>
  <c r="AZ228" i="47"/>
  <c r="AV228" i="47"/>
  <c r="BA228" i="47"/>
  <c r="AX228" i="47"/>
  <c r="AT228" i="47"/>
  <c r="AQ228" i="47"/>
  <c r="AS228" i="47"/>
  <c r="AW228" i="47"/>
  <c r="AO228" i="47"/>
  <c r="AR228" i="47"/>
  <c r="AU228" i="47"/>
  <c r="AV7" i="47"/>
  <c r="AR7" i="47"/>
  <c r="AZ7" i="47"/>
  <c r="AY7" i="47"/>
  <c r="AW7" i="47"/>
  <c r="AO7" i="47"/>
  <c r="AT7" i="47"/>
  <c r="BA7" i="47"/>
  <c r="AS7" i="47"/>
  <c r="AU7" i="47"/>
  <c r="AX7" i="47"/>
  <c r="AQ7" i="47"/>
  <c r="AR26" i="47"/>
  <c r="AT26" i="47"/>
  <c r="AY26" i="47"/>
  <c r="AX26" i="47"/>
  <c r="AO26" i="47"/>
  <c r="AU26" i="47"/>
  <c r="AQ26" i="47"/>
  <c r="AV26" i="47"/>
  <c r="AZ26" i="47"/>
  <c r="AW26" i="47"/>
  <c r="AS26" i="47"/>
  <c r="BA26" i="47"/>
  <c r="AY61" i="47"/>
  <c r="AR61" i="47"/>
  <c r="AV61" i="47"/>
  <c r="AZ61" i="47"/>
  <c r="BA61" i="47"/>
  <c r="AO61" i="47"/>
  <c r="AW61" i="47"/>
  <c r="AU61" i="47"/>
  <c r="AS61" i="47"/>
  <c r="AX61" i="47"/>
  <c r="AT61" i="47"/>
  <c r="AQ61" i="47"/>
  <c r="AX69" i="47"/>
  <c r="AR69" i="47"/>
  <c r="AV69" i="47"/>
  <c r="AO69" i="47"/>
  <c r="AW69" i="47"/>
  <c r="AY69" i="47"/>
  <c r="AZ69" i="47"/>
  <c r="BA69" i="47"/>
  <c r="AT69" i="47"/>
  <c r="AS69" i="47"/>
  <c r="AQ69" i="47"/>
  <c r="AU69" i="47"/>
  <c r="AZ77" i="47"/>
  <c r="AY77" i="47"/>
  <c r="AR77" i="47"/>
  <c r="BA77" i="47"/>
  <c r="AO77" i="47"/>
  <c r="AW77" i="47"/>
  <c r="AU77" i="47"/>
  <c r="AT77" i="47"/>
  <c r="AV77" i="47"/>
  <c r="AX77" i="47"/>
  <c r="AS77" i="47"/>
  <c r="AQ77" i="47"/>
  <c r="AY85" i="47"/>
  <c r="AZ85" i="47"/>
  <c r="BA85" i="47"/>
  <c r="AO85" i="47"/>
  <c r="AV85" i="47"/>
  <c r="AW85" i="47"/>
  <c r="AU85" i="47"/>
  <c r="AR85" i="47"/>
  <c r="AT85" i="47"/>
  <c r="AQ85" i="47"/>
  <c r="AS85" i="47"/>
  <c r="AX85" i="47"/>
  <c r="AV101" i="47"/>
  <c r="AX101" i="47"/>
  <c r="AO101" i="47"/>
  <c r="AT101" i="47"/>
  <c r="AR101" i="47"/>
  <c r="AZ101" i="47"/>
  <c r="AY101" i="47"/>
  <c r="BA101" i="47"/>
  <c r="AU101" i="47"/>
  <c r="AW101" i="47"/>
  <c r="AQ101" i="47"/>
  <c r="AS101" i="47"/>
  <c r="AZ114" i="47"/>
  <c r="AW114" i="47"/>
  <c r="AT114" i="47"/>
  <c r="AU114" i="47"/>
  <c r="BA114" i="47"/>
  <c r="AS114" i="47"/>
  <c r="AO114" i="47"/>
  <c r="AQ114" i="47"/>
  <c r="AV114" i="47"/>
  <c r="AY114" i="47"/>
  <c r="AR114" i="47"/>
  <c r="AX114" i="47"/>
  <c r="AZ122" i="47"/>
  <c r="BA122" i="47"/>
  <c r="AO122" i="47"/>
  <c r="AW122" i="47"/>
  <c r="AY122" i="47"/>
  <c r="AV122" i="47"/>
  <c r="AX122" i="47"/>
  <c r="AR122" i="47"/>
  <c r="AQ122" i="47"/>
  <c r="AT122" i="47"/>
  <c r="AS122" i="47"/>
  <c r="AU122" i="47"/>
  <c r="AZ130" i="47"/>
  <c r="AS130" i="47"/>
  <c r="AX130" i="47"/>
  <c r="AY130" i="47"/>
  <c r="BA130" i="47"/>
  <c r="AT130" i="47"/>
  <c r="AU130" i="47"/>
  <c r="AV130" i="47"/>
  <c r="AW130" i="47"/>
  <c r="AO130" i="47"/>
  <c r="AQ130" i="47"/>
  <c r="AR130" i="47"/>
  <c r="AZ138" i="47"/>
  <c r="AW138" i="47"/>
  <c r="AX138" i="47"/>
  <c r="AY138" i="47"/>
  <c r="AS138" i="47"/>
  <c r="AT138" i="47"/>
  <c r="AU138" i="47"/>
  <c r="AR138" i="47"/>
  <c r="AV138" i="47"/>
  <c r="BA138" i="47"/>
  <c r="AO138" i="47"/>
  <c r="AQ138" i="47"/>
  <c r="AZ146" i="47"/>
  <c r="AX146" i="47"/>
  <c r="BA146" i="47"/>
  <c r="AT146" i="47"/>
  <c r="AU146" i="47"/>
  <c r="AS146" i="47"/>
  <c r="AO146" i="47"/>
  <c r="AW146" i="47"/>
  <c r="AQ146" i="47"/>
  <c r="AV146" i="47"/>
  <c r="AR146" i="47"/>
  <c r="AY146" i="47"/>
  <c r="AU154" i="47"/>
  <c r="AS154" i="47"/>
  <c r="AQ154" i="47"/>
  <c r="AY154" i="47"/>
  <c r="AX154" i="47"/>
  <c r="AV154" i="47"/>
  <c r="BA154" i="47"/>
  <c r="AZ154" i="47"/>
  <c r="AR154" i="47"/>
  <c r="AW154" i="47"/>
  <c r="AO154" i="47"/>
  <c r="AT154" i="47"/>
  <c r="BD5" i="34"/>
  <c r="BK5" i="34"/>
  <c r="BF5" i="34"/>
  <c r="BB5" i="34"/>
  <c r="BE5" i="34"/>
  <c r="BJ5" i="34"/>
  <c r="BI5" i="34"/>
  <c r="BM5" i="34"/>
  <c r="BL5" i="34"/>
  <c r="BH5" i="34"/>
  <c r="BG5" i="34"/>
  <c r="BL122" i="34"/>
  <c r="BJ122" i="34"/>
  <c r="BE122" i="34"/>
  <c r="BG126" i="34"/>
  <c r="BB126" i="34"/>
  <c r="BH130" i="34"/>
  <c r="BK130" i="34"/>
  <c r="BM130" i="34"/>
  <c r="BH134" i="34"/>
  <c r="BB134" i="34"/>
  <c r="BI134" i="34"/>
  <c r="BG138" i="34"/>
  <c r="BJ138" i="34"/>
  <c r="BE138" i="34"/>
  <c r="BF142" i="34"/>
  <c r="BB142" i="34"/>
  <c r="BJ146" i="34"/>
  <c r="BH146" i="34"/>
  <c r="BM146" i="34"/>
  <c r="BH150" i="34"/>
  <c r="BG150" i="34"/>
  <c r="BI150" i="34"/>
  <c r="BH154" i="34"/>
  <c r="BJ154" i="34"/>
  <c r="BE154" i="34"/>
  <c r="BG158" i="34"/>
  <c r="BB158" i="34"/>
  <c r="BJ162" i="34"/>
  <c r="BH162" i="34"/>
  <c r="BM162" i="34"/>
  <c r="BB166" i="34"/>
  <c r="BG166" i="34"/>
  <c r="BI166" i="34"/>
  <c r="BK170" i="34"/>
  <c r="BI170" i="34"/>
  <c r="BD170" i="34"/>
  <c r="BM174" i="34"/>
  <c r="BB174" i="34"/>
  <c r="BJ178" i="34"/>
  <c r="BE178" i="34"/>
  <c r="BL178" i="34"/>
  <c r="BE182" i="34"/>
  <c r="BK182" i="34"/>
  <c r="BH182" i="34"/>
  <c r="BD190" i="34"/>
  <c r="BL190" i="34"/>
  <c r="BB190" i="34"/>
  <c r="BL194" i="34"/>
  <c r="BE194" i="34"/>
  <c r="BL198" i="34"/>
  <c r="BJ198" i="34"/>
  <c r="BK198" i="34"/>
  <c r="BE202" i="34"/>
  <c r="BD202" i="34"/>
  <c r="BG202" i="34"/>
  <c r="BJ206" i="34"/>
  <c r="BL206" i="34"/>
  <c r="BB206" i="34"/>
  <c r="BD210" i="34"/>
  <c r="BE210" i="34"/>
  <c r="BL230" i="34"/>
  <c r="BE230" i="34"/>
  <c r="BK230" i="34"/>
  <c r="BE234" i="34"/>
  <c r="BI234" i="34"/>
  <c r="BG234" i="34"/>
  <c r="BJ238" i="34"/>
  <c r="BL238" i="34"/>
  <c r="BB238" i="34"/>
  <c r="BJ128" i="34"/>
  <c r="BE128" i="34"/>
  <c r="BG128" i="34"/>
  <c r="BM140" i="34"/>
  <c r="BI140" i="34"/>
  <c r="BB140" i="34"/>
  <c r="BD152" i="34"/>
  <c r="BE152" i="34"/>
  <c r="BJ160" i="34"/>
  <c r="BI160" i="34"/>
  <c r="BK160" i="34"/>
  <c r="BK172" i="34"/>
  <c r="BI172" i="34"/>
  <c r="BJ172" i="34"/>
  <c r="BD184" i="34"/>
  <c r="BM184" i="34"/>
  <c r="BF184" i="34"/>
  <c r="BL192" i="34"/>
  <c r="BD240" i="34"/>
  <c r="BF122" i="34"/>
  <c r="BJ126" i="34"/>
  <c r="BL126" i="34"/>
  <c r="BJ130" i="34"/>
  <c r="BI130" i="34"/>
  <c r="BK134" i="34"/>
  <c r="BK138" i="34"/>
  <c r="BK142" i="34"/>
  <c r="BM142" i="34"/>
  <c r="BF146" i="34"/>
  <c r="BJ150" i="34"/>
  <c r="BE150" i="34"/>
  <c r="BD154" i="34"/>
  <c r="BK158" i="34"/>
  <c r="BM158" i="34"/>
  <c r="BD162" i="34"/>
  <c r="BB162" i="34"/>
  <c r="BI162" i="34"/>
  <c r="BJ166" i="34"/>
  <c r="BK166" i="34"/>
  <c r="BE166" i="34"/>
  <c r="BG170" i="34"/>
  <c r="BE170" i="34"/>
  <c r="BF174" i="34"/>
  <c r="BI174" i="34"/>
  <c r="BL174" i="34"/>
  <c r="BF178" i="34"/>
  <c r="BK178" i="34"/>
  <c r="BH178" i="34"/>
  <c r="BJ182" i="34"/>
  <c r="BG182" i="34"/>
  <c r="BD182" i="34"/>
  <c r="BM190" i="34"/>
  <c r="BF190" i="34"/>
  <c r="BI194" i="34"/>
  <c r="BF194" i="34"/>
  <c r="BK194" i="34"/>
  <c r="BF198" i="34"/>
  <c r="BE198" i="34"/>
  <c r="BG198" i="34"/>
  <c r="BL202" i="34"/>
  <c r="BM202" i="34"/>
  <c r="BB202" i="34"/>
  <c r="BE206" i="34"/>
  <c r="BF206" i="34"/>
  <c r="BH210" i="34"/>
  <c r="BL210" i="34"/>
  <c r="BK210" i="34"/>
  <c r="BF230" i="34"/>
  <c r="BJ230" i="34"/>
  <c r="BG230" i="34"/>
  <c r="BL234" i="34"/>
  <c r="BM234" i="34"/>
  <c r="BB234" i="34"/>
  <c r="BE238" i="34"/>
  <c r="BF238" i="34"/>
  <c r="BD128" i="34"/>
  <c r="BM128" i="34"/>
  <c r="BB128" i="34"/>
  <c r="BF140" i="34"/>
  <c r="BD140" i="34"/>
  <c r="BM152" i="34"/>
  <c r="BL152" i="34"/>
  <c r="BE160" i="34"/>
  <c r="BD160" i="34"/>
  <c r="BG160" i="34"/>
  <c r="BH172" i="34"/>
  <c r="BE172" i="34"/>
  <c r="BF172" i="34"/>
  <c r="BG184" i="34"/>
  <c r="BI184" i="34"/>
  <c r="BJ192" i="34"/>
  <c r="BG192" i="34"/>
  <c r="BM192" i="34"/>
  <c r="BD204" i="34"/>
  <c r="BB204" i="34"/>
  <c r="BI204" i="34"/>
  <c r="BL216" i="34"/>
  <c r="BH216" i="34"/>
  <c r="BE216" i="34"/>
  <c r="BD122" i="34"/>
  <c r="BM126" i="34"/>
  <c r="BD130" i="34"/>
  <c r="BL134" i="34"/>
  <c r="BE134" i="34"/>
  <c r="BD138" i="34"/>
  <c r="BJ142" i="34"/>
  <c r="BB146" i="34"/>
  <c r="BI146" i="34"/>
  <c r="BK150" i="34"/>
  <c r="BB154" i="34"/>
  <c r="BJ158" i="34"/>
  <c r="BK152" i="34"/>
  <c r="BF192" i="34"/>
  <c r="BJ204" i="34"/>
  <c r="BH204" i="34"/>
  <c r="BM204" i="34"/>
  <c r="BK216" i="34"/>
  <c r="BD216" i="34"/>
  <c r="BI216" i="34"/>
  <c r="BJ240" i="34"/>
  <c r="BK240" i="34"/>
  <c r="BE240" i="34"/>
  <c r="BI241" i="34"/>
  <c r="BK241" i="34"/>
  <c r="BM123" i="34"/>
  <c r="BK123" i="34"/>
  <c r="BJ123" i="34"/>
  <c r="BG127" i="34"/>
  <c r="BM127" i="34"/>
  <c r="BF127" i="34"/>
  <c r="BE131" i="34"/>
  <c r="BL131" i="34"/>
  <c r="BB135" i="34"/>
  <c r="BH135" i="34"/>
  <c r="BE135" i="34"/>
  <c r="BK139" i="34"/>
  <c r="BL139" i="34"/>
  <c r="BJ139" i="34"/>
  <c r="BL143" i="34"/>
  <c r="BM143" i="34"/>
  <c r="BF143" i="34"/>
  <c r="BK147" i="34"/>
  <c r="BL147" i="34"/>
  <c r="BB151" i="34"/>
  <c r="BD151" i="34"/>
  <c r="BE151" i="34"/>
  <c r="BG155" i="34"/>
  <c r="BK155" i="34"/>
  <c r="BJ155" i="34"/>
  <c r="BL159" i="34"/>
  <c r="BM159" i="34"/>
  <c r="BF159" i="34"/>
  <c r="BE163" i="34"/>
  <c r="BL163" i="34"/>
  <c r="BH167" i="34"/>
  <c r="BD167" i="34"/>
  <c r="BE167" i="34"/>
  <c r="BB171" i="34"/>
  <c r="BD171" i="34"/>
  <c r="BI171" i="34"/>
  <c r="BG175" i="34"/>
  <c r="BH175" i="34"/>
  <c r="BE175" i="34"/>
  <c r="BB179" i="34"/>
  <c r="BD179" i="34"/>
  <c r="BK183" i="34"/>
  <c r="BF183" i="34"/>
  <c r="BM183" i="34"/>
  <c r="BF187" i="34"/>
  <c r="BJ187" i="34"/>
  <c r="BH187" i="34"/>
  <c r="BB191" i="34"/>
  <c r="BK191" i="34"/>
  <c r="BD191" i="34"/>
  <c r="BK195" i="34"/>
  <c r="BE195" i="34"/>
  <c r="BK199" i="34"/>
  <c r="BJ199" i="34"/>
  <c r="BL199" i="34"/>
  <c r="BE203" i="34"/>
  <c r="BB203" i="34"/>
  <c r="BH203" i="34"/>
  <c r="BJ207" i="34"/>
  <c r="BK207" i="34"/>
  <c r="BD207" i="34"/>
  <c r="BB211" i="34"/>
  <c r="BE211" i="34"/>
  <c r="BK215" i="34"/>
  <c r="BJ215" i="34"/>
  <c r="BL215" i="34"/>
  <c r="BE219" i="34"/>
  <c r="BB219" i="34"/>
  <c r="BH219" i="34"/>
  <c r="BM231" i="34"/>
  <c r="BI231" i="34"/>
  <c r="BD231" i="34"/>
  <c r="BF235" i="34"/>
  <c r="BG235" i="34"/>
  <c r="BI239" i="34"/>
  <c r="BM239" i="34"/>
  <c r="BL239" i="34"/>
  <c r="BH124" i="34"/>
  <c r="BD124" i="34"/>
  <c r="BF136" i="34"/>
  <c r="BD136" i="34"/>
  <c r="BK136" i="34"/>
  <c r="BJ148" i="34"/>
  <c r="BL148" i="34"/>
  <c r="BG148" i="34"/>
  <c r="BJ164" i="34"/>
  <c r="BL164" i="34"/>
  <c r="BB164" i="34"/>
  <c r="BD176" i="34"/>
  <c r="BI176" i="34"/>
  <c r="BK188" i="34"/>
  <c r="BB188" i="34"/>
  <c r="BM188" i="34"/>
  <c r="BH196" i="34"/>
  <c r="BG196" i="34"/>
  <c r="BI196" i="34"/>
  <c r="BJ208" i="34"/>
  <c r="BK208" i="34"/>
  <c r="BE208" i="34"/>
  <c r="BF220" i="34"/>
  <c r="BG220" i="34"/>
  <c r="BK232" i="34"/>
  <c r="BJ232" i="34"/>
  <c r="BM232" i="34"/>
  <c r="BE132" i="34"/>
  <c r="BF132" i="34"/>
  <c r="BD144" i="34"/>
  <c r="BI144" i="34"/>
  <c r="BK144" i="34"/>
  <c r="BF156" i="34"/>
  <c r="BE156" i="34"/>
  <c r="BG156" i="34"/>
  <c r="BI168" i="34"/>
  <c r="BJ168" i="34"/>
  <c r="BB168" i="34"/>
  <c r="BH180" i="34"/>
  <c r="BI180" i="34"/>
  <c r="BK200" i="34"/>
  <c r="BJ200" i="34"/>
  <c r="BM200" i="34"/>
  <c r="BL212" i="34"/>
  <c r="BF212" i="34"/>
  <c r="BI212" i="34"/>
  <c r="BK236" i="34"/>
  <c r="BL236" i="34"/>
  <c r="BE236" i="34"/>
  <c r="BG233" i="34"/>
  <c r="BH233" i="34"/>
  <c r="BK125" i="34"/>
  <c r="BB125" i="34"/>
  <c r="BK129" i="34"/>
  <c r="BB129" i="34"/>
  <c r="BL129" i="34"/>
  <c r="BB133" i="34"/>
  <c r="BG133" i="34"/>
  <c r="BH133" i="34"/>
  <c r="BB137" i="34"/>
  <c r="BJ137" i="34"/>
  <c r="BD137" i="34"/>
  <c r="BF141" i="34"/>
  <c r="BB141" i="34"/>
  <c r="BF145" i="34"/>
  <c r="BJ145" i="34"/>
  <c r="BL145" i="34"/>
  <c r="BI149" i="34"/>
  <c r="BG149" i="34"/>
  <c r="BH149" i="34"/>
  <c r="BI153" i="34"/>
  <c r="BJ153" i="34"/>
  <c r="BD153" i="34"/>
  <c r="BG157" i="34"/>
  <c r="BB157" i="34"/>
  <c r="BJ161" i="34"/>
  <c r="BI161" i="34"/>
  <c r="BL161" i="34"/>
  <c r="BB165" i="34"/>
  <c r="BG165" i="34"/>
  <c r="BH165" i="34"/>
  <c r="BI169" i="34"/>
  <c r="BJ169" i="34"/>
  <c r="BD169" i="34"/>
  <c r="BH173" i="34"/>
  <c r="BF173" i="34"/>
  <c r="BM177" i="34"/>
  <c r="BD177" i="34"/>
  <c r="BK177" i="34"/>
  <c r="BM181" i="34"/>
  <c r="BD181" i="34"/>
  <c r="BG181" i="34"/>
  <c r="BD189" i="34"/>
  <c r="BI189" i="34"/>
  <c r="BF189" i="34"/>
  <c r="BB193" i="34"/>
  <c r="BK193" i="34"/>
  <c r="BL197" i="34"/>
  <c r="BB197" i="34"/>
  <c r="BD197" i="34"/>
  <c r="BE201" i="34"/>
  <c r="BD201" i="34"/>
  <c r="BJ201" i="34"/>
  <c r="BK205" i="34"/>
  <c r="BB205" i="34"/>
  <c r="BF205" i="34"/>
  <c r="BI209" i="34"/>
  <c r="BK209" i="34"/>
  <c r="BL213" i="34"/>
  <c r="BB213" i="34"/>
  <c r="BD213" i="34"/>
  <c r="BE217" i="34"/>
  <c r="BD217" i="34"/>
  <c r="BJ217" i="34"/>
  <c r="BK237" i="34"/>
  <c r="BB237" i="34"/>
  <c r="BF237" i="34"/>
  <c r="BF240" i="34"/>
  <c r="BH241" i="34"/>
  <c r="BE241" i="34"/>
  <c r="BJ151" i="34"/>
  <c r="BE155" i="34"/>
  <c r="BF155" i="34"/>
  <c r="BG159" i="34"/>
  <c r="BH159" i="34"/>
  <c r="BI163" i="34"/>
  <c r="BM163" i="34"/>
  <c r="BG163" i="34"/>
  <c r="BM167" i="34"/>
  <c r="BL167" i="34"/>
  <c r="BJ167" i="34"/>
  <c r="BG171" i="34"/>
  <c r="BJ171" i="34"/>
  <c r="BE171" i="34"/>
  <c r="BJ175" i="34"/>
  <c r="BD175" i="34"/>
  <c r="BG179" i="34"/>
  <c r="BJ179" i="34"/>
  <c r="BM179" i="34"/>
  <c r="BB183" i="34"/>
  <c r="BL183" i="34"/>
  <c r="BI183" i="34"/>
  <c r="BE187" i="34"/>
  <c r="BM187" i="34"/>
  <c r="BD187" i="34"/>
  <c r="BM191" i="34"/>
  <c r="BF191" i="34"/>
  <c r="BI195" i="34"/>
  <c r="BF195" i="34"/>
  <c r="BL195" i="34"/>
  <c r="BF199" i="34"/>
  <c r="BE199" i="34"/>
  <c r="BK203" i="34"/>
  <c r="BM203" i="34"/>
  <c r="BD203" i="34"/>
  <c r="BE207" i="34"/>
  <c r="BF207" i="34"/>
  <c r="BM211" i="34"/>
  <c r="BK211" i="34"/>
  <c r="BL211" i="34"/>
  <c r="BF215" i="34"/>
  <c r="BE215" i="34"/>
  <c r="BH215" i="34"/>
  <c r="BK219" i="34"/>
  <c r="BM219" i="34"/>
  <c r="BD219" i="34"/>
  <c r="BG231" i="34"/>
  <c r="BB231" i="34"/>
  <c r="BJ235" i="34"/>
  <c r="BB235" i="34"/>
  <c r="BL235" i="34"/>
  <c r="BB239" i="34"/>
  <c r="BG239" i="34"/>
  <c r="BH239" i="34"/>
  <c r="BJ124" i="34"/>
  <c r="BM124" i="34"/>
  <c r="BK124" i="34"/>
  <c r="BM136" i="34"/>
  <c r="BI136" i="34"/>
  <c r="BG136" i="34"/>
  <c r="BD148" i="34"/>
  <c r="BE148" i="34"/>
  <c r="BB148" i="34"/>
  <c r="BE164" i="34"/>
  <c r="BF164" i="34"/>
  <c r="BH176" i="34"/>
  <c r="BK176" i="34"/>
  <c r="BE176" i="34"/>
  <c r="BF188" i="34"/>
  <c r="BJ188" i="34"/>
  <c r="BI188" i="34"/>
  <c r="BB196" i="34"/>
  <c r="BJ196" i="34"/>
  <c r="BE196" i="34"/>
  <c r="BD208" i="34"/>
  <c r="BF208" i="34"/>
  <c r="BD220" i="34"/>
  <c r="BH220" i="34"/>
  <c r="BM220" i="34"/>
  <c r="BF232" i="34"/>
  <c r="BD232" i="34"/>
  <c r="BI232" i="34"/>
  <c r="BH132" i="34"/>
  <c r="BJ132" i="34"/>
  <c r="BK132" i="34"/>
  <c r="BJ144" i="34"/>
  <c r="BF144" i="34"/>
  <c r="BG144" i="34"/>
  <c r="BM156" i="34"/>
  <c r="BI156" i="34"/>
  <c r="BB156" i="34"/>
  <c r="BD168" i="34"/>
  <c r="BE168" i="34"/>
  <c r="BL180" i="34"/>
  <c r="BB180" i="34"/>
  <c r="BE180" i="34"/>
  <c r="BF200" i="34"/>
  <c r="BD200" i="34"/>
  <c r="BI200" i="34"/>
  <c r="BH212" i="34"/>
  <c r="BJ212" i="34"/>
  <c r="BE212" i="34"/>
  <c r="BF236" i="34"/>
  <c r="BG236" i="34"/>
  <c r="BK233" i="34"/>
  <c r="BI233" i="34"/>
  <c r="BB233" i="34"/>
  <c r="BM125" i="34"/>
  <c r="BE125" i="34"/>
  <c r="BL125" i="34"/>
  <c r="BE129" i="34"/>
  <c r="BI129" i="34"/>
  <c r="BH129" i="34"/>
  <c r="BM133" i="34"/>
  <c r="BK133" i="34"/>
  <c r="BD133" i="34"/>
  <c r="BG137" i="34"/>
  <c r="BE137" i="34"/>
  <c r="BG141" i="34"/>
  <c r="BK141" i="34"/>
  <c r="BL141" i="34"/>
  <c r="BI145" i="34"/>
  <c r="BB145" i="34"/>
  <c r="BH145" i="34"/>
  <c r="BJ149" i="34"/>
  <c r="BK149" i="34"/>
  <c r="BD149" i="34"/>
  <c r="BB153" i="34"/>
  <c r="BE153" i="34"/>
  <c r="BK157" i="34"/>
  <c r="BJ157" i="34"/>
  <c r="BL157" i="34"/>
  <c r="BE161" i="34"/>
  <c r="BB161" i="34"/>
  <c r="BH161" i="34"/>
  <c r="BJ165" i="34"/>
  <c r="BK165" i="34"/>
  <c r="BD165" i="34"/>
  <c r="BB169" i="34"/>
  <c r="BE169" i="34"/>
  <c r="BI173" i="34"/>
  <c r="BL173" i="34"/>
  <c r="BK173" i="34"/>
  <c r="BE177" i="34"/>
  <c r="BH177" i="34"/>
  <c r="BG177" i="34"/>
  <c r="BE181" i="34"/>
  <c r="BJ181" i="34"/>
  <c r="BB181" i="34"/>
  <c r="BM189" i="34"/>
  <c r="BL189" i="34"/>
  <c r="BI193" i="34"/>
  <c r="BL193" i="34"/>
  <c r="BE193" i="34"/>
  <c r="BG197" i="34"/>
  <c r="BK197" i="34"/>
  <c r="BJ197" i="34"/>
  <c r="BL201" i="34"/>
  <c r="BM201" i="34"/>
  <c r="BF201" i="34"/>
  <c r="BE205" i="34"/>
  <c r="BL205" i="34"/>
  <c r="BM209" i="34"/>
  <c r="BD209" i="34"/>
  <c r="BE209" i="34"/>
  <c r="BG213" i="34"/>
  <c r="BK213" i="34"/>
  <c r="BJ213" i="34"/>
  <c r="BL217" i="34"/>
  <c r="BM217" i="34"/>
  <c r="BF217" i="34"/>
  <c r="BE237" i="34"/>
  <c r="BL237" i="34"/>
  <c r="BD241" i="34"/>
  <c r="BH123" i="34"/>
  <c r="BB123" i="34"/>
  <c r="BF123" i="34"/>
  <c r="BK127" i="34"/>
  <c r="BH127" i="34"/>
  <c r="BD131" i="34"/>
  <c r="BI131" i="34"/>
  <c r="BG131" i="34"/>
  <c r="BI135" i="34"/>
  <c r="BM135" i="34"/>
  <c r="BJ135" i="34"/>
  <c r="BB139" i="34"/>
  <c r="BE139" i="34"/>
  <c r="BF139" i="34"/>
  <c r="BE143" i="34"/>
  <c r="BH143" i="34"/>
  <c r="BM147" i="34"/>
  <c r="BD147" i="34"/>
  <c r="BG147" i="34"/>
  <c r="BM151" i="34"/>
  <c r="BL151" i="34"/>
  <c r="BM155" i="34"/>
  <c r="BH199" i="34"/>
  <c r="BB122" i="34"/>
  <c r="BH122" i="34"/>
  <c r="BM122" i="34"/>
  <c r="BK126" i="34"/>
  <c r="BF126" i="34"/>
  <c r="BI126" i="34"/>
  <c r="BB130" i="34"/>
  <c r="BL130" i="34"/>
  <c r="BE130" i="34"/>
  <c r="BD134" i="34"/>
  <c r="BF134" i="34"/>
  <c r="BL138" i="34"/>
  <c r="BB138" i="34"/>
  <c r="BM138" i="34"/>
  <c r="BD142" i="34"/>
  <c r="BG142" i="34"/>
  <c r="BI142" i="34"/>
  <c r="BK146" i="34"/>
  <c r="BL146" i="34"/>
  <c r="BE146" i="34"/>
  <c r="BD150" i="34"/>
  <c r="BF150" i="34"/>
  <c r="BL154" i="34"/>
  <c r="BK154" i="34"/>
  <c r="BM154" i="34"/>
  <c r="BF158" i="34"/>
  <c r="BD158" i="34"/>
  <c r="BI158" i="34"/>
  <c r="BK162" i="34"/>
  <c r="BL162" i="34"/>
  <c r="BE162" i="34"/>
  <c r="BD166" i="34"/>
  <c r="BF166" i="34"/>
  <c r="BF170" i="34"/>
  <c r="BB170" i="34"/>
  <c r="BL170" i="34"/>
  <c r="BE174" i="34"/>
  <c r="BK174" i="34"/>
  <c r="BH174" i="34"/>
  <c r="BI178" i="34"/>
  <c r="BG178" i="34"/>
  <c r="BD178" i="34"/>
  <c r="BM182" i="34"/>
  <c r="BB182" i="34"/>
  <c r="BJ190" i="34"/>
  <c r="BH190" i="34"/>
  <c r="BK190" i="34"/>
  <c r="BD194" i="34"/>
  <c r="BH194" i="34"/>
  <c r="BG194" i="34"/>
  <c r="BM198" i="34"/>
  <c r="BI198" i="34"/>
  <c r="BB198" i="34"/>
  <c r="BF202" i="34"/>
  <c r="BH202" i="34"/>
  <c r="BI206" i="34"/>
  <c r="BM206" i="34"/>
  <c r="BK206" i="34"/>
  <c r="BM210" i="34"/>
  <c r="BF210" i="34"/>
  <c r="BG210" i="34"/>
  <c r="BM230" i="34"/>
  <c r="BI230" i="34"/>
  <c r="BB230" i="34"/>
  <c r="BF234" i="34"/>
  <c r="BH234" i="34"/>
  <c r="BI238" i="34"/>
  <c r="BM238" i="34"/>
  <c r="BK238" i="34"/>
  <c r="BF128" i="34"/>
  <c r="BH128" i="34"/>
  <c r="BE140" i="34"/>
  <c r="BJ140" i="34"/>
  <c r="BK140" i="34"/>
  <c r="BH152" i="34"/>
  <c r="BF152" i="34"/>
  <c r="BG152" i="34"/>
  <c r="BL160" i="34"/>
  <c r="BM160" i="34"/>
  <c r="BB160" i="34"/>
  <c r="BD172" i="34"/>
  <c r="BG172" i="34"/>
  <c r="BH184" i="34"/>
  <c r="BK184" i="34"/>
  <c r="BE184" i="34"/>
  <c r="BD192" i="34"/>
  <c r="BH192" i="34"/>
  <c r="BI192" i="34"/>
  <c r="BK204" i="34"/>
  <c r="BL204" i="34"/>
  <c r="BE204" i="34"/>
  <c r="BG216" i="34"/>
  <c r="BB216" i="34"/>
  <c r="BH240" i="34"/>
  <c r="BG240" i="34"/>
  <c r="BM240" i="34"/>
  <c r="BB241" i="34"/>
  <c r="BG241" i="34"/>
  <c r="BJ241" i="34"/>
  <c r="BL123" i="34"/>
  <c r="BI123" i="34"/>
  <c r="BE127" i="34"/>
  <c r="BD127" i="34"/>
  <c r="BB127" i="34"/>
  <c r="BK131" i="34"/>
  <c r="BB131" i="34"/>
  <c r="BJ131" i="34"/>
  <c r="BL135" i="34"/>
  <c r="BG135" i="34"/>
  <c r="BF135" i="34"/>
  <c r="BM139" i="34"/>
  <c r="BI139" i="34"/>
  <c r="BG143" i="34"/>
  <c r="BK143" i="34"/>
  <c r="BB143" i="34"/>
  <c r="BE147" i="34"/>
  <c r="BI147" i="34"/>
  <c r="BJ147" i="34"/>
  <c r="BH151" i="34"/>
  <c r="BG151" i="34"/>
  <c r="BF151" i="34"/>
  <c r="BH155" i="34"/>
  <c r="BI155" i="34"/>
  <c r="BK159" i="34"/>
  <c r="BI159" i="34"/>
  <c r="BB159" i="34"/>
  <c r="BD163" i="34"/>
  <c r="BH163" i="34"/>
  <c r="BJ163" i="34"/>
  <c r="BB167" i="34"/>
  <c r="BG167" i="34"/>
  <c r="BF167" i="34"/>
  <c r="BL171" i="34"/>
  <c r="BF171" i="34"/>
  <c r="BK175" i="34"/>
  <c r="BF175" i="34"/>
  <c r="BM175" i="34"/>
  <c r="BF179" i="34"/>
  <c r="BL179" i="34"/>
  <c r="BI179" i="34"/>
  <c r="BJ183" i="34"/>
  <c r="BH183" i="34"/>
  <c r="BE183" i="34"/>
  <c r="BI187" i="34"/>
  <c r="BG187" i="34"/>
  <c r="BJ191" i="34"/>
  <c r="BG191" i="34"/>
  <c r="BL191" i="34"/>
  <c r="BB195" i="34"/>
  <c r="BG195" i="34"/>
  <c r="BH195" i="34"/>
  <c r="BM199" i="34"/>
  <c r="BI199" i="34"/>
  <c r="BD199" i="34"/>
  <c r="BF203" i="34"/>
  <c r="BG203" i="34"/>
  <c r="BI207" i="34"/>
  <c r="BM207" i="34"/>
  <c r="BL207" i="34"/>
  <c r="BG211" i="34"/>
  <c r="BF211" i="34"/>
  <c r="BH211" i="34"/>
  <c r="BM215" i="34"/>
  <c r="BI215" i="34"/>
  <c r="BD215" i="34"/>
  <c r="BF219" i="34"/>
  <c r="BG219" i="34"/>
  <c r="BK231" i="34"/>
  <c r="BJ231" i="34"/>
  <c r="BL231" i="34"/>
  <c r="BE235" i="34"/>
  <c r="BI235" i="34"/>
  <c r="BH235" i="34"/>
  <c r="BJ239" i="34"/>
  <c r="BK239" i="34"/>
  <c r="BD239" i="34"/>
  <c r="BL124" i="34"/>
  <c r="BF124" i="34"/>
  <c r="BG124" i="34"/>
  <c r="BH136" i="34"/>
  <c r="BJ136" i="34"/>
  <c r="BB136" i="34"/>
  <c r="BM148" i="34"/>
  <c r="BK148" i="34"/>
  <c r="BI164" i="34"/>
  <c r="BM164" i="34"/>
  <c r="BK164" i="34"/>
  <c r="BG176" i="34"/>
  <c r="BB176" i="34"/>
  <c r="BJ176" i="34"/>
  <c r="BD188" i="34"/>
  <c r="BL188" i="34"/>
  <c r="BE188" i="34"/>
  <c r="BK196" i="34"/>
  <c r="BD196" i="34"/>
  <c r="BH208" i="34"/>
  <c r="BL208" i="34"/>
  <c r="BM208" i="34"/>
  <c r="BJ220" i="34"/>
  <c r="BB220" i="34"/>
  <c r="BI220" i="34"/>
  <c r="BL232" i="34"/>
  <c r="BH232" i="34"/>
  <c r="BE232" i="34"/>
  <c r="BI132" i="34"/>
  <c r="BD132" i="34"/>
  <c r="BG132" i="34"/>
  <c r="BL144" i="34"/>
  <c r="BM144" i="34"/>
  <c r="BB144" i="34"/>
  <c r="BH156" i="34"/>
  <c r="BD156" i="34"/>
  <c r="BH168" i="34"/>
  <c r="BL168" i="34"/>
  <c r="BK168" i="34"/>
  <c r="BD180" i="34"/>
  <c r="BG180" i="34"/>
  <c r="BJ180" i="34"/>
  <c r="BL200" i="34"/>
  <c r="BH200" i="34"/>
  <c r="BE200" i="34"/>
  <c r="BB212" i="34"/>
  <c r="BD212" i="34"/>
  <c r="BJ236" i="34"/>
  <c r="BH236" i="34"/>
  <c r="BM236" i="34"/>
  <c r="BE233" i="34"/>
  <c r="BD233" i="34"/>
  <c r="BJ233" i="34"/>
  <c r="BF125" i="34"/>
  <c r="BJ125" i="34"/>
  <c r="BH125" i="34"/>
  <c r="BF129" i="34"/>
  <c r="BM129" i="34"/>
  <c r="BD129" i="34"/>
  <c r="BE133" i="34"/>
  <c r="BF133" i="34"/>
  <c r="BI137" i="34"/>
  <c r="BM137" i="34"/>
  <c r="BL137" i="34"/>
  <c r="BJ141" i="34"/>
  <c r="BE141" i="34"/>
  <c r="BH141" i="34"/>
  <c r="BK145" i="34"/>
  <c r="BM145" i="34"/>
  <c r="BD145" i="34"/>
  <c r="BE149" i="34"/>
  <c r="BF149" i="34"/>
  <c r="BM153" i="34"/>
  <c r="BK153" i="34"/>
  <c r="BL153" i="34"/>
  <c r="BF157" i="34"/>
  <c r="BE157" i="34"/>
  <c r="BH157" i="34"/>
  <c r="BK161" i="34"/>
  <c r="BM161" i="34"/>
  <c r="BD161" i="34"/>
  <c r="BE165" i="34"/>
  <c r="BF165" i="34"/>
  <c r="BM169" i="34"/>
  <c r="BK169" i="34"/>
  <c r="BL169" i="34"/>
  <c r="BM173" i="34"/>
  <c r="BD173" i="34"/>
  <c r="BG173" i="34"/>
  <c r="BL177" i="34"/>
  <c r="BJ177" i="34"/>
  <c r="BB177" i="34"/>
  <c r="BH181" i="34"/>
  <c r="BF181" i="34"/>
  <c r="BK189" i="34"/>
  <c r="BH189" i="34"/>
  <c r="BG189" i="34"/>
  <c r="BD193" i="34"/>
  <c r="BG193" i="34"/>
  <c r="BJ193" i="34"/>
  <c r="BM197" i="34"/>
  <c r="BE197" i="34"/>
  <c r="BF197" i="34"/>
  <c r="BG201" i="34"/>
  <c r="BH201" i="34"/>
  <c r="BI205" i="34"/>
  <c r="BM205" i="34"/>
  <c r="BG205" i="34"/>
  <c r="BH209" i="34"/>
  <c r="BL209" i="34"/>
  <c r="BJ209" i="34"/>
  <c r="BM213" i="34"/>
  <c r="BE213" i="34"/>
  <c r="BF213" i="34"/>
  <c r="BG217" i="34"/>
  <c r="BH217" i="34"/>
  <c r="BI237" i="34"/>
  <c r="BM237" i="34"/>
  <c r="BG237" i="34"/>
  <c r="BK122" i="34"/>
  <c r="BG122" i="34"/>
  <c r="BI122" i="34"/>
  <c r="BD126" i="34"/>
  <c r="BH126" i="34"/>
  <c r="BE126" i="34"/>
  <c r="BF130" i="34"/>
  <c r="BG130" i="34"/>
  <c r="BG134" i="34"/>
  <c r="BJ134" i="34"/>
  <c r="BM134" i="34"/>
  <c r="BF138" i="34"/>
  <c r="BH138" i="34"/>
  <c r="BI138" i="34"/>
  <c r="BL142" i="34"/>
  <c r="BH142" i="34"/>
  <c r="BE142" i="34"/>
  <c r="BD146" i="34"/>
  <c r="BG146" i="34"/>
  <c r="BB150" i="34"/>
  <c r="BL150" i="34"/>
  <c r="BM150" i="34"/>
  <c r="BG154" i="34"/>
  <c r="BF154" i="34"/>
  <c r="BI154" i="34"/>
  <c r="BL158" i="34"/>
  <c r="BH158" i="34"/>
  <c r="BE158" i="34"/>
  <c r="BF162" i="34"/>
  <c r="BG162" i="34"/>
  <c r="BH166" i="34"/>
  <c r="BL166" i="34"/>
  <c r="BM166" i="34"/>
  <c r="BJ170" i="34"/>
  <c r="BM170" i="34"/>
  <c r="BH170" i="34"/>
  <c r="BJ174" i="34"/>
  <c r="BG174" i="34"/>
  <c r="BD174" i="34"/>
  <c r="BM178" i="34"/>
  <c r="BB178" i="34"/>
  <c r="BF182" i="34"/>
  <c r="BI182" i="34"/>
  <c r="BL182" i="34"/>
  <c r="BE190" i="34"/>
  <c r="BI190" i="34"/>
  <c r="BG190" i="34"/>
  <c r="BM194" i="34"/>
  <c r="BJ194" i="34"/>
  <c r="BB194" i="34"/>
  <c r="BH198" i="34"/>
  <c r="BD198" i="34"/>
  <c r="BJ202" i="34"/>
  <c r="BI202" i="34"/>
  <c r="BK202" i="34"/>
  <c r="BD206" i="34"/>
  <c r="BH206" i="34"/>
  <c r="BG206" i="34"/>
  <c r="BI210" i="34"/>
  <c r="BJ210" i="34"/>
  <c r="BB210" i="34"/>
  <c r="BH230" i="34"/>
  <c r="BD230" i="34"/>
  <c r="BJ234" i="34"/>
  <c r="BD234" i="34"/>
  <c r="BK234" i="34"/>
  <c r="BD238" i="34"/>
  <c r="BH238" i="34"/>
  <c r="BG238" i="34"/>
  <c r="BI128" i="34"/>
  <c r="BL128" i="34"/>
  <c r="BK128" i="34"/>
  <c r="BL140" i="34"/>
  <c r="BH140" i="34"/>
  <c r="BG140" i="34"/>
  <c r="BI152" i="34"/>
  <c r="BJ152" i="34"/>
  <c r="BB152" i="34"/>
  <c r="BF160" i="34"/>
  <c r="BH160" i="34"/>
  <c r="BL172" i="34"/>
  <c r="BM172" i="34"/>
  <c r="BB172" i="34"/>
  <c r="BL184" i="34"/>
  <c r="BB184" i="34"/>
  <c r="BJ184" i="34"/>
  <c r="BB192" i="34"/>
  <c r="BK192" i="34"/>
  <c r="BE192" i="34"/>
  <c r="BF204" i="34"/>
  <c r="BG204" i="34"/>
  <c r="BF216" i="34"/>
  <c r="BJ216" i="34"/>
  <c r="BM216" i="34"/>
  <c r="BB240" i="34"/>
  <c r="BL240" i="34"/>
  <c r="BI240" i="34"/>
  <c r="BM241" i="34"/>
  <c r="BL241" i="34"/>
  <c r="BF241" i="34"/>
  <c r="BG123" i="34"/>
  <c r="BE123" i="34"/>
  <c r="BD123" i="34"/>
  <c r="BL127" i="34"/>
  <c r="BI127" i="34"/>
  <c r="BJ127" i="34"/>
  <c r="BM131" i="34"/>
  <c r="BH131" i="34"/>
  <c r="BF131" i="34"/>
  <c r="BD135" i="34"/>
  <c r="BK135" i="34"/>
  <c r="BH139" i="34"/>
  <c r="BG139" i="34"/>
  <c r="BD139" i="34"/>
  <c r="BI143" i="34"/>
  <c r="BD143" i="34"/>
  <c r="BJ143" i="34"/>
  <c r="BH147" i="34"/>
  <c r="BB147" i="34"/>
  <c r="BF147" i="34"/>
  <c r="BI151" i="34"/>
  <c r="BK151" i="34"/>
  <c r="BL155" i="34"/>
  <c r="BB155" i="34"/>
  <c r="BD155" i="34"/>
  <c r="BE159" i="34"/>
  <c r="BD159" i="34"/>
  <c r="BJ159" i="34"/>
  <c r="BK163" i="34"/>
  <c r="BB163" i="34"/>
  <c r="BF163" i="34"/>
  <c r="BI167" i="34"/>
  <c r="BK167" i="34"/>
  <c r="BK171" i="34"/>
  <c r="BH171" i="34"/>
  <c r="BM171" i="34"/>
  <c r="BB175" i="34"/>
  <c r="BL175" i="34"/>
  <c r="BI175" i="34"/>
  <c r="BK179" i="34"/>
  <c r="BH179" i="34"/>
  <c r="BE179" i="34"/>
  <c r="BG183" i="34"/>
  <c r="BD183" i="34"/>
  <c r="BK187" i="34"/>
  <c r="BB187" i="34"/>
  <c r="BL187" i="34"/>
  <c r="BE191" i="34"/>
  <c r="BI191" i="34"/>
  <c r="BH191" i="34"/>
  <c r="BM195" i="34"/>
  <c r="BJ195" i="34"/>
  <c r="BD195" i="34"/>
  <c r="BG199" i="34"/>
  <c r="BB199" i="34"/>
  <c r="BJ203" i="34"/>
  <c r="BI203" i="34"/>
  <c r="BL203" i="34"/>
  <c r="BB207" i="34"/>
  <c r="BG207" i="34"/>
  <c r="BH207" i="34"/>
  <c r="BI211" i="34"/>
  <c r="BJ211" i="34"/>
  <c r="BD211" i="34"/>
  <c r="BG215" i="34"/>
  <c r="BB215" i="34"/>
  <c r="BJ219" i="34"/>
  <c r="BI219" i="34"/>
  <c r="BL219" i="34"/>
  <c r="BF231" i="34"/>
  <c r="BE231" i="34"/>
  <c r="BH231" i="34"/>
  <c r="BK235" i="34"/>
  <c r="BM235" i="34"/>
  <c r="BD235" i="34"/>
  <c r="BE239" i="34"/>
  <c r="BF239" i="34"/>
  <c r="BE124" i="34"/>
  <c r="BI124" i="34"/>
  <c r="BB124" i="34"/>
  <c r="BL136" i="34"/>
  <c r="BE136" i="34"/>
  <c r="BI148" i="34"/>
  <c r="BH148" i="34"/>
  <c r="BF148" i="34"/>
  <c r="BD164" i="34"/>
  <c r="BH164" i="34"/>
  <c r="BG164" i="34"/>
  <c r="BL176" i="34"/>
  <c r="BM176" i="34"/>
  <c r="BF176" i="34"/>
  <c r="BH188" i="34"/>
  <c r="BG188" i="34"/>
  <c r="BL196" i="34"/>
  <c r="BF196" i="34"/>
  <c r="BM196" i="34"/>
  <c r="BB208" i="34"/>
  <c r="BG208" i="34"/>
  <c r="BI208" i="34"/>
  <c r="BK220" i="34"/>
  <c r="BL220" i="34"/>
  <c r="BE220" i="34"/>
  <c r="BG232" i="34"/>
  <c r="BB232" i="34"/>
  <c r="BM132" i="34"/>
  <c r="BL132" i="34"/>
  <c r="BB132" i="34"/>
  <c r="BE144" i="34"/>
  <c r="BH144" i="34"/>
  <c r="BL156" i="34"/>
  <c r="BJ156" i="34"/>
  <c r="BK156" i="34"/>
  <c r="BM168" i="34"/>
  <c r="BF168" i="34"/>
  <c r="BG168" i="34"/>
  <c r="BK180" i="34"/>
  <c r="BM180" i="34"/>
  <c r="BF180" i="34"/>
  <c r="BG200" i="34"/>
  <c r="BB200" i="34"/>
  <c r="BG212" i="34"/>
  <c r="BK212" i="34"/>
  <c r="BM212" i="34"/>
  <c r="BD236" i="34"/>
  <c r="BB236" i="34"/>
  <c r="BI236" i="34"/>
  <c r="BL233" i="34"/>
  <c r="BM233" i="34"/>
  <c r="BF233" i="34"/>
  <c r="BG125" i="34"/>
  <c r="BI125" i="34"/>
  <c r="BD125" i="34"/>
  <c r="BJ129" i="34"/>
  <c r="BG129" i="34"/>
  <c r="BJ133" i="34"/>
  <c r="BI133" i="34"/>
  <c r="BL133" i="34"/>
  <c r="BK137" i="34"/>
  <c r="BF137" i="34"/>
  <c r="BH137" i="34"/>
  <c r="BM141" i="34"/>
  <c r="BI141" i="34"/>
  <c r="BD141" i="34"/>
  <c r="BE145" i="34"/>
  <c r="BG145" i="34"/>
  <c r="BB149" i="34"/>
  <c r="BM149" i="34"/>
  <c r="BL149" i="34"/>
  <c r="BG153" i="34"/>
  <c r="BF153" i="34"/>
  <c r="BH153" i="34"/>
  <c r="BM157" i="34"/>
  <c r="BI157" i="34"/>
  <c r="BD157" i="34"/>
  <c r="BF161" i="34"/>
  <c r="BG161" i="34"/>
  <c r="BI165" i="34"/>
  <c r="BM165" i="34"/>
  <c r="BL165" i="34"/>
  <c r="BG169" i="34"/>
  <c r="BF169" i="34"/>
  <c r="BH169" i="34"/>
  <c r="BE173" i="34"/>
  <c r="BJ173" i="34"/>
  <c r="BB173" i="34"/>
  <c r="BI177" i="34"/>
  <c r="BF177" i="34"/>
  <c r="BI181" i="34"/>
  <c r="BL181" i="34"/>
  <c r="BK181" i="34"/>
  <c r="BE189" i="34"/>
  <c r="BB189" i="34"/>
  <c r="BJ189" i="34"/>
  <c r="BM193" i="34"/>
  <c r="BH193" i="34"/>
  <c r="BF193" i="34"/>
  <c r="BH197" i="34"/>
  <c r="BI197" i="34"/>
  <c r="BK201" i="34"/>
  <c r="BI201" i="34"/>
  <c r="BB201" i="34"/>
  <c r="BD205" i="34"/>
  <c r="BH205" i="34"/>
  <c r="BJ205" i="34"/>
  <c r="BB209" i="34"/>
  <c r="BG209" i="34"/>
  <c r="BF209" i="34"/>
  <c r="BH213" i="34"/>
  <c r="BI213" i="34"/>
  <c r="BK217" i="34"/>
  <c r="BI217" i="34"/>
  <c r="BB217" i="34"/>
  <c r="BD237" i="34"/>
  <c r="BH237" i="34"/>
  <c r="BJ237" i="34"/>
  <c r="BK6" i="34"/>
  <c r="BH18" i="34"/>
  <c r="BM22" i="34"/>
  <c r="BD34" i="34"/>
  <c r="BG42" i="34"/>
  <c r="BD46" i="34"/>
  <c r="BF50" i="34"/>
  <c r="BM66" i="34"/>
  <c r="BK74" i="34"/>
  <c r="BL82" i="34"/>
  <c r="BI86" i="34"/>
  <c r="BE90" i="34"/>
  <c r="BL98" i="34"/>
  <c r="BK106" i="34"/>
  <c r="BF110" i="34"/>
  <c r="BH118" i="34"/>
  <c r="BL116" i="34"/>
  <c r="BI11" i="34"/>
  <c r="BK15" i="34"/>
  <c r="BE23" i="34"/>
  <c r="BH27" i="34"/>
  <c r="BD39" i="34"/>
  <c r="BI47" i="34"/>
  <c r="BG51" i="34"/>
  <c r="BH67" i="34"/>
  <c r="BM75" i="34"/>
  <c r="BB79" i="34"/>
  <c r="BH87" i="34"/>
  <c r="BL91" i="34"/>
  <c r="BF95" i="34"/>
  <c r="BK103" i="34"/>
  <c r="BJ107" i="34"/>
  <c r="BH115" i="34"/>
  <c r="BE119" i="34"/>
  <c r="BI112" i="34"/>
  <c r="BB12" i="34"/>
  <c r="BI20" i="34"/>
  <c r="BB40" i="34"/>
  <c r="BE44" i="34"/>
  <c r="BD48" i="34"/>
  <c r="BD56" i="34"/>
  <c r="BD68" i="34"/>
  <c r="BE76" i="34"/>
  <c r="BJ84" i="34"/>
  <c r="BL88" i="34"/>
  <c r="BD96" i="34"/>
  <c r="BG108" i="34"/>
  <c r="BI17" i="34"/>
  <c r="BK33" i="34"/>
  <c r="BD45" i="34"/>
  <c r="BE49" i="34"/>
  <c r="BM57" i="34"/>
  <c r="BH65" i="34"/>
  <c r="BF73" i="34"/>
  <c r="BK81" i="34"/>
  <c r="BE89" i="34"/>
  <c r="BE97" i="34"/>
  <c r="BH101" i="34"/>
  <c r="BG109" i="34"/>
  <c r="BJ117" i="34"/>
  <c r="BJ121" i="34"/>
  <c r="BF6" i="34"/>
  <c r="BE14" i="34"/>
  <c r="BD22" i="34"/>
  <c r="BI26" i="34"/>
  <c r="BB42" i="34"/>
  <c r="BJ46" i="34"/>
  <c r="BJ66" i="34"/>
  <c r="BI70" i="34"/>
  <c r="BD78" i="34"/>
  <c r="BF86" i="34"/>
  <c r="BK94" i="34"/>
  <c r="BM98" i="34"/>
  <c r="BL106" i="34"/>
  <c r="BK114" i="34"/>
  <c r="BL118" i="34"/>
  <c r="BH104" i="34"/>
  <c r="BK116" i="34"/>
  <c r="BB11" i="34"/>
  <c r="BF15" i="34"/>
  <c r="BB23" i="34"/>
  <c r="BM39" i="34"/>
  <c r="BD43" i="34"/>
  <c r="BH51" i="34"/>
  <c r="BG67" i="34"/>
  <c r="BG71" i="34"/>
  <c r="BG79" i="34"/>
  <c r="BH83" i="34"/>
  <c r="BB91" i="34"/>
  <c r="BM95" i="34"/>
  <c r="BD103" i="34"/>
  <c r="BM107" i="34"/>
  <c r="BB111" i="34"/>
  <c r="BH119" i="34"/>
  <c r="BF100" i="34"/>
  <c r="BB112" i="34"/>
  <c r="BL8" i="34"/>
  <c r="BM16" i="34"/>
  <c r="BL20" i="34"/>
  <c r="BM28" i="34"/>
  <c r="BK44" i="34"/>
  <c r="BM48" i="34"/>
  <c r="BM56" i="34"/>
  <c r="BG68" i="34"/>
  <c r="BB72" i="34"/>
  <c r="BM80" i="34"/>
  <c r="BG84" i="34"/>
  <c r="BL92" i="34"/>
  <c r="BK96" i="34"/>
  <c r="BM120" i="34"/>
  <c r="BK17" i="34"/>
  <c r="BE21" i="34"/>
  <c r="BD33" i="34"/>
  <c r="BK41" i="34"/>
  <c r="BI45" i="34"/>
  <c r="BD53" i="34"/>
  <c r="BL57" i="34"/>
  <c r="BJ69" i="34"/>
  <c r="BG73" i="34"/>
  <c r="BL77" i="34"/>
  <c r="BM89" i="34"/>
  <c r="BB93" i="34"/>
  <c r="BG101" i="34"/>
  <c r="BM105" i="34"/>
  <c r="BK113" i="34"/>
  <c r="BK117" i="34"/>
  <c r="BH6" i="34"/>
  <c r="BL14" i="34"/>
  <c r="BK18" i="34"/>
  <c r="BG22" i="34"/>
  <c r="BJ26" i="34"/>
  <c r="BF34" i="34"/>
  <c r="BK42" i="34"/>
  <c r="BM46" i="34"/>
  <c r="BL50" i="34"/>
  <c r="BF66" i="34"/>
  <c r="BJ70" i="34"/>
  <c r="BF74" i="34"/>
  <c r="BK82" i="34"/>
  <c r="BD86" i="34"/>
  <c r="BL90" i="34"/>
  <c r="BD94" i="34"/>
  <c r="BG98" i="34"/>
  <c r="BG106" i="34"/>
  <c r="BB114" i="34"/>
  <c r="BG118" i="34"/>
  <c r="BE118" i="34"/>
  <c r="BD104" i="34"/>
  <c r="BJ104" i="34"/>
  <c r="BF116" i="34"/>
  <c r="BG116" i="34"/>
  <c r="BM11" i="34"/>
  <c r="BJ11" i="34"/>
  <c r="BD11" i="34"/>
  <c r="BI15" i="34"/>
  <c r="BG15" i="34"/>
  <c r="BL19" i="34"/>
  <c r="BE19" i="34"/>
  <c r="BB19" i="34"/>
  <c r="BM23" i="34"/>
  <c r="BD23" i="34"/>
  <c r="BJ23" i="34"/>
  <c r="BL27" i="34"/>
  <c r="BK27" i="34"/>
  <c r="BF27" i="34"/>
  <c r="BE39" i="34"/>
  <c r="BB39" i="34"/>
  <c r="BL43" i="34"/>
  <c r="BJ43" i="34"/>
  <c r="BK43" i="34"/>
  <c r="BE47" i="34"/>
  <c r="BD47" i="34"/>
  <c r="BG47" i="34"/>
  <c r="BJ51" i="34"/>
  <c r="BL51" i="34"/>
  <c r="BB51" i="34"/>
  <c r="BE67" i="34"/>
  <c r="BI67" i="34"/>
  <c r="BB67" i="34"/>
  <c r="BB71" i="34"/>
  <c r="BK71" i="34"/>
  <c r="BJ71" i="34"/>
  <c r="BB75" i="34"/>
  <c r="BD75" i="34"/>
  <c r="BF75" i="34"/>
  <c r="BE79" i="34"/>
  <c r="BI79" i="34"/>
  <c r="BI83" i="34"/>
  <c r="BL83" i="34"/>
  <c r="BB83" i="34"/>
  <c r="BI87" i="34"/>
  <c r="BK87" i="34"/>
  <c r="BJ87" i="34"/>
  <c r="BK91" i="34"/>
  <c r="BE91" i="34"/>
  <c r="BF91" i="34"/>
  <c r="BG95" i="34"/>
  <c r="BH95" i="34"/>
  <c r="BE99" i="34"/>
  <c r="BK99" i="34"/>
  <c r="BD99" i="34"/>
  <c r="BG103" i="34"/>
  <c r="BE103" i="34"/>
  <c r="BJ103" i="34"/>
  <c r="BE107" i="34"/>
  <c r="BD107" i="34"/>
  <c r="BF107" i="34"/>
  <c r="BG111" i="34"/>
  <c r="BK111" i="34"/>
  <c r="BK115" i="34"/>
  <c r="BE115" i="34"/>
  <c r="BD115" i="34"/>
  <c r="BI119" i="34"/>
  <c r="BL119" i="34"/>
  <c r="BJ119" i="34"/>
  <c r="BM100" i="34"/>
  <c r="BI100" i="34"/>
  <c r="BB100" i="34"/>
  <c r="BF112" i="34"/>
  <c r="BE112" i="34"/>
  <c r="BH8" i="34"/>
  <c r="BB8" i="34"/>
  <c r="BF12" i="34"/>
  <c r="BD12" i="34"/>
  <c r="BM12" i="34"/>
  <c r="BJ16" i="34"/>
  <c r="BL16" i="34"/>
  <c r="BG16" i="34"/>
  <c r="BJ20" i="34"/>
  <c r="BH20" i="34"/>
  <c r="BB20" i="34"/>
  <c r="BI28" i="34"/>
  <c r="BE28" i="34"/>
  <c r="BK28" i="34"/>
  <c r="BK40" i="34"/>
  <c r="BL40" i="34"/>
  <c r="BI40" i="34"/>
  <c r="BM44" i="34"/>
  <c r="BI44" i="34"/>
  <c r="BD44" i="34"/>
  <c r="BF48" i="34"/>
  <c r="BG48" i="34"/>
  <c r="BB52" i="34"/>
  <c r="BM52" i="34"/>
  <c r="BL52" i="34"/>
  <c r="BI56" i="34"/>
  <c r="BH56" i="34"/>
  <c r="BG56" i="34"/>
  <c r="BL68" i="34"/>
  <c r="BM68" i="34"/>
  <c r="BB68" i="34"/>
  <c r="BH72" i="34"/>
  <c r="BF72" i="34"/>
  <c r="BL76" i="34"/>
  <c r="BI76" i="34"/>
  <c r="BK76" i="34"/>
  <c r="BL80" i="34"/>
  <c r="BH80" i="34"/>
  <c r="BG80" i="34"/>
  <c r="BE84" i="34"/>
  <c r="BM84" i="34"/>
  <c r="BB84" i="34"/>
  <c r="BM88" i="34"/>
  <c r="BF88" i="34"/>
  <c r="BF92" i="34"/>
  <c r="BE92" i="34"/>
  <c r="BK92" i="34"/>
  <c r="BL96" i="34"/>
  <c r="BF96" i="34"/>
  <c r="BG96" i="34"/>
  <c r="BJ108" i="34"/>
  <c r="BL108" i="34"/>
  <c r="BB108" i="34"/>
  <c r="BF120" i="34"/>
  <c r="BE120" i="34"/>
  <c r="BB17" i="34"/>
  <c r="BE17" i="34"/>
  <c r="BF21" i="34"/>
  <c r="BJ21" i="34"/>
  <c r="BL21" i="34"/>
  <c r="BB33" i="34"/>
  <c r="BE33" i="34"/>
  <c r="BG41" i="34"/>
  <c r="BF41" i="34"/>
  <c r="BI41" i="34"/>
  <c r="BL45" i="34"/>
  <c r="BH45" i="34"/>
  <c r="BE45" i="34"/>
  <c r="BF49" i="34"/>
  <c r="BG49" i="34"/>
  <c r="BH53" i="34"/>
  <c r="BL53" i="34"/>
  <c r="BM53" i="34"/>
  <c r="BB57" i="34"/>
  <c r="BG57" i="34"/>
  <c r="BH57" i="34"/>
  <c r="BM65" i="34"/>
  <c r="BI65" i="34"/>
  <c r="BD65" i="34"/>
  <c r="BI69" i="34"/>
  <c r="BG69" i="34"/>
  <c r="BM73" i="34"/>
  <c r="BJ73" i="34"/>
  <c r="BL73" i="34"/>
  <c r="BM77" i="34"/>
  <c r="BB77" i="34"/>
  <c r="BH77" i="34"/>
  <c r="BF81" i="34"/>
  <c r="BI81" i="34"/>
  <c r="BD81" i="34"/>
  <c r="BB89" i="34"/>
  <c r="BF89" i="34"/>
  <c r="BF93" i="34"/>
  <c r="BK93" i="34"/>
  <c r="BL93" i="34"/>
  <c r="BI97" i="34"/>
  <c r="BJ97" i="34"/>
  <c r="BH97" i="34"/>
  <c r="BM101" i="34"/>
  <c r="BI101" i="34"/>
  <c r="BD101" i="34"/>
  <c r="BI105" i="34"/>
  <c r="BG105" i="34"/>
  <c r="BM109" i="34"/>
  <c r="BI109" i="34"/>
  <c r="BL109" i="34"/>
  <c r="BB113" i="34"/>
  <c r="BG113" i="34"/>
  <c r="BH113" i="34"/>
  <c r="BG117" i="34"/>
  <c r="BF117" i="34"/>
  <c r="BD117" i="34"/>
  <c r="BF121" i="34"/>
  <c r="BE121" i="34"/>
  <c r="BJ14" i="34"/>
  <c r="BK22" i="34"/>
  <c r="BB26" i="34"/>
  <c r="BE34" i="34"/>
  <c r="BD42" i="34"/>
  <c r="BK50" i="34"/>
  <c r="BD70" i="34"/>
  <c r="BH74" i="34"/>
  <c r="BF78" i="34"/>
  <c r="BM82" i="34"/>
  <c r="BJ90" i="34"/>
  <c r="BF98" i="34"/>
  <c r="BE106" i="34"/>
  <c r="BL114" i="34"/>
  <c r="BI118" i="34"/>
  <c r="BI104" i="34"/>
  <c r="BH11" i="34"/>
  <c r="BM19" i="34"/>
  <c r="BL23" i="34"/>
  <c r="BJ27" i="34"/>
  <c r="BH43" i="34"/>
  <c r="BK47" i="34"/>
  <c r="BH71" i="34"/>
  <c r="BJ75" i="34"/>
  <c r="BD83" i="34"/>
  <c r="BG87" i="34"/>
  <c r="BE95" i="34"/>
  <c r="BI99" i="34"/>
  <c r="BI107" i="34"/>
  <c r="BF111" i="34"/>
  <c r="BG119" i="34"/>
  <c r="BH100" i="34"/>
  <c r="BJ112" i="34"/>
  <c r="BE8" i="34"/>
  <c r="BI16" i="34"/>
  <c r="BG20" i="34"/>
  <c r="BD28" i="34"/>
  <c r="BM40" i="34"/>
  <c r="BK48" i="34"/>
  <c r="BF52" i="34"/>
  <c r="BE68" i="34"/>
  <c r="BL72" i="34"/>
  <c r="BJ80" i="34"/>
  <c r="BF84" i="34"/>
  <c r="BB88" i="34"/>
  <c r="BE96" i="34"/>
  <c r="BD108" i="34"/>
  <c r="BB120" i="34"/>
  <c r="BG21" i="34"/>
  <c r="BI33" i="34"/>
  <c r="BM41" i="34"/>
  <c r="BK49" i="34"/>
  <c r="BF53" i="34"/>
  <c r="BK65" i="34"/>
  <c r="BM69" i="34"/>
  <c r="BK77" i="34"/>
  <c r="BG81" i="34"/>
  <c r="BD89" i="34"/>
  <c r="BF97" i="34"/>
  <c r="BF101" i="34"/>
  <c r="BD105" i="34"/>
  <c r="BM113" i="34"/>
  <c r="BH117" i="34"/>
  <c r="BD121" i="34"/>
  <c r="BM6" i="34"/>
  <c r="BG18" i="34"/>
  <c r="BH22" i="34"/>
  <c r="BG26" i="34"/>
  <c r="BE26" i="34"/>
  <c r="BJ42" i="34"/>
  <c r="BE50" i="34"/>
  <c r="BD66" i="34"/>
  <c r="BL70" i="34"/>
  <c r="BG74" i="34"/>
  <c r="BH78" i="34"/>
  <c r="BG82" i="34"/>
  <c r="BL86" i="34"/>
  <c r="BD90" i="34"/>
  <c r="BM94" i="34"/>
  <c r="BI98" i="34"/>
  <c r="BH106" i="34"/>
  <c r="BH110" i="34"/>
  <c r="BG114" i="34"/>
  <c r="BK118" i="34"/>
  <c r="BK104" i="34"/>
  <c r="BD6" i="34"/>
  <c r="BI6" i="34"/>
  <c r="BB6" i="34"/>
  <c r="BB14" i="34"/>
  <c r="BD14" i="34"/>
  <c r="BM14" i="34"/>
  <c r="BL18" i="34"/>
  <c r="BB18" i="34"/>
  <c r="BI18" i="34"/>
  <c r="BB22" i="34"/>
  <c r="BJ22" i="34"/>
  <c r="BE22" i="34"/>
  <c r="BH26" i="34"/>
  <c r="BF26" i="34"/>
  <c r="BG34" i="34"/>
  <c r="BK34" i="34"/>
  <c r="BM34" i="34"/>
  <c r="BM42" i="34"/>
  <c r="BE42" i="34"/>
  <c r="BF42" i="34"/>
  <c r="BG46" i="34"/>
  <c r="BH46" i="34"/>
  <c r="BD50" i="34"/>
  <c r="BM50" i="34"/>
  <c r="BG50" i="34"/>
  <c r="BL66" i="34"/>
  <c r="BH66" i="34"/>
  <c r="BE66" i="34"/>
  <c r="BH70" i="34"/>
  <c r="BG70" i="34"/>
  <c r="BL74" i="34"/>
  <c r="BJ74" i="34"/>
  <c r="BM74" i="34"/>
  <c r="BL78" i="34"/>
  <c r="BB78" i="34"/>
  <c r="BI78" i="34"/>
  <c r="BF82" i="34"/>
  <c r="BH82" i="34"/>
  <c r="BE82" i="34"/>
  <c r="BB86" i="34"/>
  <c r="BG86" i="34"/>
  <c r="BK90" i="34"/>
  <c r="BF90" i="34"/>
  <c r="BM90" i="34"/>
  <c r="BL94" i="34"/>
  <c r="BG94" i="34"/>
  <c r="BI94" i="34"/>
  <c r="BB98" i="34"/>
  <c r="BJ98" i="34"/>
  <c r="BE98" i="34"/>
  <c r="BB106" i="34"/>
  <c r="BJ106" i="34"/>
  <c r="BM106" i="34"/>
  <c r="BD110" i="34"/>
  <c r="BB110" i="34"/>
  <c r="BI110" i="34"/>
  <c r="BH114" i="34"/>
  <c r="BJ114" i="34"/>
  <c r="BE114" i="34"/>
  <c r="BJ118" i="34"/>
  <c r="BF118" i="34"/>
  <c r="BF104" i="34"/>
  <c r="BE104" i="34"/>
  <c r="BG104" i="34"/>
  <c r="BH116" i="34"/>
  <c r="BI116" i="34"/>
  <c r="BB116" i="34"/>
  <c r="BK11" i="34"/>
  <c r="BF11" i="34"/>
  <c r="BH15" i="34"/>
  <c r="BL15" i="34"/>
  <c r="BB15" i="34"/>
  <c r="BI19" i="34"/>
  <c r="BH19" i="34"/>
  <c r="BJ19" i="34"/>
  <c r="BH23" i="34"/>
  <c r="BK23" i="34"/>
  <c r="BF23" i="34"/>
  <c r="BM27" i="34"/>
  <c r="BG27" i="34"/>
  <c r="BF39" i="34"/>
  <c r="BJ39" i="34"/>
  <c r="BL39" i="34"/>
  <c r="BF43" i="34"/>
  <c r="BE43" i="34"/>
  <c r="BG43" i="34"/>
  <c r="BL47" i="34"/>
  <c r="BM47" i="34"/>
  <c r="BB47" i="34"/>
  <c r="BE51" i="34"/>
  <c r="BF51" i="34"/>
  <c r="BK67" i="34"/>
  <c r="BD67" i="34"/>
  <c r="BJ67" i="34"/>
  <c r="BD71" i="34"/>
  <c r="BE71" i="34"/>
  <c r="BF71" i="34"/>
  <c r="BH75" i="34"/>
  <c r="BK75" i="34"/>
  <c r="BK79" i="34"/>
  <c r="BM79" i="34"/>
  <c r="BD79" i="34"/>
  <c r="BK83" i="34"/>
  <c r="BG83" i="34"/>
  <c r="BJ83" i="34"/>
  <c r="BD87" i="34"/>
  <c r="BE87" i="34"/>
  <c r="BF87" i="34"/>
  <c r="BG91" i="34"/>
  <c r="BI91" i="34"/>
  <c r="BL95" i="34"/>
  <c r="BK95" i="34"/>
  <c r="BB95" i="34"/>
  <c r="BH99" i="34"/>
  <c r="BL99" i="34"/>
  <c r="BJ99" i="34"/>
  <c r="BL103" i="34"/>
  <c r="BM103" i="34"/>
  <c r="BF103" i="34"/>
  <c r="BK107" i="34"/>
  <c r="BL107" i="34"/>
  <c r="BL111" i="34"/>
  <c r="BM111" i="34"/>
  <c r="BE111" i="34"/>
  <c r="BM115" i="34"/>
  <c r="BL115" i="34"/>
  <c r="BJ115" i="34"/>
  <c r="BB119" i="34"/>
  <c r="BD119" i="34"/>
  <c r="BF119" i="34"/>
  <c r="BJ100" i="34"/>
  <c r="BD100" i="34"/>
  <c r="BL112" i="34"/>
  <c r="BM112" i="34"/>
  <c r="BK112" i="34"/>
  <c r="BF8" i="34"/>
  <c r="BD8" i="34"/>
  <c r="BM8" i="34"/>
  <c r="BJ12" i="34"/>
  <c r="BK12" i="34"/>
  <c r="BI12" i="34"/>
  <c r="BE16" i="34"/>
  <c r="BH16" i="34"/>
  <c r="BB16" i="34"/>
  <c r="BM20" i="34"/>
  <c r="BD20" i="34"/>
  <c r="BF28" i="34"/>
  <c r="BL28" i="34"/>
  <c r="BG28" i="34"/>
  <c r="BF40" i="34"/>
  <c r="BH40" i="34"/>
  <c r="BE40" i="34"/>
  <c r="BG44" i="34"/>
  <c r="BB44" i="34"/>
  <c r="BE48" i="34"/>
  <c r="BI48" i="34"/>
  <c r="BL48" i="34"/>
  <c r="BI52" i="34"/>
  <c r="BG52" i="34"/>
  <c r="BH52" i="34"/>
  <c r="BJ56" i="34"/>
  <c r="BL56" i="34"/>
  <c r="BB56" i="34"/>
  <c r="BF68" i="34"/>
  <c r="BH68" i="34"/>
  <c r="BM72" i="34"/>
  <c r="BJ72" i="34"/>
  <c r="BK72" i="34"/>
  <c r="BM76" i="34"/>
  <c r="BD76" i="34"/>
  <c r="BG76" i="34"/>
  <c r="BF80" i="34"/>
  <c r="BI80" i="34"/>
  <c r="BB80" i="34"/>
  <c r="BD84" i="34"/>
  <c r="BH84" i="34"/>
  <c r="BH88" i="34"/>
  <c r="BJ88" i="34"/>
  <c r="BK88" i="34"/>
  <c r="BM92" i="34"/>
  <c r="BH92" i="34"/>
  <c r="BG92" i="34"/>
  <c r="BI96" i="34"/>
  <c r="BM96" i="34"/>
  <c r="BB96" i="34"/>
  <c r="BH108" i="34"/>
  <c r="BF108" i="34"/>
  <c r="BL120" i="34"/>
  <c r="BI120" i="34"/>
  <c r="BK120" i="34"/>
  <c r="BG17" i="34"/>
  <c r="BF17" i="34"/>
  <c r="BL17" i="34"/>
  <c r="BK21" i="34"/>
  <c r="BM21" i="34"/>
  <c r="BH21" i="34"/>
  <c r="BG33" i="34"/>
  <c r="BF33" i="34"/>
  <c r="BL33" i="34"/>
  <c r="BH41" i="34"/>
  <c r="BJ41" i="34"/>
  <c r="BE41" i="34"/>
  <c r="BG45" i="34"/>
  <c r="BB45" i="34"/>
  <c r="BJ49" i="34"/>
  <c r="BH49" i="34"/>
  <c r="BM49" i="34"/>
  <c r="BB53" i="34"/>
  <c r="BG53" i="34"/>
  <c r="BI53" i="34"/>
  <c r="BJ57" i="34"/>
  <c r="BK57" i="34"/>
  <c r="BD57" i="34"/>
  <c r="BG65" i="34"/>
  <c r="BB65" i="34"/>
  <c r="BB69" i="34"/>
  <c r="BK69" i="34"/>
  <c r="BL69" i="34"/>
  <c r="BB73" i="34"/>
  <c r="BE73" i="34"/>
  <c r="BH73" i="34"/>
  <c r="BG77" i="34"/>
  <c r="BJ77" i="34"/>
  <c r="BD77" i="34"/>
  <c r="BE81" i="34"/>
  <c r="BB81" i="34"/>
  <c r="BG89" i="34"/>
  <c r="BK89" i="34"/>
  <c r="BL89" i="34"/>
  <c r="BJ93" i="34"/>
  <c r="BE93" i="34"/>
  <c r="BH93" i="34"/>
  <c r="BK97" i="34"/>
  <c r="BB97" i="34"/>
  <c r="BD97" i="34"/>
  <c r="BJ101" i="34"/>
  <c r="BB101" i="34"/>
  <c r="BB105" i="34"/>
  <c r="BJ105" i="34"/>
  <c r="BL105" i="34"/>
  <c r="BE109" i="34"/>
  <c r="BB109" i="34"/>
  <c r="BH109" i="34"/>
  <c r="BI113" i="34"/>
  <c r="BJ113" i="34"/>
  <c r="BD113" i="34"/>
  <c r="BM117" i="34"/>
  <c r="BB117" i="34"/>
  <c r="BG121" i="34"/>
  <c r="BK121" i="34"/>
  <c r="BL121" i="34"/>
  <c r="BL6" i="34"/>
  <c r="BK14" i="34"/>
  <c r="BF18" i="34"/>
  <c r="BL26" i="34"/>
  <c r="BJ34" i="34"/>
  <c r="BK46" i="34"/>
  <c r="BB50" i="34"/>
  <c r="BK66" i="34"/>
  <c r="BF70" i="34"/>
  <c r="BE74" i="34"/>
  <c r="BJ82" i="34"/>
  <c r="BJ86" i="34"/>
  <c r="BB90" i="34"/>
  <c r="BB94" i="34"/>
  <c r="BG110" i="34"/>
  <c r="BM114" i="34"/>
  <c r="BJ116" i="34"/>
  <c r="BE15" i="34"/>
  <c r="BG19" i="34"/>
  <c r="BI27" i="34"/>
  <c r="BG39" i="34"/>
  <c r="BJ47" i="34"/>
  <c r="BD51" i="34"/>
  <c r="BM71" i="34"/>
  <c r="BI75" i="34"/>
  <c r="BF79" i="34"/>
  <c r="BB87" i="34"/>
  <c r="BJ91" i="34"/>
  <c r="BB99" i="34"/>
  <c r="BB103" i="34"/>
  <c r="BI111" i="34"/>
  <c r="BI115" i="34"/>
  <c r="BG100" i="34"/>
  <c r="BG8" i="34"/>
  <c r="BH12" i="34"/>
  <c r="BK16" i="34"/>
  <c r="BG40" i="34"/>
  <c r="BH44" i="34"/>
  <c r="BE52" i="34"/>
  <c r="BK56" i="34"/>
  <c r="BI72" i="34"/>
  <c r="BF76" i="34"/>
  <c r="BK80" i="34"/>
  <c r="BD88" i="34"/>
  <c r="BD92" i="34"/>
  <c r="BE108" i="34"/>
  <c r="BJ120" i="34"/>
  <c r="BD17" i="34"/>
  <c r="BL41" i="34"/>
  <c r="BF45" i="34"/>
  <c r="BL49" i="34"/>
  <c r="BI57" i="34"/>
  <c r="BE65" i="34"/>
  <c r="BD69" i="34"/>
  <c r="BI77" i="34"/>
  <c r="BH81" i="34"/>
  <c r="BG93" i="34"/>
  <c r="BG97" i="34"/>
  <c r="BK105" i="34"/>
  <c r="BF109" i="34"/>
  <c r="BL113" i="34"/>
  <c r="BM121" i="34"/>
  <c r="BG6" i="34"/>
  <c r="BF14" i="34"/>
  <c r="BM18" i="34"/>
  <c r="BI22" i="34"/>
  <c r="BH34" i="34"/>
  <c r="BL42" i="34"/>
  <c r="BL46" i="34"/>
  <c r="BF46" i="34"/>
  <c r="BI66" i="34"/>
  <c r="BE70" i="34"/>
  <c r="BK78" i="34"/>
  <c r="BM78" i="34"/>
  <c r="BI82" i="34"/>
  <c r="BE86" i="34"/>
  <c r="BJ94" i="34"/>
  <c r="BH98" i="34"/>
  <c r="BL110" i="34"/>
  <c r="BM110" i="34"/>
  <c r="BI114" i="34"/>
  <c r="BM116" i="34"/>
  <c r="BJ6" i="34"/>
  <c r="BE6" i="34"/>
  <c r="BH14" i="34"/>
  <c r="BG14" i="34"/>
  <c r="BI14" i="34"/>
  <c r="BD18" i="34"/>
  <c r="BJ18" i="34"/>
  <c r="BE18" i="34"/>
  <c r="BL22" i="34"/>
  <c r="BF22" i="34"/>
  <c r="BD26" i="34"/>
  <c r="BK26" i="34"/>
  <c r="BM26" i="34"/>
  <c r="BL34" i="34"/>
  <c r="BB34" i="34"/>
  <c r="BI34" i="34"/>
  <c r="BH42" i="34"/>
  <c r="BI42" i="34"/>
  <c r="BE46" i="34"/>
  <c r="BI46" i="34"/>
  <c r="BB46" i="34"/>
  <c r="BI50" i="34"/>
  <c r="BH50" i="34"/>
  <c r="BJ50" i="34"/>
  <c r="BG66" i="34"/>
  <c r="BB66" i="34"/>
  <c r="BB70" i="34"/>
  <c r="BK70" i="34"/>
  <c r="BM70" i="34"/>
  <c r="BB74" i="34"/>
  <c r="BD74" i="34"/>
  <c r="BI74" i="34"/>
  <c r="BG78" i="34"/>
  <c r="BJ78" i="34"/>
  <c r="BE78" i="34"/>
  <c r="BD82" i="34"/>
  <c r="BB82" i="34"/>
  <c r="BH86" i="34"/>
  <c r="BK86" i="34"/>
  <c r="BM86" i="34"/>
  <c r="BG90" i="34"/>
  <c r="BH90" i="34"/>
  <c r="BI90" i="34"/>
  <c r="BF94" i="34"/>
  <c r="BH94" i="34"/>
  <c r="BE94" i="34"/>
  <c r="BK98" i="34"/>
  <c r="BD98" i="34"/>
  <c r="BF106" i="34"/>
  <c r="BD106" i="34"/>
  <c r="BI106" i="34"/>
  <c r="BJ110" i="34"/>
  <c r="BK110" i="34"/>
  <c r="BE110" i="34"/>
  <c r="BF114" i="34"/>
  <c r="BD114" i="34"/>
  <c r="BD118" i="34"/>
  <c r="BB118" i="34"/>
  <c r="BM118" i="34"/>
  <c r="BL104" i="34"/>
  <c r="BM104" i="34"/>
  <c r="BB104" i="34"/>
  <c r="BE116" i="34"/>
  <c r="BD116" i="34"/>
  <c r="BE11" i="34"/>
  <c r="BG11" i="34"/>
  <c r="BL11" i="34"/>
  <c r="BM15" i="34"/>
  <c r="BD15" i="34"/>
  <c r="BJ15" i="34"/>
  <c r="BD19" i="34"/>
  <c r="BK19" i="34"/>
  <c r="BF19" i="34"/>
  <c r="BI23" i="34"/>
  <c r="BG23" i="34"/>
  <c r="BD27" i="34"/>
  <c r="BE27" i="34"/>
  <c r="BB27" i="34"/>
  <c r="BI39" i="34"/>
  <c r="BK39" i="34"/>
  <c r="BH39" i="34"/>
  <c r="BM43" i="34"/>
  <c r="BI43" i="34"/>
  <c r="BB43" i="34"/>
  <c r="BF47" i="34"/>
  <c r="BH47" i="34"/>
  <c r="BI51" i="34"/>
  <c r="BM51" i="34"/>
  <c r="BK51" i="34"/>
  <c r="BL67" i="34"/>
  <c r="BM67" i="34"/>
  <c r="BF67" i="34"/>
  <c r="BI71" i="34"/>
  <c r="BL71" i="34"/>
  <c r="BL75" i="34"/>
  <c r="BG75" i="34"/>
  <c r="BE75" i="34"/>
  <c r="BL79" i="34"/>
  <c r="BH79" i="34"/>
  <c r="BJ79" i="34"/>
  <c r="BE83" i="34"/>
  <c r="BM83" i="34"/>
  <c r="BF83" i="34"/>
  <c r="BM87" i="34"/>
  <c r="BL87" i="34"/>
  <c r="BM91" i="34"/>
  <c r="BH91" i="34"/>
  <c r="BD91" i="34"/>
  <c r="BI95" i="34"/>
  <c r="BD95" i="34"/>
  <c r="BJ95" i="34"/>
  <c r="BM99" i="34"/>
  <c r="BG99" i="34"/>
  <c r="BF99" i="34"/>
  <c r="BI103" i="34"/>
  <c r="BH103" i="34"/>
  <c r="BB107" i="34"/>
  <c r="BH107" i="34"/>
  <c r="BG107" i="34"/>
  <c r="BD111" i="34"/>
  <c r="BH111" i="34"/>
  <c r="BJ111" i="34"/>
  <c r="BB115" i="34"/>
  <c r="BG115" i="34"/>
  <c r="BF115" i="34"/>
  <c r="BM119" i="34"/>
  <c r="BK119" i="34"/>
  <c r="BE100" i="34"/>
  <c r="BL100" i="34"/>
  <c r="BK100" i="34"/>
  <c r="BD112" i="34"/>
  <c r="BH112" i="34"/>
  <c r="BG112" i="34"/>
  <c r="BJ8" i="34"/>
  <c r="BK8" i="34"/>
  <c r="BI8" i="34"/>
  <c r="BL12" i="34"/>
  <c r="BG12" i="34"/>
  <c r="BE12" i="34"/>
  <c r="BF16" i="34"/>
  <c r="BD16" i="34"/>
  <c r="BF20" i="34"/>
  <c r="BE20" i="34"/>
  <c r="BK20" i="34"/>
  <c r="BJ28" i="34"/>
  <c r="BH28" i="34"/>
  <c r="BB28" i="34"/>
  <c r="BJ40" i="34"/>
  <c r="BD40" i="34"/>
  <c r="BF44" i="34"/>
  <c r="BJ44" i="34"/>
  <c r="BL44" i="34"/>
  <c r="BJ48" i="34"/>
  <c r="BB48" i="34"/>
  <c r="BH48" i="34"/>
  <c r="BJ52" i="34"/>
  <c r="BK52" i="34"/>
  <c r="BD52" i="34"/>
  <c r="BE56" i="34"/>
  <c r="BF56" i="34"/>
  <c r="BJ68" i="34"/>
  <c r="BI68" i="34"/>
  <c r="BK68" i="34"/>
  <c r="BD72" i="34"/>
  <c r="BE72" i="34"/>
  <c r="BG72" i="34"/>
  <c r="BH76" i="34"/>
  <c r="BJ76" i="34"/>
  <c r="BB76" i="34"/>
  <c r="BE80" i="34"/>
  <c r="BD80" i="34"/>
  <c r="BI84" i="34"/>
  <c r="BL84" i="34"/>
  <c r="BK84" i="34"/>
  <c r="BI88" i="34"/>
  <c r="BE88" i="34"/>
  <c r="BG88" i="34"/>
  <c r="BJ92" i="34"/>
  <c r="BI92" i="34"/>
  <c r="BB92" i="34"/>
  <c r="BJ96" i="34"/>
  <c r="BH96" i="34"/>
  <c r="BM108" i="34"/>
  <c r="BI108" i="34"/>
  <c r="BK108" i="34"/>
  <c r="BD120" i="34"/>
  <c r="BH120" i="34"/>
  <c r="BG120" i="34"/>
  <c r="BJ17" i="34"/>
  <c r="BM17" i="34"/>
  <c r="BH17" i="34"/>
  <c r="BB21" i="34"/>
  <c r="BI21" i="34"/>
  <c r="BD21" i="34"/>
  <c r="BJ33" i="34"/>
  <c r="BM33" i="34"/>
  <c r="BH33" i="34"/>
  <c r="BB41" i="34"/>
  <c r="BD41" i="34"/>
  <c r="BK45" i="34"/>
  <c r="BJ45" i="34"/>
  <c r="BM45" i="34"/>
  <c r="BD49" i="34"/>
  <c r="BB49" i="34"/>
  <c r="BI49" i="34"/>
  <c r="BJ53" i="34"/>
  <c r="BK53" i="34"/>
  <c r="BE53" i="34"/>
  <c r="BE57" i="34"/>
  <c r="BF57" i="34"/>
  <c r="BF65" i="34"/>
  <c r="BJ65" i="34"/>
  <c r="BL65" i="34"/>
  <c r="BE69" i="34"/>
  <c r="BF69" i="34"/>
  <c r="BH69" i="34"/>
  <c r="BI73" i="34"/>
  <c r="BK73" i="34"/>
  <c r="BD73" i="34"/>
  <c r="BF77" i="34"/>
  <c r="BE77" i="34"/>
  <c r="BJ81" i="34"/>
  <c r="BM81" i="34"/>
  <c r="BL81" i="34"/>
  <c r="BI89" i="34"/>
  <c r="BJ89" i="34"/>
  <c r="BH89" i="34"/>
  <c r="BM93" i="34"/>
  <c r="BI93" i="34"/>
  <c r="BD93" i="34"/>
  <c r="BM97" i="34"/>
  <c r="BL97" i="34"/>
  <c r="BE101" i="34"/>
  <c r="BK101" i="34"/>
  <c r="BL101" i="34"/>
  <c r="BF105" i="34"/>
  <c r="BE105" i="34"/>
  <c r="BH105" i="34"/>
  <c r="BJ109" i="34"/>
  <c r="BK109" i="34"/>
  <c r="BD109" i="34"/>
  <c r="BF113" i="34"/>
  <c r="BE113" i="34"/>
  <c r="BI117" i="34"/>
  <c r="BE117" i="34"/>
  <c r="BL117" i="34"/>
  <c r="BI121" i="34"/>
  <c r="BB121" i="34"/>
  <c r="BH121" i="34"/>
  <c r="O5" i="37"/>
  <c r="N5" i="37"/>
  <c r="M5" i="37"/>
  <c r="C5" i="37"/>
  <c r="BR19" i="47" l="1"/>
  <c r="BM19" i="47"/>
  <c r="BZ19" i="47" s="1"/>
  <c r="BI19" i="47"/>
  <c r="BV19" i="47" s="1"/>
  <c r="BE19" i="47"/>
  <c r="BL19" i="47"/>
  <c r="BY19" i="47" s="1"/>
  <c r="BH19" i="47"/>
  <c r="BD19" i="47"/>
  <c r="BQ19" i="47" s="1"/>
  <c r="BK19" i="47"/>
  <c r="BX19" i="47" s="1"/>
  <c r="BG19" i="47"/>
  <c r="BT19" i="47" s="1"/>
  <c r="BC19" i="47"/>
  <c r="BP19" i="47" s="1"/>
  <c r="BJ19" i="47"/>
  <c r="BW19" i="47" s="1"/>
  <c r="BF19" i="47"/>
  <c r="BB19" i="47"/>
  <c r="BO19" i="47" s="1"/>
  <c r="BU19" i="47"/>
  <c r="BM18" i="47"/>
  <c r="BZ18" i="47" s="1"/>
  <c r="BI18" i="47"/>
  <c r="BV18" i="47" s="1"/>
  <c r="BE18" i="47"/>
  <c r="BR18" i="47" s="1"/>
  <c r="BL18" i="47"/>
  <c r="BY18" i="47" s="1"/>
  <c r="BH18" i="47"/>
  <c r="BD18" i="47"/>
  <c r="BQ18" i="47" s="1"/>
  <c r="BK18" i="47"/>
  <c r="BX18" i="47" s="1"/>
  <c r="BG18" i="47"/>
  <c r="BT18" i="47" s="1"/>
  <c r="BC18" i="47"/>
  <c r="BP18" i="47" s="1"/>
  <c r="BJ18" i="47"/>
  <c r="BW18" i="47" s="1"/>
  <c r="BF18" i="47"/>
  <c r="BS18" i="47" s="1"/>
  <c r="BB18" i="47"/>
  <c r="BO18" i="47" s="1"/>
  <c r="BU18" i="47"/>
  <c r="BS19" i="47"/>
  <c r="BJ223" i="34"/>
  <c r="BB32" i="34"/>
  <c r="BM223" i="34"/>
  <c r="BB223" i="34"/>
  <c r="BD62" i="34"/>
  <c r="BC32" i="34"/>
  <c r="BD222" i="34"/>
  <c r="BM31" i="34"/>
  <c r="BM222" i="34"/>
  <c r="BD32" i="34"/>
  <c r="BI222" i="34"/>
  <c r="BB31" i="34"/>
  <c r="BG62" i="34"/>
  <c r="BE62" i="34"/>
  <c r="BF62" i="34"/>
  <c r="BE31" i="34"/>
  <c r="BG31" i="34"/>
  <c r="BF31" i="34"/>
  <c r="BL31" i="34"/>
  <c r="BC31" i="34"/>
  <c r="BL222" i="34"/>
  <c r="BG222" i="34"/>
  <c r="BE222" i="34"/>
  <c r="BF222" i="34"/>
  <c r="BB222" i="34"/>
  <c r="BH222" i="34"/>
  <c r="BH31" i="34"/>
  <c r="BE223" i="34"/>
  <c r="BL223" i="34"/>
  <c r="BG223" i="34"/>
  <c r="BF223" i="34"/>
  <c r="BK32" i="34"/>
  <c r="BC222" i="34"/>
  <c r="BG30" i="34"/>
  <c r="BL30" i="34"/>
  <c r="BM63" i="34"/>
  <c r="BJ62" i="34"/>
  <c r="BE32" i="34"/>
  <c r="BL32" i="34"/>
  <c r="BG32" i="34"/>
  <c r="BF32" i="34"/>
  <c r="BJ31" i="34"/>
  <c r="BI31" i="34"/>
  <c r="BK222" i="34"/>
  <c r="BJ32" i="34"/>
  <c r="BC62" i="34"/>
  <c r="BJ222" i="34"/>
  <c r="BD223" i="34"/>
  <c r="BD31" i="34"/>
  <c r="BE63" i="34"/>
  <c r="BF63" i="34"/>
  <c r="BL63" i="34"/>
  <c r="BG63" i="34"/>
  <c r="BK63" i="34"/>
  <c r="BK223" i="34"/>
  <c r="BJ30" i="34"/>
  <c r="BB234" i="47"/>
  <c r="BO234" i="47" s="1"/>
  <c r="BB55" i="47"/>
  <c r="BO55" i="47" s="1"/>
  <c r="BK55" i="47"/>
  <c r="BX55" i="47" s="1"/>
  <c r="BD53" i="47"/>
  <c r="BQ53" i="47" s="1"/>
  <c r="BM29" i="47"/>
  <c r="BZ29" i="47" s="1"/>
  <c r="BM234" i="47"/>
  <c r="BZ234" i="47" s="1"/>
  <c r="BK234" i="47"/>
  <c r="BX234" i="47" s="1"/>
  <c r="BI55" i="47"/>
  <c r="BV55" i="47" s="1"/>
  <c r="BB53" i="47"/>
  <c r="BO53" i="47" s="1"/>
  <c r="BI53" i="47"/>
  <c r="BV53" i="47" s="1"/>
  <c r="BC28" i="47"/>
  <c r="BP28" i="47" s="1"/>
  <c r="BH24" i="47"/>
  <c r="BU24" i="47" s="1"/>
  <c r="BD177" i="47"/>
  <c r="BQ177" i="47" s="1"/>
  <c r="BH51" i="47"/>
  <c r="BU51" i="47" s="1"/>
  <c r="BI51" i="47"/>
  <c r="BV51" i="47" s="1"/>
  <c r="BC51" i="47"/>
  <c r="BP51" i="47" s="1"/>
  <c r="BD219" i="47"/>
  <c r="BQ219" i="47" s="1"/>
  <c r="BD215" i="47"/>
  <c r="BQ215" i="47" s="1"/>
  <c r="BH213" i="47"/>
  <c r="BU213" i="47" s="1"/>
  <c r="BC213" i="47"/>
  <c r="BP213" i="47" s="1"/>
  <c r="BB51" i="47"/>
  <c r="BO51" i="47" s="1"/>
  <c r="BK51" i="47"/>
  <c r="BX51" i="47" s="1"/>
  <c r="BI219" i="47"/>
  <c r="BV219" i="47" s="1"/>
  <c r="BD213" i="47"/>
  <c r="BQ213" i="47" s="1"/>
  <c r="BM51" i="47"/>
  <c r="BZ51" i="47" s="1"/>
  <c r="BJ51" i="47"/>
  <c r="BW51" i="47" s="1"/>
  <c r="BC219" i="47"/>
  <c r="BP219" i="47" s="1"/>
  <c r="BD93" i="47"/>
  <c r="BQ93" i="47" s="1"/>
  <c r="BH93" i="47"/>
  <c r="BU93" i="47" s="1"/>
  <c r="BJ93" i="47"/>
  <c r="BW93" i="47" s="1"/>
  <c r="BK93" i="47"/>
  <c r="BX93" i="47" s="1"/>
  <c r="BG93" i="47"/>
  <c r="BT93" i="47" s="1"/>
  <c r="BC93" i="47"/>
  <c r="BP93" i="47" s="1"/>
  <c r="BF93" i="47"/>
  <c r="BS93" i="47" s="1"/>
  <c r="BE93" i="47"/>
  <c r="BR93" i="47" s="1"/>
  <c r="BI93" i="47"/>
  <c r="BV93" i="47" s="1"/>
  <c r="BM93" i="47"/>
  <c r="BZ93" i="47" s="1"/>
  <c r="BB93" i="47"/>
  <c r="BO93" i="47" s="1"/>
  <c r="BL93" i="47"/>
  <c r="BY93" i="47" s="1"/>
  <c r="BM46" i="47"/>
  <c r="BZ46" i="47" s="1"/>
  <c r="BI46" i="47"/>
  <c r="BV46" i="47" s="1"/>
  <c r="BE46" i="47"/>
  <c r="BR46" i="47" s="1"/>
  <c r="BL46" i="47"/>
  <c r="BY46" i="47" s="1"/>
  <c r="BH46" i="47"/>
  <c r="BU46" i="47" s="1"/>
  <c r="BD46" i="47"/>
  <c r="BK46" i="47"/>
  <c r="BX46" i="47" s="1"/>
  <c r="BG46" i="47"/>
  <c r="BT46" i="47" s="1"/>
  <c r="BJ46" i="47"/>
  <c r="BW46" i="47" s="1"/>
  <c r="BF46" i="47"/>
  <c r="BS46" i="47" s="1"/>
  <c r="BB46" i="47"/>
  <c r="BO46" i="47" s="1"/>
  <c r="BC46" i="47"/>
  <c r="BP46" i="47" s="1"/>
  <c r="BM28" i="47"/>
  <c r="BZ28" i="47" s="1"/>
  <c r="BM215" i="47"/>
  <c r="BZ215" i="47" s="1"/>
  <c r="BM177" i="47"/>
  <c r="BZ177" i="47" s="1"/>
  <c r="BJ213" i="47"/>
  <c r="BW213" i="47" s="1"/>
  <c r="BI213" i="47"/>
  <c r="BV213" i="47" s="1"/>
  <c r="BM45" i="47"/>
  <c r="BZ45" i="47" s="1"/>
  <c r="BI45" i="47"/>
  <c r="BV45" i="47" s="1"/>
  <c r="BE45" i="47"/>
  <c r="BR45" i="47" s="1"/>
  <c r="BG45" i="47"/>
  <c r="BT45" i="47" s="1"/>
  <c r="BL45" i="47"/>
  <c r="BH45" i="47"/>
  <c r="BU45" i="47" s="1"/>
  <c r="BD45" i="47"/>
  <c r="BQ45" i="47" s="1"/>
  <c r="BK45" i="47"/>
  <c r="BX45" i="47" s="1"/>
  <c r="BJ45" i="47"/>
  <c r="BW45" i="47" s="1"/>
  <c r="BF45" i="47"/>
  <c r="BS45" i="47" s="1"/>
  <c r="BB45" i="47"/>
  <c r="BO45" i="47" s="1"/>
  <c r="BC45" i="47"/>
  <c r="BP45" i="47" s="1"/>
  <c r="BY45" i="47"/>
  <c r="BQ46" i="47"/>
  <c r="BH177" i="47"/>
  <c r="BU177" i="47" s="1"/>
  <c r="BC177" i="47"/>
  <c r="BP177" i="47" s="1"/>
  <c r="BM213" i="47"/>
  <c r="BZ213" i="47" s="1"/>
  <c r="BL154" i="47"/>
  <c r="BY154" i="47" s="1"/>
  <c r="BG154" i="47"/>
  <c r="BT154" i="47" s="1"/>
  <c r="BC154" i="47"/>
  <c r="BP154" i="47" s="1"/>
  <c r="BJ154" i="47"/>
  <c r="BW154" i="47" s="1"/>
  <c r="BH154" i="47"/>
  <c r="BU154" i="47" s="1"/>
  <c r="BM154" i="47"/>
  <c r="BZ154" i="47" s="1"/>
  <c r="BF154" i="47"/>
  <c r="BS154" i="47" s="1"/>
  <c r="BD154" i="47"/>
  <c r="BQ154" i="47" s="1"/>
  <c r="BE154" i="47"/>
  <c r="BR154" i="47" s="1"/>
  <c r="BB154" i="47"/>
  <c r="BO154" i="47" s="1"/>
  <c r="BI154" i="47"/>
  <c r="BV154" i="47" s="1"/>
  <c r="BK154" i="47"/>
  <c r="BX154" i="47" s="1"/>
  <c r="BK146" i="47"/>
  <c r="BX146" i="47" s="1"/>
  <c r="BF146" i="47"/>
  <c r="BS146" i="47" s="1"/>
  <c r="BE146" i="47"/>
  <c r="BR146" i="47" s="1"/>
  <c r="BL146" i="47"/>
  <c r="BY146" i="47" s="1"/>
  <c r="BG146" i="47"/>
  <c r="BT146" i="47" s="1"/>
  <c r="BB146" i="47"/>
  <c r="BO146" i="47" s="1"/>
  <c r="BH146" i="47"/>
  <c r="BU146" i="47" s="1"/>
  <c r="BC146" i="47"/>
  <c r="BP146" i="47" s="1"/>
  <c r="BM146" i="47"/>
  <c r="BZ146" i="47" s="1"/>
  <c r="BD146" i="47"/>
  <c r="BQ146" i="47" s="1"/>
  <c r="BJ146" i="47"/>
  <c r="BW146" i="47" s="1"/>
  <c r="BI146" i="47"/>
  <c r="BV146" i="47" s="1"/>
  <c r="BJ85" i="47"/>
  <c r="BW85" i="47" s="1"/>
  <c r="BI85" i="47"/>
  <c r="BV85" i="47" s="1"/>
  <c r="BD85" i="47"/>
  <c r="BQ85" i="47" s="1"/>
  <c r="BC85" i="47"/>
  <c r="BP85" i="47" s="1"/>
  <c r="BM85" i="47"/>
  <c r="BZ85" i="47" s="1"/>
  <c r="BH85" i="47"/>
  <c r="BU85" i="47" s="1"/>
  <c r="BG85" i="47"/>
  <c r="BT85" i="47" s="1"/>
  <c r="BL85" i="47"/>
  <c r="BY85" i="47" s="1"/>
  <c r="BF85" i="47"/>
  <c r="BS85" i="47" s="1"/>
  <c r="BK85" i="47"/>
  <c r="BX85" i="47" s="1"/>
  <c r="BE85" i="47"/>
  <c r="BR85" i="47" s="1"/>
  <c r="BB85" i="47"/>
  <c r="BO85" i="47" s="1"/>
  <c r="BE220" i="47"/>
  <c r="BR220" i="47" s="1"/>
  <c r="BC220" i="47"/>
  <c r="BP220" i="47" s="1"/>
  <c r="BK220" i="47"/>
  <c r="BX220" i="47" s="1"/>
  <c r="BJ220" i="47"/>
  <c r="BW220" i="47" s="1"/>
  <c r="BL220" i="47"/>
  <c r="BY220" i="47" s="1"/>
  <c r="BF220" i="47"/>
  <c r="BS220" i="47" s="1"/>
  <c r="BI220" i="47"/>
  <c r="BV220" i="47" s="1"/>
  <c r="BH220" i="47"/>
  <c r="BU220" i="47" s="1"/>
  <c r="BB220" i="47"/>
  <c r="BO220" i="47" s="1"/>
  <c r="BM220" i="47"/>
  <c r="BZ220" i="47" s="1"/>
  <c r="BD220" i="47"/>
  <c r="BQ220" i="47" s="1"/>
  <c r="BG220" i="47"/>
  <c r="BT220" i="47" s="1"/>
  <c r="BI212" i="47"/>
  <c r="BV212" i="47" s="1"/>
  <c r="BB212" i="47"/>
  <c r="BO212" i="47" s="1"/>
  <c r="BD212" i="47"/>
  <c r="BQ212" i="47" s="1"/>
  <c r="BE212" i="47"/>
  <c r="BR212" i="47" s="1"/>
  <c r="BK212" i="47"/>
  <c r="BX212" i="47" s="1"/>
  <c r="BH212" i="47"/>
  <c r="BU212" i="47" s="1"/>
  <c r="BM212" i="47"/>
  <c r="BZ212" i="47" s="1"/>
  <c r="BG212" i="47"/>
  <c r="BT212" i="47" s="1"/>
  <c r="BJ212" i="47"/>
  <c r="BW212" i="47" s="1"/>
  <c r="BF212" i="47"/>
  <c r="BS212" i="47" s="1"/>
  <c r="BC212" i="47"/>
  <c r="BP212" i="47" s="1"/>
  <c r="BL212" i="47"/>
  <c r="BY212" i="47" s="1"/>
  <c r="BM189" i="47"/>
  <c r="BZ189" i="47" s="1"/>
  <c r="BH189" i="47"/>
  <c r="BU189" i="47" s="1"/>
  <c r="BC189" i="47"/>
  <c r="BP189" i="47" s="1"/>
  <c r="BI189" i="47"/>
  <c r="BV189" i="47" s="1"/>
  <c r="BD189" i="47"/>
  <c r="BQ189" i="47" s="1"/>
  <c r="BJ189" i="47"/>
  <c r="BW189" i="47" s="1"/>
  <c r="BL189" i="47"/>
  <c r="BY189" i="47" s="1"/>
  <c r="BG189" i="47"/>
  <c r="BT189" i="47" s="1"/>
  <c r="BB189" i="47"/>
  <c r="BO189" i="47" s="1"/>
  <c r="BE189" i="47"/>
  <c r="BR189" i="47" s="1"/>
  <c r="BF189" i="47"/>
  <c r="BS189" i="47" s="1"/>
  <c r="BK189" i="47"/>
  <c r="BX189" i="47" s="1"/>
  <c r="BL117" i="47"/>
  <c r="BY117" i="47" s="1"/>
  <c r="BG117" i="47"/>
  <c r="BT117" i="47" s="1"/>
  <c r="BB117" i="47"/>
  <c r="BO117" i="47" s="1"/>
  <c r="BE117" i="47"/>
  <c r="BR117" i="47" s="1"/>
  <c r="BK117" i="47"/>
  <c r="BX117" i="47" s="1"/>
  <c r="BF117" i="47"/>
  <c r="BS117" i="47" s="1"/>
  <c r="BM117" i="47"/>
  <c r="BZ117" i="47" s="1"/>
  <c r="BC117" i="47"/>
  <c r="BP117" i="47" s="1"/>
  <c r="BH117" i="47"/>
  <c r="BU117" i="47" s="1"/>
  <c r="BD117" i="47"/>
  <c r="BQ117" i="47" s="1"/>
  <c r="BI117" i="47"/>
  <c r="BV117" i="47" s="1"/>
  <c r="BJ117" i="47"/>
  <c r="BW117" i="47" s="1"/>
  <c r="BD96" i="47"/>
  <c r="BQ96" i="47" s="1"/>
  <c r="BJ96" i="47"/>
  <c r="BW96" i="47" s="1"/>
  <c r="BI96" i="47"/>
  <c r="BV96" i="47" s="1"/>
  <c r="BH96" i="47"/>
  <c r="BU96" i="47" s="1"/>
  <c r="BC96" i="47"/>
  <c r="BP96" i="47" s="1"/>
  <c r="BM96" i="47"/>
  <c r="BZ96" i="47" s="1"/>
  <c r="BK96" i="47"/>
  <c r="BX96" i="47" s="1"/>
  <c r="BE96" i="47"/>
  <c r="BL96" i="47"/>
  <c r="BY96" i="47" s="1"/>
  <c r="BB96" i="47"/>
  <c r="BO96" i="47" s="1"/>
  <c r="BF96" i="47"/>
  <c r="BS96" i="47" s="1"/>
  <c r="BG96" i="47"/>
  <c r="BH80" i="47"/>
  <c r="BU80" i="47" s="1"/>
  <c r="BC80" i="47"/>
  <c r="BP80" i="47" s="1"/>
  <c r="BM80" i="47"/>
  <c r="BZ80" i="47" s="1"/>
  <c r="BD80" i="47"/>
  <c r="BQ80" i="47" s="1"/>
  <c r="BJ80" i="47"/>
  <c r="BW80" i="47" s="1"/>
  <c r="BI80" i="47"/>
  <c r="BV80" i="47" s="1"/>
  <c r="BK80" i="47"/>
  <c r="BX80" i="47" s="1"/>
  <c r="BF80" i="47"/>
  <c r="BS80" i="47" s="1"/>
  <c r="BE80" i="47"/>
  <c r="BR80" i="47" s="1"/>
  <c r="BL80" i="47"/>
  <c r="BY80" i="47" s="1"/>
  <c r="BG80" i="47"/>
  <c r="BT80" i="47" s="1"/>
  <c r="BB80" i="47"/>
  <c r="BO80" i="47" s="1"/>
  <c r="BI217" i="47"/>
  <c r="BV217" i="47" s="1"/>
  <c r="BJ217" i="47"/>
  <c r="BW217" i="47" s="1"/>
  <c r="BB217" i="47"/>
  <c r="BO217" i="47" s="1"/>
  <c r="BK217" i="47"/>
  <c r="BX217" i="47" s="1"/>
  <c r="BD217" i="47"/>
  <c r="BQ217" i="47" s="1"/>
  <c r="BE217" i="47"/>
  <c r="BR217" i="47" s="1"/>
  <c r="BC217" i="47"/>
  <c r="BP217" i="47" s="1"/>
  <c r="BF217" i="47"/>
  <c r="BS217" i="47" s="1"/>
  <c r="BH217" i="47"/>
  <c r="BU217" i="47" s="1"/>
  <c r="BL217" i="47"/>
  <c r="BY217" i="47" s="1"/>
  <c r="BM217" i="47"/>
  <c r="BZ217" i="47" s="1"/>
  <c r="BG217" i="47"/>
  <c r="BT217" i="47" s="1"/>
  <c r="BJ176" i="47"/>
  <c r="BW176" i="47" s="1"/>
  <c r="BI176" i="47"/>
  <c r="BV176" i="47" s="1"/>
  <c r="BD176" i="47"/>
  <c r="BQ176" i="47" s="1"/>
  <c r="BC176" i="47"/>
  <c r="BP176" i="47" s="1"/>
  <c r="BM176" i="47"/>
  <c r="BZ176" i="47" s="1"/>
  <c r="BH176" i="47"/>
  <c r="BU176" i="47" s="1"/>
  <c r="BF176" i="47"/>
  <c r="BS176" i="47" s="1"/>
  <c r="BK176" i="47"/>
  <c r="BX176" i="47" s="1"/>
  <c r="BG176" i="47"/>
  <c r="BT176" i="47" s="1"/>
  <c r="BL176" i="47"/>
  <c r="BY176" i="47" s="1"/>
  <c r="BE176" i="47"/>
  <c r="BR176" i="47" s="1"/>
  <c r="BB176" i="47"/>
  <c r="BO176" i="47" s="1"/>
  <c r="BM58" i="47"/>
  <c r="BZ58" i="47" s="1"/>
  <c r="BH58" i="47"/>
  <c r="BU58" i="47" s="1"/>
  <c r="BC58" i="47"/>
  <c r="BP58" i="47" s="1"/>
  <c r="BB58" i="47"/>
  <c r="BO58" i="47" s="1"/>
  <c r="BL58" i="47"/>
  <c r="BY58" i="47" s="1"/>
  <c r="BG58" i="47"/>
  <c r="BT58" i="47" s="1"/>
  <c r="BI58" i="47"/>
  <c r="BV58" i="47" s="1"/>
  <c r="BF58" i="47"/>
  <c r="BS58" i="47" s="1"/>
  <c r="BK58" i="47"/>
  <c r="BX58" i="47" s="1"/>
  <c r="BJ58" i="47"/>
  <c r="BW58" i="47" s="1"/>
  <c r="BE58" i="47"/>
  <c r="BR58" i="47" s="1"/>
  <c r="BD58" i="47"/>
  <c r="BQ58" i="47" s="1"/>
  <c r="BE128" i="47"/>
  <c r="BR128" i="47" s="1"/>
  <c r="BJ128" i="47"/>
  <c r="BW128" i="47" s="1"/>
  <c r="BK128" i="47"/>
  <c r="BX128" i="47" s="1"/>
  <c r="BL128" i="47"/>
  <c r="BY128" i="47" s="1"/>
  <c r="BB128" i="47"/>
  <c r="BO128" i="47" s="1"/>
  <c r="BC128" i="47"/>
  <c r="BP128" i="47" s="1"/>
  <c r="BI128" i="47"/>
  <c r="BV128" i="47" s="1"/>
  <c r="BD128" i="47"/>
  <c r="BQ128" i="47" s="1"/>
  <c r="BF128" i="47"/>
  <c r="BS128" i="47" s="1"/>
  <c r="BH128" i="47"/>
  <c r="BU128" i="47" s="1"/>
  <c r="BG128" i="47"/>
  <c r="BT128" i="47" s="1"/>
  <c r="BM128" i="47"/>
  <c r="BZ128" i="47" s="1"/>
  <c r="BC99" i="47"/>
  <c r="BP99" i="47" s="1"/>
  <c r="BF99" i="47"/>
  <c r="BS99" i="47" s="1"/>
  <c r="BB99" i="47"/>
  <c r="BO99" i="47" s="1"/>
  <c r="BM99" i="47"/>
  <c r="BZ99" i="47" s="1"/>
  <c r="BL99" i="47"/>
  <c r="BY99" i="47" s="1"/>
  <c r="BH99" i="47"/>
  <c r="BU99" i="47" s="1"/>
  <c r="BK99" i="47"/>
  <c r="BX99" i="47" s="1"/>
  <c r="BI99" i="47"/>
  <c r="BV99" i="47" s="1"/>
  <c r="BD99" i="47"/>
  <c r="BG99" i="47"/>
  <c r="BT99" i="47" s="1"/>
  <c r="BE99" i="47"/>
  <c r="BR99" i="47" s="1"/>
  <c r="BJ99" i="47"/>
  <c r="BW99" i="47" s="1"/>
  <c r="BL91" i="47"/>
  <c r="BG91" i="47"/>
  <c r="BT91" i="47" s="1"/>
  <c r="BB91" i="47"/>
  <c r="BO91" i="47" s="1"/>
  <c r="BE91" i="47"/>
  <c r="BR91" i="47" s="1"/>
  <c r="BK91" i="47"/>
  <c r="BX91" i="47" s="1"/>
  <c r="BF91" i="47"/>
  <c r="BS91" i="47" s="1"/>
  <c r="BM91" i="47"/>
  <c r="BZ91" i="47" s="1"/>
  <c r="BC91" i="47"/>
  <c r="BP91" i="47" s="1"/>
  <c r="BH91" i="47"/>
  <c r="BU91" i="47" s="1"/>
  <c r="BD91" i="47"/>
  <c r="BQ91" i="47" s="1"/>
  <c r="BJ91" i="47"/>
  <c r="BW91" i="47" s="1"/>
  <c r="BI91" i="47"/>
  <c r="BV91" i="47" s="1"/>
  <c r="BI83" i="47"/>
  <c r="BV83" i="47" s="1"/>
  <c r="BD83" i="47"/>
  <c r="BQ83" i="47" s="1"/>
  <c r="BJ83" i="47"/>
  <c r="BW83" i="47" s="1"/>
  <c r="BE83" i="47"/>
  <c r="BR83" i="47" s="1"/>
  <c r="BK83" i="47"/>
  <c r="BX83" i="47" s="1"/>
  <c r="BF83" i="47"/>
  <c r="BS83" i="47" s="1"/>
  <c r="BL83" i="47"/>
  <c r="BY83" i="47" s="1"/>
  <c r="BG83" i="47"/>
  <c r="BT83" i="47" s="1"/>
  <c r="BB83" i="47"/>
  <c r="BO83" i="47" s="1"/>
  <c r="BM83" i="47"/>
  <c r="BZ83" i="47" s="1"/>
  <c r="BH83" i="47"/>
  <c r="BU83" i="47" s="1"/>
  <c r="BC83" i="47"/>
  <c r="BP83" i="47" s="1"/>
  <c r="BL59" i="47"/>
  <c r="BY59" i="47" s="1"/>
  <c r="BG59" i="47"/>
  <c r="BT59" i="47" s="1"/>
  <c r="BJ59" i="47"/>
  <c r="BW59" i="47" s="1"/>
  <c r="BC59" i="47"/>
  <c r="BP59" i="47" s="1"/>
  <c r="BI59" i="47"/>
  <c r="BV59" i="47" s="1"/>
  <c r="BK59" i="47"/>
  <c r="BX59" i="47" s="1"/>
  <c r="BE59" i="47"/>
  <c r="BR59" i="47" s="1"/>
  <c r="BH59" i="47"/>
  <c r="BU59" i="47" s="1"/>
  <c r="BF59" i="47"/>
  <c r="BS59" i="47" s="1"/>
  <c r="BM59" i="47"/>
  <c r="BZ59" i="47" s="1"/>
  <c r="BD59" i="47"/>
  <c r="BQ59" i="47" s="1"/>
  <c r="BB59" i="47"/>
  <c r="BO59" i="47" s="1"/>
  <c r="BC187" i="47"/>
  <c r="BP187" i="47" s="1"/>
  <c r="BM187" i="47"/>
  <c r="BZ187" i="47" s="1"/>
  <c r="BH187" i="47"/>
  <c r="BU187" i="47" s="1"/>
  <c r="BK187" i="47"/>
  <c r="BX187" i="47" s="1"/>
  <c r="BB187" i="47"/>
  <c r="BO187" i="47" s="1"/>
  <c r="BD187" i="47"/>
  <c r="BQ187" i="47" s="1"/>
  <c r="BG187" i="47"/>
  <c r="BT187" i="47" s="1"/>
  <c r="BI187" i="47"/>
  <c r="BV187" i="47" s="1"/>
  <c r="BJ187" i="47"/>
  <c r="BW187" i="47" s="1"/>
  <c r="BE187" i="47"/>
  <c r="BR187" i="47" s="1"/>
  <c r="BF187" i="47"/>
  <c r="BS187" i="47" s="1"/>
  <c r="BL187" i="47"/>
  <c r="BY187" i="47" s="1"/>
  <c r="BJ163" i="47"/>
  <c r="BW163" i="47" s="1"/>
  <c r="BI163" i="47"/>
  <c r="BV163" i="47" s="1"/>
  <c r="BD163" i="47"/>
  <c r="BQ163" i="47" s="1"/>
  <c r="BE163" i="47"/>
  <c r="BR163" i="47" s="1"/>
  <c r="BG163" i="47"/>
  <c r="BT163" i="47" s="1"/>
  <c r="BF163" i="47"/>
  <c r="BS163" i="47" s="1"/>
  <c r="BL163" i="47"/>
  <c r="BY163" i="47" s="1"/>
  <c r="BC163" i="47"/>
  <c r="BP163" i="47" s="1"/>
  <c r="BB163" i="47"/>
  <c r="BO163" i="47" s="1"/>
  <c r="BH163" i="47"/>
  <c r="BU163" i="47" s="1"/>
  <c r="BM163" i="47"/>
  <c r="BZ163" i="47" s="1"/>
  <c r="BK163" i="47"/>
  <c r="BX163" i="47" s="1"/>
  <c r="BG123" i="47"/>
  <c r="BT123" i="47" s="1"/>
  <c r="BB123" i="47"/>
  <c r="BO123" i="47" s="1"/>
  <c r="BL123" i="47"/>
  <c r="BY123" i="47" s="1"/>
  <c r="BK123" i="47"/>
  <c r="BX123" i="47" s="1"/>
  <c r="BF123" i="47"/>
  <c r="BS123" i="47" s="1"/>
  <c r="BE123" i="47"/>
  <c r="BR123" i="47" s="1"/>
  <c r="BC123" i="47"/>
  <c r="BP123" i="47" s="1"/>
  <c r="BH123" i="47"/>
  <c r="BU123" i="47" s="1"/>
  <c r="BI123" i="47"/>
  <c r="BV123" i="47" s="1"/>
  <c r="BJ123" i="47"/>
  <c r="BW123" i="47" s="1"/>
  <c r="BM123" i="47"/>
  <c r="BZ123" i="47" s="1"/>
  <c r="BD123" i="47"/>
  <c r="BQ123" i="47" s="1"/>
  <c r="BB94" i="47"/>
  <c r="BO94" i="47" s="1"/>
  <c r="BL94" i="47"/>
  <c r="BY94" i="47" s="1"/>
  <c r="BG94" i="47"/>
  <c r="BT94" i="47" s="1"/>
  <c r="BF94" i="47"/>
  <c r="BS94" i="47" s="1"/>
  <c r="BE94" i="47"/>
  <c r="BR94" i="47" s="1"/>
  <c r="BK94" i="47"/>
  <c r="BX94" i="47" s="1"/>
  <c r="BM94" i="47"/>
  <c r="BZ94" i="47" s="1"/>
  <c r="BC94" i="47"/>
  <c r="BP94" i="47" s="1"/>
  <c r="BJ94" i="47"/>
  <c r="BW94" i="47" s="1"/>
  <c r="BD94" i="47"/>
  <c r="BQ94" i="47" s="1"/>
  <c r="BH94" i="47"/>
  <c r="BU94" i="47" s="1"/>
  <c r="BI94" i="47"/>
  <c r="BV94" i="47" s="1"/>
  <c r="BM86" i="47"/>
  <c r="BZ86" i="47" s="1"/>
  <c r="BH86" i="47"/>
  <c r="BU86" i="47" s="1"/>
  <c r="BC86" i="47"/>
  <c r="BP86" i="47" s="1"/>
  <c r="BB86" i="47"/>
  <c r="BO86" i="47" s="1"/>
  <c r="BL86" i="47"/>
  <c r="BY86" i="47" s="1"/>
  <c r="BG86" i="47"/>
  <c r="BT86" i="47" s="1"/>
  <c r="BJ86" i="47"/>
  <c r="BW86" i="47" s="1"/>
  <c r="BD86" i="47"/>
  <c r="BQ86" i="47" s="1"/>
  <c r="BI86" i="47"/>
  <c r="BV86" i="47" s="1"/>
  <c r="BE86" i="47"/>
  <c r="BR86" i="47" s="1"/>
  <c r="BF86" i="47"/>
  <c r="BS86" i="47" s="1"/>
  <c r="BK86" i="47"/>
  <c r="BX86" i="47" s="1"/>
  <c r="BM78" i="47"/>
  <c r="BZ78" i="47" s="1"/>
  <c r="BH78" i="47"/>
  <c r="BU78" i="47" s="1"/>
  <c r="BC78" i="47"/>
  <c r="BP78" i="47" s="1"/>
  <c r="BB78" i="47"/>
  <c r="BO78" i="47" s="1"/>
  <c r="BL78" i="47"/>
  <c r="BY78" i="47" s="1"/>
  <c r="BG78" i="47"/>
  <c r="BT78" i="47" s="1"/>
  <c r="BI78" i="47"/>
  <c r="BV78" i="47" s="1"/>
  <c r="BJ78" i="47"/>
  <c r="BW78" i="47" s="1"/>
  <c r="BD78" i="47"/>
  <c r="BQ78" i="47" s="1"/>
  <c r="BF78" i="47"/>
  <c r="BS78" i="47" s="1"/>
  <c r="BK78" i="47"/>
  <c r="BX78" i="47" s="1"/>
  <c r="BE78" i="47"/>
  <c r="BR78" i="47" s="1"/>
  <c r="BB10" i="47"/>
  <c r="BO10" i="47" s="1"/>
  <c r="BG10" i="47"/>
  <c r="BT10" i="47" s="1"/>
  <c r="BC10" i="47"/>
  <c r="BP10" i="47" s="1"/>
  <c r="BH10" i="47"/>
  <c r="BU10" i="47" s="1"/>
  <c r="BI10" i="47"/>
  <c r="BV10" i="47" s="1"/>
  <c r="BK10" i="47"/>
  <c r="BX10" i="47" s="1"/>
  <c r="BE10" i="47"/>
  <c r="BR10" i="47" s="1"/>
  <c r="BF10" i="47"/>
  <c r="BS10" i="47" s="1"/>
  <c r="BL10" i="47"/>
  <c r="BY10" i="47" s="1"/>
  <c r="BM10" i="47"/>
  <c r="BZ10" i="47" s="1"/>
  <c r="BD10" i="47"/>
  <c r="BQ10" i="47" s="1"/>
  <c r="BJ10" i="47"/>
  <c r="BW10" i="47" s="1"/>
  <c r="BI190" i="47"/>
  <c r="BV190" i="47" s="1"/>
  <c r="BC190" i="47"/>
  <c r="BP190" i="47" s="1"/>
  <c r="BD190" i="47"/>
  <c r="BQ190" i="47" s="1"/>
  <c r="BE190" i="47"/>
  <c r="BR190" i="47" s="1"/>
  <c r="BM190" i="47"/>
  <c r="BZ190" i="47" s="1"/>
  <c r="BG190" i="47"/>
  <c r="BT190" i="47" s="1"/>
  <c r="BL190" i="47"/>
  <c r="BY190" i="47" s="1"/>
  <c r="BJ190" i="47"/>
  <c r="BK190" i="47"/>
  <c r="BX190" i="47" s="1"/>
  <c r="BB190" i="47"/>
  <c r="BO190" i="47" s="1"/>
  <c r="BH190" i="47"/>
  <c r="BU190" i="47" s="1"/>
  <c r="BF190" i="47"/>
  <c r="BS190" i="47" s="1"/>
  <c r="BM174" i="47"/>
  <c r="BZ174" i="47" s="1"/>
  <c r="BF174" i="47"/>
  <c r="BS174" i="47" s="1"/>
  <c r="BC174" i="47"/>
  <c r="BP174" i="47" s="1"/>
  <c r="BL174" i="47"/>
  <c r="BY174" i="47" s="1"/>
  <c r="BG174" i="47"/>
  <c r="BT174" i="47" s="1"/>
  <c r="BJ174" i="47"/>
  <c r="BW174" i="47" s="1"/>
  <c r="BD174" i="47"/>
  <c r="BQ174" i="47" s="1"/>
  <c r="BK174" i="47"/>
  <c r="BX174" i="47" s="1"/>
  <c r="BI174" i="47"/>
  <c r="BV174" i="47" s="1"/>
  <c r="BB174" i="47"/>
  <c r="BO174" i="47" s="1"/>
  <c r="BE174" i="47"/>
  <c r="BR174" i="47" s="1"/>
  <c r="BH174" i="47"/>
  <c r="BU174" i="47" s="1"/>
  <c r="BH56" i="47"/>
  <c r="BU56" i="47" s="1"/>
  <c r="BC56" i="47"/>
  <c r="BP56" i="47" s="1"/>
  <c r="BG56" i="47"/>
  <c r="BT56" i="47" s="1"/>
  <c r="BL56" i="47"/>
  <c r="BY56" i="47" s="1"/>
  <c r="BJ56" i="47"/>
  <c r="BW56" i="47" s="1"/>
  <c r="BE56" i="47"/>
  <c r="BR56" i="47" s="1"/>
  <c r="BD56" i="47"/>
  <c r="BQ56" i="47" s="1"/>
  <c r="BF56" i="47"/>
  <c r="BS56" i="47" s="1"/>
  <c r="BM56" i="47"/>
  <c r="BZ56" i="47" s="1"/>
  <c r="BK56" i="47"/>
  <c r="BX56" i="47" s="1"/>
  <c r="BB56" i="47"/>
  <c r="BO56" i="47" s="1"/>
  <c r="BI56" i="47"/>
  <c r="BV56" i="47" s="1"/>
  <c r="BB23" i="47"/>
  <c r="BO23" i="47" s="1"/>
  <c r="E5" i="46" s="1"/>
  <c r="BL23" i="47"/>
  <c r="BY23" i="47" s="1"/>
  <c r="O5" i="46" s="1"/>
  <c r="BG23" i="47"/>
  <c r="BT23" i="47" s="1"/>
  <c r="J5" i="46" s="1"/>
  <c r="BM23" i="47"/>
  <c r="BZ23" i="47" s="1"/>
  <c r="P5" i="46" s="1"/>
  <c r="BH23" i="47"/>
  <c r="BU23" i="47" s="1"/>
  <c r="K5" i="46" s="1"/>
  <c r="BC23" i="47"/>
  <c r="BP23" i="47" s="1"/>
  <c r="F5" i="46" s="1"/>
  <c r="BJ23" i="47"/>
  <c r="BW23" i="47" s="1"/>
  <c r="M5" i="46" s="1"/>
  <c r="BI23" i="47"/>
  <c r="BV23" i="47" s="1"/>
  <c r="L5" i="46" s="1"/>
  <c r="BD23" i="47"/>
  <c r="BQ23" i="47" s="1"/>
  <c r="G5" i="46" s="1"/>
  <c r="BF23" i="47"/>
  <c r="BS23" i="47" s="1"/>
  <c r="I5" i="46" s="1"/>
  <c r="BE23" i="47"/>
  <c r="BR23" i="47" s="1"/>
  <c r="H5" i="46" s="1"/>
  <c r="BK23" i="47"/>
  <c r="BX23" i="47" s="1"/>
  <c r="N5" i="46" s="1"/>
  <c r="BL185" i="47"/>
  <c r="BY185" i="47" s="1"/>
  <c r="BG185" i="47"/>
  <c r="BT185" i="47" s="1"/>
  <c r="BB185" i="47"/>
  <c r="BO185" i="47" s="1"/>
  <c r="BH185" i="47"/>
  <c r="BU185" i="47" s="1"/>
  <c r="BJ185" i="47"/>
  <c r="BW185" i="47" s="1"/>
  <c r="BM185" i="47"/>
  <c r="BZ185" i="47" s="1"/>
  <c r="BD185" i="47"/>
  <c r="BQ185" i="47" s="1"/>
  <c r="BF185" i="47"/>
  <c r="BI185" i="47"/>
  <c r="BV185" i="47" s="1"/>
  <c r="BK185" i="47"/>
  <c r="BX185" i="47" s="1"/>
  <c r="BE185" i="47"/>
  <c r="BR185" i="47" s="1"/>
  <c r="BC185" i="47"/>
  <c r="BP185" i="47" s="1"/>
  <c r="BH169" i="47"/>
  <c r="BU169" i="47" s="1"/>
  <c r="BC169" i="47"/>
  <c r="BP169" i="47" s="1"/>
  <c r="BM169" i="47"/>
  <c r="BZ169" i="47" s="1"/>
  <c r="BL169" i="47"/>
  <c r="BY169" i="47" s="1"/>
  <c r="BG169" i="47"/>
  <c r="BT169" i="47" s="1"/>
  <c r="BB169" i="47"/>
  <c r="BO169" i="47" s="1"/>
  <c r="BJ169" i="47"/>
  <c r="BW169" i="47" s="1"/>
  <c r="BF169" i="47"/>
  <c r="BS169" i="47" s="1"/>
  <c r="BD169" i="47"/>
  <c r="BQ169" i="47" s="1"/>
  <c r="BI169" i="47"/>
  <c r="BV169" i="47" s="1"/>
  <c r="BK169" i="47"/>
  <c r="BX169" i="47" s="1"/>
  <c r="BE169" i="47"/>
  <c r="BR169" i="47" s="1"/>
  <c r="BK110" i="47"/>
  <c r="BX110" i="47" s="1"/>
  <c r="BF110" i="47"/>
  <c r="BS110" i="47" s="1"/>
  <c r="BE110" i="47"/>
  <c r="BR110" i="47" s="1"/>
  <c r="BD110" i="47"/>
  <c r="BQ110" i="47" s="1"/>
  <c r="BJ110" i="47"/>
  <c r="BW110" i="47" s="1"/>
  <c r="BI110" i="47"/>
  <c r="BV110" i="47" s="1"/>
  <c r="BG110" i="47"/>
  <c r="BT110" i="47" s="1"/>
  <c r="BC110" i="47"/>
  <c r="BP110" i="47" s="1"/>
  <c r="BL110" i="47"/>
  <c r="BY110" i="47" s="1"/>
  <c r="BB110" i="47"/>
  <c r="BO110" i="47" s="1"/>
  <c r="BH110" i="47"/>
  <c r="BU110" i="47" s="1"/>
  <c r="BM110" i="47"/>
  <c r="BZ110" i="47" s="1"/>
  <c r="BD84" i="47"/>
  <c r="BQ84" i="47" s="1"/>
  <c r="BJ84" i="47"/>
  <c r="BW84" i="47" s="1"/>
  <c r="BI84" i="47"/>
  <c r="BV84" i="47" s="1"/>
  <c r="BH84" i="47"/>
  <c r="BU84" i="47" s="1"/>
  <c r="BC84" i="47"/>
  <c r="BP84" i="47" s="1"/>
  <c r="BM84" i="47"/>
  <c r="BZ84" i="47" s="1"/>
  <c r="BF84" i="47"/>
  <c r="BS84" i="47" s="1"/>
  <c r="BG84" i="47"/>
  <c r="BK84" i="47"/>
  <c r="BX84" i="47" s="1"/>
  <c r="BB84" i="47"/>
  <c r="BO84" i="47" s="1"/>
  <c r="BE84" i="47"/>
  <c r="BR84" i="47" s="1"/>
  <c r="BL84" i="47"/>
  <c r="BY84" i="47" s="1"/>
  <c r="BK60" i="47"/>
  <c r="BX60" i="47" s="1"/>
  <c r="BF60" i="47"/>
  <c r="BS60" i="47" s="1"/>
  <c r="BM60" i="47"/>
  <c r="BZ60" i="47" s="1"/>
  <c r="BL60" i="47"/>
  <c r="BY60" i="47" s="1"/>
  <c r="BG60" i="47"/>
  <c r="BT60" i="47" s="1"/>
  <c r="BB60" i="47"/>
  <c r="BO60" i="47" s="1"/>
  <c r="BD60" i="47"/>
  <c r="BQ60" i="47" s="1"/>
  <c r="BJ60" i="47"/>
  <c r="BW60" i="47" s="1"/>
  <c r="BE60" i="47"/>
  <c r="BR60" i="47" s="1"/>
  <c r="BH60" i="47"/>
  <c r="BU60" i="47" s="1"/>
  <c r="BI60" i="47"/>
  <c r="BC60" i="47"/>
  <c r="BP60" i="47" s="1"/>
  <c r="BL221" i="47"/>
  <c r="BY221" i="47" s="1"/>
  <c r="BC221" i="47"/>
  <c r="BP221" i="47" s="1"/>
  <c r="BK221" i="47"/>
  <c r="BX221" i="47" s="1"/>
  <c r="BH221" i="47"/>
  <c r="BU221" i="47" s="1"/>
  <c r="BM221" i="47"/>
  <c r="BZ221" i="47" s="1"/>
  <c r="BF221" i="47"/>
  <c r="BS221" i="47" s="1"/>
  <c r="BI221" i="47"/>
  <c r="BV221" i="47" s="1"/>
  <c r="BB221" i="47"/>
  <c r="BO221" i="47" s="1"/>
  <c r="BE221" i="47"/>
  <c r="BR221" i="47" s="1"/>
  <c r="BJ221" i="47"/>
  <c r="BW221" i="47" s="1"/>
  <c r="BG221" i="47"/>
  <c r="BT221" i="47" s="1"/>
  <c r="BD221" i="47"/>
  <c r="BQ221" i="47" s="1"/>
  <c r="BI205" i="47"/>
  <c r="BV205" i="47" s="1"/>
  <c r="BL205" i="47"/>
  <c r="BY205" i="47" s="1"/>
  <c r="BF205" i="47"/>
  <c r="BS205" i="47" s="1"/>
  <c r="BE205" i="47"/>
  <c r="BR205" i="47" s="1"/>
  <c r="BG205" i="47"/>
  <c r="BT205" i="47" s="1"/>
  <c r="BJ205" i="47"/>
  <c r="BW205" i="47" s="1"/>
  <c r="BM205" i="47"/>
  <c r="BZ205" i="47" s="1"/>
  <c r="BC205" i="47"/>
  <c r="BP205" i="47" s="1"/>
  <c r="BK205" i="47"/>
  <c r="BX205" i="47" s="1"/>
  <c r="BH205" i="47"/>
  <c r="BU205" i="47" s="1"/>
  <c r="BB205" i="47"/>
  <c r="BO205" i="47" s="1"/>
  <c r="BD205" i="47"/>
  <c r="BQ205" i="47" s="1"/>
  <c r="BI164" i="47"/>
  <c r="BV164" i="47" s="1"/>
  <c r="BD164" i="47"/>
  <c r="BQ164" i="47" s="1"/>
  <c r="BJ164" i="47"/>
  <c r="BW164" i="47" s="1"/>
  <c r="BM164" i="47"/>
  <c r="BZ164" i="47" s="1"/>
  <c r="BH164" i="47"/>
  <c r="BU164" i="47" s="1"/>
  <c r="BC164" i="47"/>
  <c r="BP164" i="47" s="1"/>
  <c r="BE164" i="47"/>
  <c r="BR164" i="47" s="1"/>
  <c r="BF164" i="47"/>
  <c r="BS164" i="47" s="1"/>
  <c r="BL164" i="47"/>
  <c r="BB164" i="47"/>
  <c r="BO164" i="47" s="1"/>
  <c r="BK164" i="47"/>
  <c r="BX164" i="47" s="1"/>
  <c r="BG164" i="47"/>
  <c r="BI29" i="47"/>
  <c r="BV29" i="47" s="1"/>
  <c r="BB140" i="47"/>
  <c r="BO140" i="47" s="1"/>
  <c r="BL140" i="47"/>
  <c r="BY140" i="47" s="1"/>
  <c r="BG140" i="47"/>
  <c r="BT140" i="47" s="1"/>
  <c r="BM140" i="47"/>
  <c r="BZ140" i="47" s="1"/>
  <c r="BH140" i="47"/>
  <c r="BU140" i="47" s="1"/>
  <c r="BC140" i="47"/>
  <c r="BP140" i="47" s="1"/>
  <c r="BJ140" i="47"/>
  <c r="BW140" i="47" s="1"/>
  <c r="BI140" i="47"/>
  <c r="BV140" i="47" s="1"/>
  <c r="BD140" i="47"/>
  <c r="BQ140" i="47" s="1"/>
  <c r="BF140" i="47"/>
  <c r="BS140" i="47" s="1"/>
  <c r="BE140" i="47"/>
  <c r="BR140" i="47" s="1"/>
  <c r="BK140" i="47"/>
  <c r="BX140" i="47" s="1"/>
  <c r="BM87" i="47"/>
  <c r="BZ87" i="47" s="1"/>
  <c r="BH87" i="47"/>
  <c r="BU87" i="47" s="1"/>
  <c r="BC87" i="47"/>
  <c r="BP87" i="47" s="1"/>
  <c r="BD87" i="47"/>
  <c r="BQ87" i="47" s="1"/>
  <c r="BL87" i="47"/>
  <c r="BY87" i="47" s="1"/>
  <c r="BJ87" i="47"/>
  <c r="BW87" i="47" s="1"/>
  <c r="BI87" i="47"/>
  <c r="BV87" i="47" s="1"/>
  <c r="BK87" i="47"/>
  <c r="BX87" i="47" s="1"/>
  <c r="BB87" i="47"/>
  <c r="BO87" i="47" s="1"/>
  <c r="BE87" i="47"/>
  <c r="BR87" i="47" s="1"/>
  <c r="BG87" i="47"/>
  <c r="BT87" i="47" s="1"/>
  <c r="BF87" i="47"/>
  <c r="BS87" i="47" s="1"/>
  <c r="BI175" i="47"/>
  <c r="BV175" i="47" s="1"/>
  <c r="BC175" i="47"/>
  <c r="BP175" i="47" s="1"/>
  <c r="BB175" i="47"/>
  <c r="BO175" i="47" s="1"/>
  <c r="BM175" i="47"/>
  <c r="BZ175" i="47" s="1"/>
  <c r="BG175" i="47"/>
  <c r="BT175" i="47" s="1"/>
  <c r="BJ175" i="47"/>
  <c r="BW175" i="47" s="1"/>
  <c r="BL175" i="47"/>
  <c r="BY175" i="47" s="1"/>
  <c r="BD175" i="47"/>
  <c r="BQ175" i="47" s="1"/>
  <c r="BE175" i="47"/>
  <c r="BR175" i="47" s="1"/>
  <c r="BH175" i="47"/>
  <c r="BU175" i="47" s="1"/>
  <c r="BK175" i="47"/>
  <c r="BX175" i="47" s="1"/>
  <c r="BF175" i="47"/>
  <c r="BS175" i="47" s="1"/>
  <c r="BF167" i="47"/>
  <c r="BS167" i="47" s="1"/>
  <c r="BE167" i="47"/>
  <c r="BR167" i="47" s="1"/>
  <c r="BK167" i="47"/>
  <c r="BX167" i="47" s="1"/>
  <c r="BJ167" i="47"/>
  <c r="BW167" i="47" s="1"/>
  <c r="BI167" i="47"/>
  <c r="BV167" i="47" s="1"/>
  <c r="BD167" i="47"/>
  <c r="BQ167" i="47" s="1"/>
  <c r="BL167" i="47"/>
  <c r="BY167" i="47" s="1"/>
  <c r="BH167" i="47"/>
  <c r="BU167" i="47" s="1"/>
  <c r="BB167" i="47"/>
  <c r="BO167" i="47" s="1"/>
  <c r="BG167" i="47"/>
  <c r="BT167" i="47" s="1"/>
  <c r="BM167" i="47"/>
  <c r="BZ167" i="47" s="1"/>
  <c r="BC167" i="47"/>
  <c r="BP167" i="47" s="1"/>
  <c r="BF159" i="47"/>
  <c r="BS159" i="47" s="1"/>
  <c r="BE159" i="47"/>
  <c r="BR159" i="47" s="1"/>
  <c r="BL159" i="47"/>
  <c r="BY159" i="47" s="1"/>
  <c r="BJ159" i="47"/>
  <c r="BW159" i="47" s="1"/>
  <c r="BI159" i="47"/>
  <c r="BV159" i="47" s="1"/>
  <c r="BC159" i="47"/>
  <c r="BP159" i="47" s="1"/>
  <c r="BK159" i="47"/>
  <c r="BX159" i="47" s="1"/>
  <c r="BG159" i="47"/>
  <c r="BT159" i="47" s="1"/>
  <c r="BB159" i="47"/>
  <c r="BO159" i="47" s="1"/>
  <c r="BH159" i="47"/>
  <c r="BM159" i="47"/>
  <c r="BZ159" i="47" s="1"/>
  <c r="BD159" i="47"/>
  <c r="BQ159" i="47" s="1"/>
  <c r="BL34" i="47"/>
  <c r="BY34" i="47" s="1"/>
  <c r="BG34" i="47"/>
  <c r="BT34" i="47" s="1"/>
  <c r="BB34" i="47"/>
  <c r="BO34" i="47" s="1"/>
  <c r="BE34" i="47"/>
  <c r="BR34" i="47" s="1"/>
  <c r="BK34" i="47"/>
  <c r="BX34" i="47" s="1"/>
  <c r="BF34" i="47"/>
  <c r="BS34" i="47" s="1"/>
  <c r="BH34" i="47"/>
  <c r="BU34" i="47" s="1"/>
  <c r="BI34" i="47"/>
  <c r="BV34" i="47" s="1"/>
  <c r="BJ34" i="47"/>
  <c r="BW34" i="47" s="1"/>
  <c r="BC34" i="47"/>
  <c r="BP34" i="47" s="1"/>
  <c r="BM34" i="47"/>
  <c r="BZ34" i="47" s="1"/>
  <c r="BD34" i="47"/>
  <c r="BQ34" i="47" s="1"/>
  <c r="BM82" i="47"/>
  <c r="BZ82" i="47" s="1"/>
  <c r="BH82" i="47"/>
  <c r="BU82" i="47" s="1"/>
  <c r="BC82" i="47"/>
  <c r="BP82" i="47" s="1"/>
  <c r="BB82" i="47"/>
  <c r="BO82" i="47" s="1"/>
  <c r="BL82" i="47"/>
  <c r="BY82" i="47" s="1"/>
  <c r="BG82" i="47"/>
  <c r="BT82" i="47" s="1"/>
  <c r="BI82" i="47"/>
  <c r="BV82" i="47" s="1"/>
  <c r="BJ82" i="47"/>
  <c r="BW82" i="47" s="1"/>
  <c r="BD82" i="47"/>
  <c r="BQ82" i="47" s="1"/>
  <c r="BF82" i="47"/>
  <c r="BS82" i="47" s="1"/>
  <c r="BK82" i="47"/>
  <c r="BX82" i="47" s="1"/>
  <c r="BE82" i="47"/>
  <c r="BR82" i="47" s="1"/>
  <c r="BK66" i="47"/>
  <c r="BX66" i="47" s="1"/>
  <c r="BM66" i="47"/>
  <c r="BZ66" i="47" s="1"/>
  <c r="BG66" i="47"/>
  <c r="BT66" i="47" s="1"/>
  <c r="BB66" i="47"/>
  <c r="BO66" i="47" s="1"/>
  <c r="BD66" i="47"/>
  <c r="BQ66" i="47" s="1"/>
  <c r="BL66" i="47"/>
  <c r="BY66" i="47" s="1"/>
  <c r="BI66" i="47"/>
  <c r="BV66" i="47" s="1"/>
  <c r="BE66" i="47"/>
  <c r="BR66" i="47" s="1"/>
  <c r="BJ66" i="47"/>
  <c r="BW66" i="47" s="1"/>
  <c r="BF66" i="47"/>
  <c r="BS66" i="47" s="1"/>
  <c r="BH66" i="47"/>
  <c r="BC66" i="47"/>
  <c r="BP66" i="47" s="1"/>
  <c r="BF194" i="47"/>
  <c r="BS194" i="47" s="1"/>
  <c r="BE194" i="47"/>
  <c r="BR194" i="47" s="1"/>
  <c r="BK194" i="47"/>
  <c r="BX194" i="47" s="1"/>
  <c r="BJ194" i="47"/>
  <c r="BW194" i="47" s="1"/>
  <c r="BI194" i="47"/>
  <c r="BV194" i="47" s="1"/>
  <c r="BD194" i="47"/>
  <c r="BQ194" i="47" s="1"/>
  <c r="BL194" i="47"/>
  <c r="BY194" i="47" s="1"/>
  <c r="BB194" i="47"/>
  <c r="BO194" i="47" s="1"/>
  <c r="BG194" i="47"/>
  <c r="BT194" i="47" s="1"/>
  <c r="BM194" i="47"/>
  <c r="BZ194" i="47" s="1"/>
  <c r="BC194" i="47"/>
  <c r="BP194" i="47" s="1"/>
  <c r="BH194" i="47"/>
  <c r="BU194" i="47" s="1"/>
  <c r="BH178" i="47"/>
  <c r="BU178" i="47" s="1"/>
  <c r="BC178" i="47"/>
  <c r="BP178" i="47" s="1"/>
  <c r="BM178" i="47"/>
  <c r="BZ178" i="47" s="1"/>
  <c r="BL178" i="47"/>
  <c r="BY178" i="47" s="1"/>
  <c r="BG178" i="47"/>
  <c r="BT178" i="47" s="1"/>
  <c r="BB178" i="47"/>
  <c r="BO178" i="47" s="1"/>
  <c r="BD178" i="47"/>
  <c r="BQ178" i="47" s="1"/>
  <c r="BI178" i="47"/>
  <c r="BV178" i="47" s="1"/>
  <c r="BK178" i="47"/>
  <c r="BX178" i="47" s="1"/>
  <c r="BE178" i="47"/>
  <c r="BR178" i="47" s="1"/>
  <c r="BJ178" i="47"/>
  <c r="BW178" i="47" s="1"/>
  <c r="BF178" i="47"/>
  <c r="BS178" i="47" s="1"/>
  <c r="BL109" i="47"/>
  <c r="BY109" i="47" s="1"/>
  <c r="BG109" i="47"/>
  <c r="BT109" i="47" s="1"/>
  <c r="BB109" i="47"/>
  <c r="BO109" i="47" s="1"/>
  <c r="BE109" i="47"/>
  <c r="BR109" i="47" s="1"/>
  <c r="BK109" i="47"/>
  <c r="BX109" i="47" s="1"/>
  <c r="BF109" i="47"/>
  <c r="BS109" i="47" s="1"/>
  <c r="BH109" i="47"/>
  <c r="BU109" i="47" s="1"/>
  <c r="BM109" i="47"/>
  <c r="BZ109" i="47" s="1"/>
  <c r="BC109" i="47"/>
  <c r="BP109" i="47" s="1"/>
  <c r="BI109" i="47"/>
  <c r="BV109" i="47" s="1"/>
  <c r="BJ109" i="47"/>
  <c r="BW109" i="47" s="1"/>
  <c r="BD109" i="47"/>
  <c r="BQ109" i="47" s="1"/>
  <c r="BD27" i="47"/>
  <c r="BQ27" i="47" s="1"/>
  <c r="BJ27" i="47"/>
  <c r="BW27" i="47" s="1"/>
  <c r="BI27" i="47"/>
  <c r="BV27" i="47" s="1"/>
  <c r="BH27" i="47"/>
  <c r="BU27" i="47" s="1"/>
  <c r="BC27" i="47"/>
  <c r="BP27" i="47" s="1"/>
  <c r="BM27" i="47"/>
  <c r="BZ27" i="47" s="1"/>
  <c r="BK27" i="47"/>
  <c r="BX27" i="47" s="1"/>
  <c r="BE27" i="47"/>
  <c r="BR27" i="47" s="1"/>
  <c r="BF27" i="47"/>
  <c r="BS27" i="47" s="1"/>
  <c r="BL27" i="47"/>
  <c r="BY27" i="47" s="1"/>
  <c r="BB27" i="47"/>
  <c r="BO27" i="47" s="1"/>
  <c r="BG27" i="47"/>
  <c r="BT27" i="47" s="1"/>
  <c r="BH138" i="47"/>
  <c r="BU138" i="47" s="1"/>
  <c r="BC138" i="47"/>
  <c r="BP138" i="47" s="1"/>
  <c r="BM138" i="47"/>
  <c r="BZ138" i="47" s="1"/>
  <c r="BL138" i="47"/>
  <c r="BY138" i="47" s="1"/>
  <c r="BG138" i="47"/>
  <c r="BT138" i="47" s="1"/>
  <c r="BB138" i="47"/>
  <c r="BO138" i="47" s="1"/>
  <c r="BD138" i="47"/>
  <c r="BQ138" i="47" s="1"/>
  <c r="BI138" i="47"/>
  <c r="BV138" i="47" s="1"/>
  <c r="BK138" i="47"/>
  <c r="BX138" i="47" s="1"/>
  <c r="BE138" i="47"/>
  <c r="BR138" i="47" s="1"/>
  <c r="BJ138" i="47"/>
  <c r="BW138" i="47" s="1"/>
  <c r="BF138" i="47"/>
  <c r="BS138" i="47" s="1"/>
  <c r="BH122" i="47"/>
  <c r="BU122" i="47" s="1"/>
  <c r="BC122" i="47"/>
  <c r="BP122" i="47" s="1"/>
  <c r="BM122" i="47"/>
  <c r="BZ122" i="47" s="1"/>
  <c r="BD122" i="47"/>
  <c r="BQ122" i="47" s="1"/>
  <c r="BJ122" i="47"/>
  <c r="BW122" i="47" s="1"/>
  <c r="BI122" i="47"/>
  <c r="BV122" i="47" s="1"/>
  <c r="BK122" i="47"/>
  <c r="BX122" i="47" s="1"/>
  <c r="BF122" i="47"/>
  <c r="BS122" i="47" s="1"/>
  <c r="BE122" i="47"/>
  <c r="BR122" i="47" s="1"/>
  <c r="BL122" i="47"/>
  <c r="BY122" i="47" s="1"/>
  <c r="BG122" i="47"/>
  <c r="BT122" i="47" s="1"/>
  <c r="BB122" i="47"/>
  <c r="BO122" i="47" s="1"/>
  <c r="BJ32" i="47"/>
  <c r="BW32" i="47" s="1"/>
  <c r="BI32" i="47"/>
  <c r="BV32" i="47" s="1"/>
  <c r="BD32" i="47"/>
  <c r="BQ32" i="47" s="1"/>
  <c r="BC32" i="47"/>
  <c r="BP32" i="47" s="1"/>
  <c r="BM32" i="47"/>
  <c r="BZ32" i="47" s="1"/>
  <c r="BH32" i="47"/>
  <c r="BU32" i="47" s="1"/>
  <c r="BK32" i="47"/>
  <c r="BX32" i="47" s="1"/>
  <c r="BE32" i="47"/>
  <c r="BR32" i="47" s="1"/>
  <c r="BB32" i="47"/>
  <c r="BO32" i="47" s="1"/>
  <c r="BG32" i="47"/>
  <c r="BT32" i="47" s="1"/>
  <c r="BF32" i="47"/>
  <c r="BS32" i="47" s="1"/>
  <c r="BL32" i="47"/>
  <c r="BY32" i="47" s="1"/>
  <c r="BI141" i="47"/>
  <c r="BV141" i="47" s="1"/>
  <c r="BD141" i="47"/>
  <c r="BQ141" i="47" s="1"/>
  <c r="BJ141" i="47"/>
  <c r="BW141" i="47" s="1"/>
  <c r="BM141" i="47"/>
  <c r="BZ141" i="47" s="1"/>
  <c r="BH141" i="47"/>
  <c r="BU141" i="47" s="1"/>
  <c r="BC141" i="47"/>
  <c r="BP141" i="47" s="1"/>
  <c r="BE141" i="47"/>
  <c r="BR141" i="47" s="1"/>
  <c r="BF141" i="47"/>
  <c r="BG141" i="47"/>
  <c r="BK141" i="47"/>
  <c r="BX141" i="47" s="1"/>
  <c r="BB141" i="47"/>
  <c r="BO141" i="47" s="1"/>
  <c r="BL141" i="47"/>
  <c r="BY141" i="47" s="1"/>
  <c r="BI133" i="47"/>
  <c r="BV133" i="47" s="1"/>
  <c r="BD133" i="47"/>
  <c r="BQ133" i="47" s="1"/>
  <c r="BJ133" i="47"/>
  <c r="BW133" i="47" s="1"/>
  <c r="BM133" i="47"/>
  <c r="BZ133" i="47" s="1"/>
  <c r="BH133" i="47"/>
  <c r="BU133" i="47" s="1"/>
  <c r="BC133" i="47"/>
  <c r="BP133" i="47" s="1"/>
  <c r="BK133" i="47"/>
  <c r="BX133" i="47" s="1"/>
  <c r="BL133" i="47"/>
  <c r="BY133" i="47" s="1"/>
  <c r="BB133" i="47"/>
  <c r="BO133" i="47" s="1"/>
  <c r="BF133" i="47"/>
  <c r="BS133" i="47" s="1"/>
  <c r="BE133" i="47"/>
  <c r="BR133" i="47" s="1"/>
  <c r="BG133" i="47"/>
  <c r="BT133" i="47" s="1"/>
  <c r="BH125" i="47"/>
  <c r="BU125" i="47" s="1"/>
  <c r="BM125" i="47"/>
  <c r="BZ125" i="47" s="1"/>
  <c r="BF125" i="47"/>
  <c r="BS125" i="47" s="1"/>
  <c r="BL125" i="47"/>
  <c r="BY125" i="47" s="1"/>
  <c r="BC125" i="47"/>
  <c r="BP125" i="47" s="1"/>
  <c r="BK125" i="47"/>
  <c r="BX125" i="47" s="1"/>
  <c r="BG125" i="47"/>
  <c r="BT125" i="47" s="1"/>
  <c r="BB125" i="47"/>
  <c r="BD125" i="47"/>
  <c r="BQ125" i="47" s="1"/>
  <c r="BJ125" i="47"/>
  <c r="BW125" i="47" s="1"/>
  <c r="BI125" i="47"/>
  <c r="BV125" i="47" s="1"/>
  <c r="BE125" i="47"/>
  <c r="BR125" i="47" s="1"/>
  <c r="BK225" i="47"/>
  <c r="BX225" i="47" s="1"/>
  <c r="BL225" i="47"/>
  <c r="BY225" i="47" s="1"/>
  <c r="BF225" i="47"/>
  <c r="BM225" i="47"/>
  <c r="BZ225" i="47" s="1"/>
  <c r="BG225" i="47"/>
  <c r="BT225" i="47" s="1"/>
  <c r="BD225" i="47"/>
  <c r="BQ225" i="47" s="1"/>
  <c r="BE225" i="47"/>
  <c r="BR225" i="47" s="1"/>
  <c r="BH225" i="47"/>
  <c r="BU225" i="47" s="1"/>
  <c r="BB225" i="47"/>
  <c r="BO225" i="47" s="1"/>
  <c r="BC225" i="47"/>
  <c r="BP225" i="47" s="1"/>
  <c r="BJ225" i="47"/>
  <c r="BI225" i="47"/>
  <c r="BV225" i="47" s="1"/>
  <c r="BF201" i="47"/>
  <c r="BS201" i="47" s="1"/>
  <c r="BK201" i="47"/>
  <c r="BX201" i="47" s="1"/>
  <c r="BM201" i="47"/>
  <c r="BZ201" i="47" s="1"/>
  <c r="BB201" i="47"/>
  <c r="BO201" i="47" s="1"/>
  <c r="BI201" i="47"/>
  <c r="BV201" i="47" s="1"/>
  <c r="BJ201" i="47"/>
  <c r="BW201" i="47" s="1"/>
  <c r="BE201" i="47"/>
  <c r="BC201" i="47"/>
  <c r="BP201" i="47" s="1"/>
  <c r="BL201" i="47"/>
  <c r="BY201" i="47" s="1"/>
  <c r="BG201" i="47"/>
  <c r="BT201" i="47" s="1"/>
  <c r="BD201" i="47"/>
  <c r="BQ201" i="47" s="1"/>
  <c r="BH201" i="47"/>
  <c r="BU201" i="47" s="1"/>
  <c r="BM184" i="47"/>
  <c r="BZ184" i="47" s="1"/>
  <c r="BH184" i="47"/>
  <c r="BU184" i="47" s="1"/>
  <c r="BC184" i="47"/>
  <c r="BP184" i="47" s="1"/>
  <c r="BB184" i="47"/>
  <c r="BO184" i="47" s="1"/>
  <c r="BL184" i="47"/>
  <c r="BY184" i="47" s="1"/>
  <c r="BG184" i="47"/>
  <c r="BT184" i="47" s="1"/>
  <c r="BJ184" i="47"/>
  <c r="BW184" i="47" s="1"/>
  <c r="BD184" i="47"/>
  <c r="BQ184" i="47" s="1"/>
  <c r="BI184" i="47"/>
  <c r="BV184" i="47" s="1"/>
  <c r="BE184" i="47"/>
  <c r="BR184" i="47" s="1"/>
  <c r="BF184" i="47"/>
  <c r="BK184" i="47"/>
  <c r="BX184" i="47" s="1"/>
  <c r="BJ41" i="47"/>
  <c r="BW41" i="47" s="1"/>
  <c r="BI41" i="47"/>
  <c r="BV41" i="47" s="1"/>
  <c r="BD41" i="47"/>
  <c r="BQ41" i="47" s="1"/>
  <c r="BM41" i="47"/>
  <c r="BZ41" i="47" s="1"/>
  <c r="BH41" i="47"/>
  <c r="BU41" i="47" s="1"/>
  <c r="BG41" i="47"/>
  <c r="BT41" i="47" s="1"/>
  <c r="BE41" i="47"/>
  <c r="BR41" i="47" s="1"/>
  <c r="BB41" i="47"/>
  <c r="BO41" i="47" s="1"/>
  <c r="BK41" i="47"/>
  <c r="BX41" i="47" s="1"/>
  <c r="BF41" i="47"/>
  <c r="BS41" i="47" s="1"/>
  <c r="BL41" i="47"/>
  <c r="BY41" i="47" s="1"/>
  <c r="BC41" i="47"/>
  <c r="BP41" i="47" s="1"/>
  <c r="BJ33" i="47"/>
  <c r="BW33" i="47" s="1"/>
  <c r="BI33" i="47"/>
  <c r="BV33" i="47" s="1"/>
  <c r="BD33" i="47"/>
  <c r="BQ33" i="47" s="1"/>
  <c r="BF33" i="47"/>
  <c r="BS33" i="47" s="1"/>
  <c r="BL33" i="47"/>
  <c r="BY33" i="47" s="1"/>
  <c r="BC33" i="47"/>
  <c r="BP33" i="47" s="1"/>
  <c r="BB33" i="47"/>
  <c r="BO33" i="47" s="1"/>
  <c r="BM33" i="47"/>
  <c r="BZ33" i="47" s="1"/>
  <c r="BK33" i="47"/>
  <c r="BX33" i="47" s="1"/>
  <c r="BE33" i="47"/>
  <c r="BR33" i="47" s="1"/>
  <c r="BG33" i="47"/>
  <c r="BT33" i="47" s="1"/>
  <c r="BH33" i="47"/>
  <c r="BU33" i="47" s="1"/>
  <c r="BH152" i="47"/>
  <c r="BU152" i="47" s="1"/>
  <c r="BB152" i="47"/>
  <c r="BO152" i="47" s="1"/>
  <c r="BC152" i="47"/>
  <c r="BP152" i="47" s="1"/>
  <c r="BD152" i="47"/>
  <c r="BQ152" i="47" s="1"/>
  <c r="BM152" i="47"/>
  <c r="BZ152" i="47" s="1"/>
  <c r="BI152" i="47"/>
  <c r="BV152" i="47" s="1"/>
  <c r="BL152" i="47"/>
  <c r="BY152" i="47" s="1"/>
  <c r="BF152" i="47"/>
  <c r="BS152" i="47" s="1"/>
  <c r="BK152" i="47"/>
  <c r="BX152" i="47" s="1"/>
  <c r="BJ152" i="47"/>
  <c r="BW152" i="47" s="1"/>
  <c r="BE152" i="47"/>
  <c r="BR152" i="47" s="1"/>
  <c r="BG152" i="47"/>
  <c r="BT152" i="47" s="1"/>
  <c r="BB136" i="47"/>
  <c r="BO136" i="47" s="1"/>
  <c r="BL136" i="47"/>
  <c r="BY136" i="47" s="1"/>
  <c r="BG136" i="47"/>
  <c r="BT136" i="47" s="1"/>
  <c r="BM136" i="47"/>
  <c r="BZ136" i="47" s="1"/>
  <c r="BH136" i="47"/>
  <c r="BU136" i="47" s="1"/>
  <c r="BC136" i="47"/>
  <c r="BP136" i="47" s="1"/>
  <c r="BF136" i="47"/>
  <c r="BS136" i="47" s="1"/>
  <c r="BE136" i="47"/>
  <c r="BR136" i="47" s="1"/>
  <c r="BK136" i="47"/>
  <c r="BX136" i="47" s="1"/>
  <c r="BJ136" i="47"/>
  <c r="BW136" i="47" s="1"/>
  <c r="BD136" i="47"/>
  <c r="BQ136" i="47" s="1"/>
  <c r="BI136" i="47"/>
  <c r="BV136" i="47" s="1"/>
  <c r="BL75" i="47"/>
  <c r="BY75" i="47" s="1"/>
  <c r="BG75" i="47"/>
  <c r="BT75" i="47" s="1"/>
  <c r="BB75" i="47"/>
  <c r="BO75" i="47" s="1"/>
  <c r="BE75" i="47"/>
  <c r="BR75" i="47" s="1"/>
  <c r="BK75" i="47"/>
  <c r="BX75" i="47" s="1"/>
  <c r="BF75" i="47"/>
  <c r="BS75" i="47" s="1"/>
  <c r="BM75" i="47"/>
  <c r="BZ75" i="47" s="1"/>
  <c r="BC75" i="47"/>
  <c r="BP75" i="47" s="1"/>
  <c r="BH75" i="47"/>
  <c r="BU75" i="47" s="1"/>
  <c r="BD75" i="47"/>
  <c r="BQ75" i="47" s="1"/>
  <c r="BI75" i="47"/>
  <c r="BV75" i="47" s="1"/>
  <c r="BJ75" i="47"/>
  <c r="BW75" i="47" s="1"/>
  <c r="BE67" i="47"/>
  <c r="BR67" i="47" s="1"/>
  <c r="BG67" i="47"/>
  <c r="BT67" i="47" s="1"/>
  <c r="BJ67" i="47"/>
  <c r="BW67" i="47" s="1"/>
  <c r="BH67" i="47"/>
  <c r="BU67" i="47" s="1"/>
  <c r="BB67" i="47"/>
  <c r="BO67" i="47" s="1"/>
  <c r="BD67" i="47"/>
  <c r="BQ67" i="47" s="1"/>
  <c r="BM67" i="47"/>
  <c r="BZ67" i="47" s="1"/>
  <c r="BC67" i="47"/>
  <c r="BP67" i="47" s="1"/>
  <c r="BK67" i="47"/>
  <c r="BX67" i="47" s="1"/>
  <c r="BI67" i="47"/>
  <c r="BV67" i="47" s="1"/>
  <c r="BL67" i="47"/>
  <c r="BY67" i="47" s="1"/>
  <c r="BF67" i="47"/>
  <c r="BS67" i="47" s="1"/>
  <c r="BL234" i="47"/>
  <c r="BY234" i="47" s="1"/>
  <c r="BE234" i="47"/>
  <c r="BR234" i="47" s="1"/>
  <c r="BF234" i="47"/>
  <c r="BS234" i="47" s="1"/>
  <c r="BG234" i="47"/>
  <c r="BT234" i="47" s="1"/>
  <c r="BC234" i="47"/>
  <c r="BP234" i="47" s="1"/>
  <c r="BJ234" i="47"/>
  <c r="BW234" i="47" s="1"/>
  <c r="BI210" i="47"/>
  <c r="BV210" i="47" s="1"/>
  <c r="BD210" i="47"/>
  <c r="BQ210" i="47" s="1"/>
  <c r="BJ210" i="47"/>
  <c r="BW210" i="47" s="1"/>
  <c r="BE210" i="47"/>
  <c r="BR210" i="47" s="1"/>
  <c r="BK210" i="47"/>
  <c r="BX210" i="47" s="1"/>
  <c r="BF210" i="47"/>
  <c r="BS210" i="47" s="1"/>
  <c r="BM210" i="47"/>
  <c r="BZ210" i="47" s="1"/>
  <c r="BH210" i="47"/>
  <c r="BU210" i="47" s="1"/>
  <c r="BC210" i="47"/>
  <c r="BP210" i="47" s="1"/>
  <c r="BG210" i="47"/>
  <c r="BT210" i="47" s="1"/>
  <c r="BB210" i="47"/>
  <c r="BO210" i="47" s="1"/>
  <c r="BL210" i="47"/>
  <c r="BY210" i="47" s="1"/>
  <c r="BJ55" i="47"/>
  <c r="BW55" i="47" s="1"/>
  <c r="BD55" i="47"/>
  <c r="BQ55" i="47" s="1"/>
  <c r="BE55" i="47"/>
  <c r="BR55" i="47" s="1"/>
  <c r="BF55" i="47"/>
  <c r="BS55" i="47" s="1"/>
  <c r="BC55" i="47"/>
  <c r="BP55" i="47" s="1"/>
  <c r="BL55" i="47"/>
  <c r="BY55" i="47" s="1"/>
  <c r="BG55" i="47"/>
  <c r="BT55" i="47" s="1"/>
  <c r="BE38" i="47"/>
  <c r="BR38" i="47" s="1"/>
  <c r="BK38" i="47"/>
  <c r="BX38" i="47" s="1"/>
  <c r="BJ38" i="47"/>
  <c r="BW38" i="47" s="1"/>
  <c r="BI38" i="47"/>
  <c r="BV38" i="47" s="1"/>
  <c r="BD38" i="47"/>
  <c r="BQ38" i="47" s="1"/>
  <c r="BB38" i="47"/>
  <c r="BO38" i="47" s="1"/>
  <c r="BG38" i="47"/>
  <c r="BT38" i="47" s="1"/>
  <c r="BH38" i="47"/>
  <c r="BU38" i="47" s="1"/>
  <c r="BF38" i="47"/>
  <c r="BS38" i="47" s="1"/>
  <c r="BM38" i="47"/>
  <c r="BZ38" i="47" s="1"/>
  <c r="BL38" i="47"/>
  <c r="BY38" i="47" s="1"/>
  <c r="BC38" i="47"/>
  <c r="BP38" i="47" s="1"/>
  <c r="BE30" i="47"/>
  <c r="BR30" i="47" s="1"/>
  <c r="BK30" i="47"/>
  <c r="BX30" i="47" s="1"/>
  <c r="BF30" i="47"/>
  <c r="BS30" i="47" s="1"/>
  <c r="BL30" i="47"/>
  <c r="BY30" i="47" s="1"/>
  <c r="BG30" i="47"/>
  <c r="BT30" i="47" s="1"/>
  <c r="BB30" i="47"/>
  <c r="BO30" i="47" s="1"/>
  <c r="BM30" i="47"/>
  <c r="BZ30" i="47" s="1"/>
  <c r="BH30" i="47"/>
  <c r="BU30" i="47" s="1"/>
  <c r="BC30" i="47"/>
  <c r="BP30" i="47" s="1"/>
  <c r="BI30" i="47"/>
  <c r="BV30" i="47" s="1"/>
  <c r="BD30" i="47"/>
  <c r="BQ30" i="47" s="1"/>
  <c r="BJ30" i="47"/>
  <c r="BW30" i="47" s="1"/>
  <c r="BJ102" i="47"/>
  <c r="BW102" i="47" s="1"/>
  <c r="BC102" i="47"/>
  <c r="BP102" i="47" s="1"/>
  <c r="BE102" i="47"/>
  <c r="BR102" i="47" s="1"/>
  <c r="BD102" i="47"/>
  <c r="BQ102" i="47" s="1"/>
  <c r="BK102" i="47"/>
  <c r="BX102" i="47" s="1"/>
  <c r="BM102" i="47"/>
  <c r="BZ102" i="47" s="1"/>
  <c r="BL102" i="47"/>
  <c r="BY102" i="47" s="1"/>
  <c r="BI102" i="47"/>
  <c r="BV102" i="47" s="1"/>
  <c r="BF102" i="47"/>
  <c r="BS102" i="47" s="1"/>
  <c r="BB102" i="47"/>
  <c r="BO102" i="47" s="1"/>
  <c r="BH102" i="47"/>
  <c r="BU102" i="47" s="1"/>
  <c r="BG102" i="47"/>
  <c r="BT102" i="47" s="1"/>
  <c r="BL231" i="47"/>
  <c r="BY231" i="47" s="1"/>
  <c r="BE231" i="47"/>
  <c r="BR231" i="47" s="1"/>
  <c r="BG231" i="47"/>
  <c r="BT231" i="47" s="1"/>
  <c r="BJ231" i="47"/>
  <c r="BW231" i="47" s="1"/>
  <c r="BH231" i="47"/>
  <c r="BU231" i="47" s="1"/>
  <c r="BK231" i="47"/>
  <c r="BX231" i="47" s="1"/>
  <c r="BB231" i="47"/>
  <c r="BO231" i="47" s="1"/>
  <c r="BM231" i="47"/>
  <c r="BZ231" i="47" s="1"/>
  <c r="BI231" i="47"/>
  <c r="BV231" i="47" s="1"/>
  <c r="BF231" i="47"/>
  <c r="BD231" i="47"/>
  <c r="BQ231" i="47" s="1"/>
  <c r="BC231" i="47"/>
  <c r="BP231" i="47" s="1"/>
  <c r="BK215" i="47"/>
  <c r="BX215" i="47" s="1"/>
  <c r="BI207" i="47"/>
  <c r="BV207" i="47" s="1"/>
  <c r="BD207" i="47"/>
  <c r="BQ207" i="47" s="1"/>
  <c r="BJ207" i="47"/>
  <c r="BW207" i="47" s="1"/>
  <c r="BE207" i="47"/>
  <c r="BR207" i="47" s="1"/>
  <c r="BK207" i="47"/>
  <c r="BX207" i="47" s="1"/>
  <c r="BF207" i="47"/>
  <c r="BS207" i="47" s="1"/>
  <c r="BM207" i="47"/>
  <c r="BZ207" i="47" s="1"/>
  <c r="BH207" i="47"/>
  <c r="BU207" i="47" s="1"/>
  <c r="BC207" i="47"/>
  <c r="BP207" i="47" s="1"/>
  <c r="BB207" i="47"/>
  <c r="BO207" i="47" s="1"/>
  <c r="BL207" i="47"/>
  <c r="BY207" i="47" s="1"/>
  <c r="BG207" i="47"/>
  <c r="BT207" i="47" s="1"/>
  <c r="BD199" i="47"/>
  <c r="BQ199" i="47" s="1"/>
  <c r="BC199" i="47"/>
  <c r="BP199" i="47" s="1"/>
  <c r="BK199" i="47"/>
  <c r="BX199" i="47" s="1"/>
  <c r="BH199" i="47"/>
  <c r="BU199" i="47" s="1"/>
  <c r="BI199" i="47"/>
  <c r="BV199" i="47" s="1"/>
  <c r="BB199" i="47"/>
  <c r="BO199" i="47" s="1"/>
  <c r="BJ199" i="47"/>
  <c r="BW199" i="47" s="1"/>
  <c r="BF199" i="47"/>
  <c r="BS199" i="47" s="1"/>
  <c r="BE199" i="47"/>
  <c r="BR199" i="47" s="1"/>
  <c r="BM199" i="47"/>
  <c r="BZ199" i="47" s="1"/>
  <c r="BL199" i="47"/>
  <c r="BY199" i="47" s="1"/>
  <c r="BG199" i="47"/>
  <c r="BT199" i="47" s="1"/>
  <c r="BK182" i="47"/>
  <c r="BX182" i="47" s="1"/>
  <c r="BF182" i="47"/>
  <c r="BS182" i="47" s="1"/>
  <c r="BE182" i="47"/>
  <c r="BR182" i="47" s="1"/>
  <c r="BL182" i="47"/>
  <c r="BY182" i="47" s="1"/>
  <c r="BG182" i="47"/>
  <c r="BT182" i="47" s="1"/>
  <c r="BB182" i="47"/>
  <c r="BO182" i="47" s="1"/>
  <c r="BD182" i="47"/>
  <c r="BQ182" i="47" s="1"/>
  <c r="BJ182" i="47"/>
  <c r="BW182" i="47" s="1"/>
  <c r="BI182" i="47"/>
  <c r="BV182" i="47" s="1"/>
  <c r="BH182" i="47"/>
  <c r="BU182" i="47" s="1"/>
  <c r="BC182" i="47"/>
  <c r="BP182" i="47" s="1"/>
  <c r="BM182" i="47"/>
  <c r="BZ182" i="47" s="1"/>
  <c r="BJ39" i="47"/>
  <c r="BW39" i="47" s="1"/>
  <c r="BC39" i="47"/>
  <c r="BP39" i="47" s="1"/>
  <c r="BK39" i="47"/>
  <c r="BX39" i="47" s="1"/>
  <c r="BD39" i="47"/>
  <c r="BQ39" i="47" s="1"/>
  <c r="BE39" i="47"/>
  <c r="BR39" i="47" s="1"/>
  <c r="BI39" i="47"/>
  <c r="BV39" i="47" s="1"/>
  <c r="BM39" i="47"/>
  <c r="BZ39" i="47" s="1"/>
  <c r="BH39" i="47"/>
  <c r="BU39" i="47" s="1"/>
  <c r="BL39" i="47"/>
  <c r="BY39" i="47" s="1"/>
  <c r="BB39" i="47"/>
  <c r="BO39" i="47" s="1"/>
  <c r="BG39" i="47"/>
  <c r="BT39" i="47" s="1"/>
  <c r="BL31" i="47"/>
  <c r="BY31" i="47" s="1"/>
  <c r="BG31" i="47"/>
  <c r="BT31" i="47" s="1"/>
  <c r="BB31" i="47"/>
  <c r="BO31" i="47" s="1"/>
  <c r="BH31" i="47"/>
  <c r="BU31" i="47" s="1"/>
  <c r="BC31" i="47"/>
  <c r="BP31" i="47" s="1"/>
  <c r="BE31" i="47"/>
  <c r="BR31" i="47" s="1"/>
  <c r="BK31" i="47"/>
  <c r="BX31" i="47" s="1"/>
  <c r="BF31" i="47"/>
  <c r="BS31" i="47" s="1"/>
  <c r="BI31" i="47"/>
  <c r="BV31" i="47" s="1"/>
  <c r="BD31" i="47"/>
  <c r="BQ31" i="47" s="1"/>
  <c r="BM31" i="47"/>
  <c r="BZ31" i="47" s="1"/>
  <c r="BJ31" i="47"/>
  <c r="BW31" i="47" s="1"/>
  <c r="BD8" i="47"/>
  <c r="BQ8" i="47" s="1"/>
  <c r="BJ8" i="47"/>
  <c r="BW8" i="47" s="1"/>
  <c r="BM8" i="47"/>
  <c r="BZ8" i="47" s="1"/>
  <c r="BH8" i="47"/>
  <c r="BU8" i="47" s="1"/>
  <c r="BB8" i="47"/>
  <c r="BO8" i="47" s="1"/>
  <c r="BL8" i="47"/>
  <c r="BC8" i="47"/>
  <c r="BP8" i="47" s="1"/>
  <c r="BE8" i="47"/>
  <c r="BR8" i="47" s="1"/>
  <c r="BK8" i="47"/>
  <c r="BX8" i="47" s="1"/>
  <c r="BG8" i="47"/>
  <c r="BT8" i="47" s="1"/>
  <c r="BI8" i="47"/>
  <c r="BV8" i="47" s="1"/>
  <c r="BF8" i="47"/>
  <c r="BS8" i="47" s="1"/>
  <c r="BH142" i="47"/>
  <c r="BU142" i="47" s="1"/>
  <c r="BC142" i="47"/>
  <c r="BP142" i="47" s="1"/>
  <c r="BM142" i="47"/>
  <c r="BZ142" i="47" s="1"/>
  <c r="BD142" i="47"/>
  <c r="BQ142" i="47" s="1"/>
  <c r="BJ142" i="47"/>
  <c r="BW142" i="47" s="1"/>
  <c r="BI142" i="47"/>
  <c r="BV142" i="47" s="1"/>
  <c r="BL142" i="47"/>
  <c r="BY142" i="47" s="1"/>
  <c r="BG142" i="47"/>
  <c r="BT142" i="47" s="1"/>
  <c r="BB142" i="47"/>
  <c r="BO142" i="47" s="1"/>
  <c r="BK142" i="47"/>
  <c r="BX142" i="47" s="1"/>
  <c r="BF142" i="47"/>
  <c r="BS142" i="47" s="1"/>
  <c r="BE142" i="47"/>
  <c r="BR142" i="47" s="1"/>
  <c r="BC126" i="47"/>
  <c r="BP126" i="47" s="1"/>
  <c r="BE126" i="47"/>
  <c r="BR126" i="47" s="1"/>
  <c r="BH126" i="47"/>
  <c r="BU126" i="47" s="1"/>
  <c r="BG126" i="47"/>
  <c r="BT126" i="47" s="1"/>
  <c r="BJ126" i="47"/>
  <c r="BW126" i="47" s="1"/>
  <c r="BM126" i="47"/>
  <c r="BZ126" i="47" s="1"/>
  <c r="BL126" i="47"/>
  <c r="BY126" i="47" s="1"/>
  <c r="BB126" i="47"/>
  <c r="BO126" i="47" s="1"/>
  <c r="BK126" i="47"/>
  <c r="BX126" i="47" s="1"/>
  <c r="BD126" i="47"/>
  <c r="BQ126" i="47" s="1"/>
  <c r="BF126" i="47"/>
  <c r="BI126" i="47"/>
  <c r="BV126" i="47" s="1"/>
  <c r="BJ89" i="47"/>
  <c r="BW89" i="47" s="1"/>
  <c r="BI89" i="47"/>
  <c r="BV89" i="47" s="1"/>
  <c r="BD89" i="47"/>
  <c r="BQ89" i="47" s="1"/>
  <c r="BC89" i="47"/>
  <c r="BP89" i="47" s="1"/>
  <c r="BM89" i="47"/>
  <c r="BZ89" i="47" s="1"/>
  <c r="BH89" i="47"/>
  <c r="BU89" i="47" s="1"/>
  <c r="BF89" i="47"/>
  <c r="BG89" i="47"/>
  <c r="BT89" i="47" s="1"/>
  <c r="BL89" i="47"/>
  <c r="BY89" i="47" s="1"/>
  <c r="BK89" i="47"/>
  <c r="BX89" i="47" s="1"/>
  <c r="BB89" i="47"/>
  <c r="BO89" i="47" s="1"/>
  <c r="BE89" i="47"/>
  <c r="BR89" i="47" s="1"/>
  <c r="BJ73" i="47"/>
  <c r="BW73" i="47" s="1"/>
  <c r="BI73" i="47"/>
  <c r="BV73" i="47" s="1"/>
  <c r="BD73" i="47"/>
  <c r="BQ73" i="47" s="1"/>
  <c r="BC73" i="47"/>
  <c r="BP73" i="47" s="1"/>
  <c r="BM73" i="47"/>
  <c r="BZ73" i="47" s="1"/>
  <c r="BH73" i="47"/>
  <c r="BU73" i="47" s="1"/>
  <c r="BK73" i="47"/>
  <c r="BX73" i="47" s="1"/>
  <c r="BE73" i="47"/>
  <c r="BR73" i="47" s="1"/>
  <c r="BF73" i="47"/>
  <c r="BS73" i="47" s="1"/>
  <c r="BB73" i="47"/>
  <c r="BO73" i="47" s="1"/>
  <c r="BL73" i="47"/>
  <c r="BY73" i="47" s="1"/>
  <c r="BG73" i="47"/>
  <c r="BT73" i="47" s="1"/>
  <c r="BL65" i="47"/>
  <c r="BY65" i="47" s="1"/>
  <c r="BI65" i="47"/>
  <c r="BV65" i="47" s="1"/>
  <c r="BM65" i="47"/>
  <c r="BZ65" i="47" s="1"/>
  <c r="BK65" i="47"/>
  <c r="BX65" i="47" s="1"/>
  <c r="BJ65" i="47"/>
  <c r="BW65" i="47" s="1"/>
  <c r="BB65" i="47"/>
  <c r="BO65" i="47" s="1"/>
  <c r="BE65" i="47"/>
  <c r="BR65" i="47" s="1"/>
  <c r="BC65" i="47"/>
  <c r="BP65" i="47" s="1"/>
  <c r="BD65" i="47"/>
  <c r="BQ65" i="47" s="1"/>
  <c r="BF65" i="47"/>
  <c r="BS65" i="47" s="1"/>
  <c r="BH65" i="47"/>
  <c r="BU65" i="47" s="1"/>
  <c r="BG65" i="47"/>
  <c r="BT65" i="47" s="1"/>
  <c r="BD15" i="47"/>
  <c r="BQ15" i="47" s="1"/>
  <c r="BC15" i="47"/>
  <c r="BP15" i="47" s="1"/>
  <c r="BG15" i="47"/>
  <c r="BT15" i="47" s="1"/>
  <c r="BH15" i="47"/>
  <c r="BU15" i="47" s="1"/>
  <c r="BI15" i="47"/>
  <c r="BV15" i="47" s="1"/>
  <c r="BK15" i="47"/>
  <c r="BX15" i="47" s="1"/>
  <c r="BM15" i="47"/>
  <c r="BZ15" i="47" s="1"/>
  <c r="BJ15" i="47"/>
  <c r="BW15" i="47" s="1"/>
  <c r="BF15" i="47"/>
  <c r="BS15" i="47" s="1"/>
  <c r="BE15" i="47"/>
  <c r="BR15" i="47" s="1"/>
  <c r="BL15" i="47"/>
  <c r="BY15" i="47" s="1"/>
  <c r="BB15" i="47"/>
  <c r="BO15" i="47" s="1"/>
  <c r="BK208" i="47"/>
  <c r="BX208" i="47" s="1"/>
  <c r="BF208" i="47"/>
  <c r="BS208" i="47" s="1"/>
  <c r="BE208" i="47"/>
  <c r="BR208" i="47" s="1"/>
  <c r="BD208" i="47"/>
  <c r="BQ208" i="47" s="1"/>
  <c r="BJ208" i="47"/>
  <c r="BW208" i="47" s="1"/>
  <c r="BI208" i="47"/>
  <c r="BV208" i="47" s="1"/>
  <c r="BG208" i="47"/>
  <c r="BT208" i="47" s="1"/>
  <c r="BC208" i="47"/>
  <c r="BP208" i="47" s="1"/>
  <c r="BL208" i="47"/>
  <c r="BY208" i="47" s="1"/>
  <c r="BB208" i="47"/>
  <c r="BO208" i="47" s="1"/>
  <c r="BH208" i="47"/>
  <c r="BU208" i="47" s="1"/>
  <c r="BM208" i="47"/>
  <c r="BZ208" i="47" s="1"/>
  <c r="BC200" i="47"/>
  <c r="BP200" i="47" s="1"/>
  <c r="BL200" i="47"/>
  <c r="BY200" i="47" s="1"/>
  <c r="BI200" i="47"/>
  <c r="BV200" i="47" s="1"/>
  <c r="BM200" i="47"/>
  <c r="BZ200" i="47" s="1"/>
  <c r="BF200" i="47"/>
  <c r="BS200" i="47" s="1"/>
  <c r="BD200" i="47"/>
  <c r="BQ200" i="47" s="1"/>
  <c r="BG200" i="47"/>
  <c r="BT200" i="47" s="1"/>
  <c r="BB200" i="47"/>
  <c r="BO200" i="47" s="1"/>
  <c r="BE200" i="47"/>
  <c r="BR200" i="47" s="1"/>
  <c r="BJ200" i="47"/>
  <c r="BW200" i="47" s="1"/>
  <c r="BH200" i="47"/>
  <c r="BU200" i="47" s="1"/>
  <c r="BK200" i="47"/>
  <c r="BX200" i="47" s="1"/>
  <c r="BK177" i="47"/>
  <c r="BX177" i="47" s="1"/>
  <c r="BL161" i="47"/>
  <c r="BY161" i="47" s="1"/>
  <c r="BG161" i="47"/>
  <c r="BT161" i="47" s="1"/>
  <c r="BE161" i="47"/>
  <c r="BR161" i="47" s="1"/>
  <c r="BH161" i="47"/>
  <c r="BU161" i="47" s="1"/>
  <c r="BM161" i="47"/>
  <c r="BZ161" i="47" s="1"/>
  <c r="BB161" i="47"/>
  <c r="BO161" i="47" s="1"/>
  <c r="BD161" i="47"/>
  <c r="BQ161" i="47" s="1"/>
  <c r="BI161" i="47"/>
  <c r="BV161" i="47" s="1"/>
  <c r="BK161" i="47"/>
  <c r="BX161" i="47" s="1"/>
  <c r="BJ161" i="47"/>
  <c r="BW161" i="47" s="1"/>
  <c r="BC161" i="47"/>
  <c r="BP161" i="47" s="1"/>
  <c r="BF161" i="47"/>
  <c r="BS161" i="47" s="1"/>
  <c r="BM53" i="47"/>
  <c r="BZ53" i="47" s="1"/>
  <c r="BK53" i="47"/>
  <c r="BX53" i="47" s="1"/>
  <c r="BJ44" i="47"/>
  <c r="BW44" i="47" s="1"/>
  <c r="BI44" i="47"/>
  <c r="BV44" i="47" s="1"/>
  <c r="BD44" i="47"/>
  <c r="BQ44" i="47" s="1"/>
  <c r="BF44" i="47"/>
  <c r="BS44" i="47" s="1"/>
  <c r="BG44" i="47"/>
  <c r="BT44" i="47" s="1"/>
  <c r="BK44" i="47"/>
  <c r="BX44" i="47" s="1"/>
  <c r="BB44" i="47"/>
  <c r="BO44" i="47" s="1"/>
  <c r="BH44" i="47"/>
  <c r="BU44" i="47" s="1"/>
  <c r="BM44" i="47"/>
  <c r="BZ44" i="47" s="1"/>
  <c r="BC44" i="47"/>
  <c r="BP44" i="47" s="1"/>
  <c r="BE44" i="47"/>
  <c r="BR44" i="47" s="1"/>
  <c r="BL44" i="47"/>
  <c r="BY44" i="47" s="1"/>
  <c r="BG36" i="47"/>
  <c r="BT36" i="47" s="1"/>
  <c r="BB36" i="47"/>
  <c r="BO36" i="47" s="1"/>
  <c r="BD36" i="47"/>
  <c r="BQ36" i="47" s="1"/>
  <c r="BJ36" i="47"/>
  <c r="BW36" i="47" s="1"/>
  <c r="BC36" i="47"/>
  <c r="BP36" i="47" s="1"/>
  <c r="BI36" i="47"/>
  <c r="BV36" i="47" s="1"/>
  <c r="BF36" i="47"/>
  <c r="BS36" i="47" s="1"/>
  <c r="BL36" i="47"/>
  <c r="BY36" i="47" s="1"/>
  <c r="BK36" i="47"/>
  <c r="BX36" i="47" s="1"/>
  <c r="BM36" i="47"/>
  <c r="BZ36" i="47" s="1"/>
  <c r="BH36" i="47"/>
  <c r="BU36" i="47" s="1"/>
  <c r="BE36" i="47"/>
  <c r="BR36" i="47" s="1"/>
  <c r="BH28" i="47"/>
  <c r="BU28" i="47" s="1"/>
  <c r="BF13" i="47"/>
  <c r="BS13" i="47" s="1"/>
  <c r="BC13" i="47"/>
  <c r="BP13" i="47" s="1"/>
  <c r="BI13" i="47"/>
  <c r="BV13" i="47" s="1"/>
  <c r="BB13" i="47"/>
  <c r="BO13" i="47" s="1"/>
  <c r="BL13" i="47"/>
  <c r="BY13" i="47" s="1"/>
  <c r="BE13" i="47"/>
  <c r="BR13" i="47" s="1"/>
  <c r="BM13" i="47"/>
  <c r="BZ13" i="47" s="1"/>
  <c r="BG13" i="47"/>
  <c r="BT13" i="47" s="1"/>
  <c r="BD13" i="47"/>
  <c r="BQ13" i="47" s="1"/>
  <c r="BJ13" i="47"/>
  <c r="BW13" i="47" s="1"/>
  <c r="BH13" i="47"/>
  <c r="BU13" i="47" s="1"/>
  <c r="BK13" i="47"/>
  <c r="BX13" i="47" s="1"/>
  <c r="BM137" i="47"/>
  <c r="BZ137" i="47" s="1"/>
  <c r="BH137" i="47"/>
  <c r="BU137" i="47" s="1"/>
  <c r="BC137" i="47"/>
  <c r="BP137" i="47" s="1"/>
  <c r="BI137" i="47"/>
  <c r="BV137" i="47" s="1"/>
  <c r="BD137" i="47"/>
  <c r="BQ137" i="47" s="1"/>
  <c r="BJ137" i="47"/>
  <c r="BW137" i="47" s="1"/>
  <c r="BL137" i="47"/>
  <c r="BY137" i="47" s="1"/>
  <c r="BG137" i="47"/>
  <c r="BT137" i="47" s="1"/>
  <c r="BB137" i="47"/>
  <c r="BO137" i="47" s="1"/>
  <c r="BK137" i="47"/>
  <c r="BX137" i="47" s="1"/>
  <c r="BF137" i="47"/>
  <c r="BS137" i="47" s="1"/>
  <c r="BE137" i="47"/>
  <c r="BR137" i="47" s="1"/>
  <c r="BL100" i="47"/>
  <c r="BY100" i="47" s="1"/>
  <c r="BE100" i="47"/>
  <c r="BR100" i="47" s="1"/>
  <c r="BB100" i="47"/>
  <c r="BO100" i="47" s="1"/>
  <c r="BM100" i="47"/>
  <c r="BZ100" i="47" s="1"/>
  <c r="BI100" i="47"/>
  <c r="BV100" i="47" s="1"/>
  <c r="BF100" i="47"/>
  <c r="BS100" i="47" s="1"/>
  <c r="BC100" i="47"/>
  <c r="BP100" i="47" s="1"/>
  <c r="BJ100" i="47"/>
  <c r="BW100" i="47" s="1"/>
  <c r="BK100" i="47"/>
  <c r="BX100" i="47" s="1"/>
  <c r="BH100" i="47"/>
  <c r="BU100" i="47" s="1"/>
  <c r="BD100" i="47"/>
  <c r="BQ100" i="47" s="1"/>
  <c r="BG100" i="47"/>
  <c r="BT100" i="47" s="1"/>
  <c r="BD92" i="47"/>
  <c r="BQ92" i="47" s="1"/>
  <c r="BJ92" i="47"/>
  <c r="BW92" i="47" s="1"/>
  <c r="BI92" i="47"/>
  <c r="BV92" i="47" s="1"/>
  <c r="BH92" i="47"/>
  <c r="BU92" i="47" s="1"/>
  <c r="BC92" i="47"/>
  <c r="BP92" i="47" s="1"/>
  <c r="BM92" i="47"/>
  <c r="BZ92" i="47" s="1"/>
  <c r="BF92" i="47"/>
  <c r="BS92" i="47" s="1"/>
  <c r="BG92" i="47"/>
  <c r="BT92" i="47" s="1"/>
  <c r="BE92" i="47"/>
  <c r="BR92" i="47" s="1"/>
  <c r="BL92" i="47"/>
  <c r="BY92" i="47" s="1"/>
  <c r="BK92" i="47"/>
  <c r="BX92" i="47" s="1"/>
  <c r="BB92" i="47"/>
  <c r="BO92" i="47" s="1"/>
  <c r="BF188" i="47"/>
  <c r="BS188" i="47" s="1"/>
  <c r="BE188" i="47"/>
  <c r="BR188" i="47" s="1"/>
  <c r="BK188" i="47"/>
  <c r="BX188" i="47" s="1"/>
  <c r="BJ188" i="47"/>
  <c r="BW188" i="47" s="1"/>
  <c r="BI188" i="47"/>
  <c r="BV188" i="47" s="1"/>
  <c r="BD188" i="47"/>
  <c r="BQ188" i="47" s="1"/>
  <c r="BL188" i="47"/>
  <c r="BY188" i="47" s="1"/>
  <c r="BH188" i="47"/>
  <c r="BU188" i="47" s="1"/>
  <c r="BB188" i="47"/>
  <c r="BO188" i="47" s="1"/>
  <c r="BG188" i="47"/>
  <c r="BT188" i="47" s="1"/>
  <c r="BM188" i="47"/>
  <c r="BC188" i="47"/>
  <c r="BP188" i="47" s="1"/>
  <c r="BM172" i="47"/>
  <c r="BZ172" i="47" s="1"/>
  <c r="BH172" i="47"/>
  <c r="BU172" i="47" s="1"/>
  <c r="BC172" i="47"/>
  <c r="BP172" i="47" s="1"/>
  <c r="BL172" i="47"/>
  <c r="BY172" i="47" s="1"/>
  <c r="BJ172" i="47"/>
  <c r="BW172" i="47" s="1"/>
  <c r="BD172" i="47"/>
  <c r="BQ172" i="47" s="1"/>
  <c r="BF172" i="47"/>
  <c r="BS172" i="47" s="1"/>
  <c r="BI172" i="47"/>
  <c r="BV172" i="47" s="1"/>
  <c r="BK172" i="47"/>
  <c r="BX172" i="47" s="1"/>
  <c r="BB172" i="47"/>
  <c r="BO172" i="47" s="1"/>
  <c r="BE172" i="47"/>
  <c r="BR172" i="47" s="1"/>
  <c r="BG172" i="47"/>
  <c r="BT172" i="47" s="1"/>
  <c r="BJ54" i="47"/>
  <c r="BW54" i="47" s="1"/>
  <c r="BI54" i="47"/>
  <c r="BV54" i="47" s="1"/>
  <c r="BD54" i="47"/>
  <c r="BQ54" i="47" s="1"/>
  <c r="BC54" i="47"/>
  <c r="BP54" i="47" s="1"/>
  <c r="BM54" i="47"/>
  <c r="BZ54" i="47" s="1"/>
  <c r="BH54" i="47"/>
  <c r="BU54" i="47" s="1"/>
  <c r="BK54" i="47"/>
  <c r="BX54" i="47" s="1"/>
  <c r="BE54" i="47"/>
  <c r="BR54" i="47" s="1"/>
  <c r="BF54" i="47"/>
  <c r="BS54" i="47" s="1"/>
  <c r="BB54" i="47"/>
  <c r="BO54" i="47" s="1"/>
  <c r="BG54" i="47"/>
  <c r="BT54" i="47" s="1"/>
  <c r="BL54" i="47"/>
  <c r="BY54" i="47" s="1"/>
  <c r="BE29" i="47"/>
  <c r="BR29" i="47" s="1"/>
  <c r="BL29" i="47"/>
  <c r="BY29" i="47" s="1"/>
  <c r="BC29" i="47"/>
  <c r="BP29" i="47" s="1"/>
  <c r="BG29" i="47"/>
  <c r="BT29" i="47" s="1"/>
  <c r="BK29" i="47"/>
  <c r="BX29" i="47" s="1"/>
  <c r="BD29" i="47"/>
  <c r="BQ29" i="47" s="1"/>
  <c r="BF29" i="47"/>
  <c r="BS29" i="47" s="1"/>
  <c r="BB29" i="47"/>
  <c r="BO29" i="47" s="1"/>
  <c r="BB116" i="47"/>
  <c r="BO116" i="47" s="1"/>
  <c r="BL116" i="47"/>
  <c r="BY116" i="47" s="1"/>
  <c r="BG116" i="47"/>
  <c r="BT116" i="47" s="1"/>
  <c r="BM116" i="47"/>
  <c r="BZ116" i="47" s="1"/>
  <c r="BH116" i="47"/>
  <c r="BU116" i="47" s="1"/>
  <c r="BC116" i="47"/>
  <c r="BP116" i="47" s="1"/>
  <c r="BF116" i="47"/>
  <c r="BS116" i="47" s="1"/>
  <c r="BE116" i="47"/>
  <c r="BR116" i="47" s="1"/>
  <c r="BK116" i="47"/>
  <c r="BX116" i="47" s="1"/>
  <c r="BD116" i="47"/>
  <c r="BQ116" i="47" s="1"/>
  <c r="BI116" i="47"/>
  <c r="BV116" i="47" s="1"/>
  <c r="BJ116" i="47"/>
  <c r="BW116" i="47" s="1"/>
  <c r="BI79" i="47"/>
  <c r="BV79" i="47" s="1"/>
  <c r="BD79" i="47"/>
  <c r="BQ79" i="47" s="1"/>
  <c r="BJ79" i="47"/>
  <c r="BW79" i="47" s="1"/>
  <c r="BM79" i="47"/>
  <c r="BZ79" i="47" s="1"/>
  <c r="BK79" i="47"/>
  <c r="BX79" i="47" s="1"/>
  <c r="BE79" i="47"/>
  <c r="BR79" i="47" s="1"/>
  <c r="BG79" i="47"/>
  <c r="BT79" i="47" s="1"/>
  <c r="BL79" i="47"/>
  <c r="BY79" i="47" s="1"/>
  <c r="BH79" i="47"/>
  <c r="BU79" i="47" s="1"/>
  <c r="BF79" i="47"/>
  <c r="BS79" i="47" s="1"/>
  <c r="BB79" i="47"/>
  <c r="BO79" i="47" s="1"/>
  <c r="BC79" i="47"/>
  <c r="BP79" i="47" s="1"/>
  <c r="BM71" i="47"/>
  <c r="BZ71" i="47" s="1"/>
  <c r="BH71" i="47"/>
  <c r="BU71" i="47" s="1"/>
  <c r="BJ71" i="47"/>
  <c r="BW71" i="47" s="1"/>
  <c r="BK71" i="47"/>
  <c r="BX71" i="47" s="1"/>
  <c r="BD71" i="47"/>
  <c r="BQ71" i="47" s="1"/>
  <c r="BG71" i="47"/>
  <c r="BT71" i="47" s="1"/>
  <c r="BI71" i="47"/>
  <c r="BV71" i="47" s="1"/>
  <c r="BE71" i="47"/>
  <c r="BR71" i="47" s="1"/>
  <c r="BC71" i="47"/>
  <c r="BP71" i="47" s="1"/>
  <c r="BL71" i="47"/>
  <c r="BY71" i="47" s="1"/>
  <c r="BB71" i="47"/>
  <c r="BO71" i="47" s="1"/>
  <c r="BF71" i="47"/>
  <c r="BS71" i="47" s="1"/>
  <c r="BK11" i="47"/>
  <c r="BX11" i="47" s="1"/>
  <c r="BC11" i="47"/>
  <c r="BP11" i="47" s="1"/>
  <c r="BG11" i="47"/>
  <c r="BT11" i="47" s="1"/>
  <c r="BD11" i="47"/>
  <c r="BQ11" i="47" s="1"/>
  <c r="BE11" i="47"/>
  <c r="BR11" i="47" s="1"/>
  <c r="BI11" i="47"/>
  <c r="BV11" i="47" s="1"/>
  <c r="BF11" i="47"/>
  <c r="BS11" i="47" s="1"/>
  <c r="BL11" i="47"/>
  <c r="BY11" i="47" s="1"/>
  <c r="BM11" i="47"/>
  <c r="BZ11" i="47" s="1"/>
  <c r="BH11" i="47"/>
  <c r="BU11" i="47" s="1"/>
  <c r="BB11" i="47"/>
  <c r="BO11" i="47" s="1"/>
  <c r="BJ11" i="47"/>
  <c r="BI198" i="47"/>
  <c r="BV198" i="47" s="1"/>
  <c r="BJ198" i="47"/>
  <c r="BW198" i="47" s="1"/>
  <c r="BL198" i="47"/>
  <c r="BY198" i="47" s="1"/>
  <c r="BE198" i="47"/>
  <c r="BR198" i="47" s="1"/>
  <c r="BD198" i="47"/>
  <c r="BQ198" i="47" s="1"/>
  <c r="BG198" i="47"/>
  <c r="BT198" i="47" s="1"/>
  <c r="BM198" i="47"/>
  <c r="BZ198" i="47" s="1"/>
  <c r="BF198" i="47"/>
  <c r="BS198" i="47" s="1"/>
  <c r="BC198" i="47"/>
  <c r="BP198" i="47" s="1"/>
  <c r="BK198" i="47"/>
  <c r="BX198" i="47" s="1"/>
  <c r="BH198" i="47"/>
  <c r="BU198" i="47" s="1"/>
  <c r="BB198" i="47"/>
  <c r="BO198" i="47" s="1"/>
  <c r="BU159" i="47"/>
  <c r="BK143" i="47"/>
  <c r="BX143" i="47" s="1"/>
  <c r="BF143" i="47"/>
  <c r="BS143" i="47" s="1"/>
  <c r="BE143" i="47"/>
  <c r="BR143" i="47" s="1"/>
  <c r="BG143" i="47"/>
  <c r="BT143" i="47" s="1"/>
  <c r="BB143" i="47"/>
  <c r="BO143" i="47" s="1"/>
  <c r="BL143" i="47"/>
  <c r="BY143" i="47" s="1"/>
  <c r="BJ143" i="47"/>
  <c r="BW143" i="47" s="1"/>
  <c r="BI143" i="47"/>
  <c r="BV143" i="47" s="1"/>
  <c r="BD143" i="47"/>
  <c r="BQ143" i="47" s="1"/>
  <c r="BH143" i="47"/>
  <c r="BU143" i="47" s="1"/>
  <c r="BC143" i="47"/>
  <c r="BP143" i="47" s="1"/>
  <c r="BM143" i="47"/>
  <c r="BZ143" i="47" s="1"/>
  <c r="BC135" i="47"/>
  <c r="BP135" i="47" s="1"/>
  <c r="BM135" i="47"/>
  <c r="BZ135" i="47" s="1"/>
  <c r="BH135" i="47"/>
  <c r="BU135" i="47" s="1"/>
  <c r="BJ135" i="47"/>
  <c r="BW135" i="47" s="1"/>
  <c r="BI135" i="47"/>
  <c r="BV135" i="47" s="1"/>
  <c r="BD135" i="47"/>
  <c r="BQ135" i="47" s="1"/>
  <c r="BG135" i="47"/>
  <c r="BT135" i="47" s="1"/>
  <c r="BB135" i="47"/>
  <c r="BO135" i="47" s="1"/>
  <c r="BL135" i="47"/>
  <c r="BY135" i="47" s="1"/>
  <c r="BK135" i="47"/>
  <c r="BX135" i="47" s="1"/>
  <c r="BE135" i="47"/>
  <c r="BR135" i="47" s="1"/>
  <c r="BF135" i="47"/>
  <c r="BS135" i="47" s="1"/>
  <c r="BB127" i="47"/>
  <c r="BO127" i="47" s="1"/>
  <c r="BL127" i="47"/>
  <c r="BY127" i="47" s="1"/>
  <c r="BH127" i="47"/>
  <c r="BU127" i="47" s="1"/>
  <c r="BM127" i="47"/>
  <c r="BZ127" i="47" s="1"/>
  <c r="BK127" i="47"/>
  <c r="BX127" i="47" s="1"/>
  <c r="BI127" i="47"/>
  <c r="BV127" i="47" s="1"/>
  <c r="BC127" i="47"/>
  <c r="BP127" i="47" s="1"/>
  <c r="BJ127" i="47"/>
  <c r="BW127" i="47" s="1"/>
  <c r="BE127" i="47"/>
  <c r="BR127" i="47" s="1"/>
  <c r="BG127" i="47"/>
  <c r="BT127" i="47" s="1"/>
  <c r="BF127" i="47"/>
  <c r="BS127" i="47" s="1"/>
  <c r="BD127" i="47"/>
  <c r="BQ127" i="47" s="1"/>
  <c r="BM90" i="47"/>
  <c r="BZ90" i="47" s="1"/>
  <c r="BH90" i="47"/>
  <c r="BU90" i="47" s="1"/>
  <c r="BC90" i="47"/>
  <c r="BP90" i="47" s="1"/>
  <c r="BB90" i="47"/>
  <c r="BO90" i="47" s="1"/>
  <c r="BL90" i="47"/>
  <c r="BY90" i="47" s="1"/>
  <c r="BG90" i="47"/>
  <c r="BT90" i="47" s="1"/>
  <c r="BI90" i="47"/>
  <c r="BV90" i="47" s="1"/>
  <c r="BJ90" i="47"/>
  <c r="BW90" i="47" s="1"/>
  <c r="BD90" i="47"/>
  <c r="BQ90" i="47" s="1"/>
  <c r="BF90" i="47"/>
  <c r="BS90" i="47" s="1"/>
  <c r="BK90" i="47"/>
  <c r="BX90" i="47" s="1"/>
  <c r="BE90" i="47"/>
  <c r="BR90" i="47" s="1"/>
  <c r="BB74" i="47"/>
  <c r="BO74" i="47" s="1"/>
  <c r="BF74" i="47"/>
  <c r="BS74" i="47" s="1"/>
  <c r="BE74" i="47"/>
  <c r="BR74" i="47" s="1"/>
  <c r="BK74" i="47"/>
  <c r="BX74" i="47" s="1"/>
  <c r="BJ74" i="47"/>
  <c r="BW74" i="47" s="1"/>
  <c r="BH74" i="47"/>
  <c r="BU74" i="47" s="1"/>
  <c r="BG74" i="47"/>
  <c r="BT74" i="47" s="1"/>
  <c r="BM74" i="47"/>
  <c r="BZ74" i="47" s="1"/>
  <c r="BD74" i="47"/>
  <c r="BQ74" i="47" s="1"/>
  <c r="BI74" i="47"/>
  <c r="BV74" i="47" s="1"/>
  <c r="BL74" i="47"/>
  <c r="BY74" i="47" s="1"/>
  <c r="BC74" i="47"/>
  <c r="BP74" i="47" s="1"/>
  <c r="BK170" i="47"/>
  <c r="BX170" i="47" s="1"/>
  <c r="BF170" i="47"/>
  <c r="BS170" i="47" s="1"/>
  <c r="BE170" i="47"/>
  <c r="BG170" i="47"/>
  <c r="BT170" i="47" s="1"/>
  <c r="BM170" i="47"/>
  <c r="BZ170" i="47" s="1"/>
  <c r="BD170" i="47"/>
  <c r="BQ170" i="47" s="1"/>
  <c r="BC170" i="47"/>
  <c r="BP170" i="47" s="1"/>
  <c r="BI170" i="47"/>
  <c r="BV170" i="47" s="1"/>
  <c r="BJ170" i="47"/>
  <c r="BW170" i="47" s="1"/>
  <c r="BL170" i="47"/>
  <c r="BY170" i="47" s="1"/>
  <c r="BB170" i="47"/>
  <c r="BO170" i="47" s="1"/>
  <c r="BH170" i="47"/>
  <c r="BU170" i="47" s="1"/>
  <c r="BJ52" i="47"/>
  <c r="BW52" i="47" s="1"/>
  <c r="BI52" i="47"/>
  <c r="BV52" i="47" s="1"/>
  <c r="BL52" i="47"/>
  <c r="BY52" i="47" s="1"/>
  <c r="BK52" i="47"/>
  <c r="BX52" i="47" s="1"/>
  <c r="BB52" i="47"/>
  <c r="BO52" i="47" s="1"/>
  <c r="BD52" i="47"/>
  <c r="BQ52" i="47" s="1"/>
  <c r="BC52" i="47"/>
  <c r="BP52" i="47" s="1"/>
  <c r="BE52" i="47"/>
  <c r="BR52" i="47" s="1"/>
  <c r="BF52" i="47"/>
  <c r="BS52" i="47" s="1"/>
  <c r="BH52" i="47"/>
  <c r="BU52" i="47" s="1"/>
  <c r="BG52" i="47"/>
  <c r="BT52" i="47" s="1"/>
  <c r="BM52" i="47"/>
  <c r="BZ52" i="47" s="1"/>
  <c r="BD43" i="47"/>
  <c r="BQ43" i="47" s="1"/>
  <c r="BJ43" i="47"/>
  <c r="BW43" i="47" s="1"/>
  <c r="BI43" i="47"/>
  <c r="BV43" i="47" s="1"/>
  <c r="BL43" i="47"/>
  <c r="BC43" i="47"/>
  <c r="BP43" i="47" s="1"/>
  <c r="BE43" i="47"/>
  <c r="BR43" i="47" s="1"/>
  <c r="BG43" i="47"/>
  <c r="BM43" i="47"/>
  <c r="BZ43" i="47" s="1"/>
  <c r="BH43" i="47"/>
  <c r="BU43" i="47" s="1"/>
  <c r="BK43" i="47"/>
  <c r="BX43" i="47" s="1"/>
  <c r="BF43" i="47"/>
  <c r="BS43" i="47" s="1"/>
  <c r="BB43" i="47"/>
  <c r="BO43" i="47" s="1"/>
  <c r="BD35" i="47"/>
  <c r="BQ35" i="47" s="1"/>
  <c r="BJ35" i="47"/>
  <c r="BW35" i="47" s="1"/>
  <c r="BE35" i="47"/>
  <c r="BR35" i="47" s="1"/>
  <c r="BH35" i="47"/>
  <c r="BU35" i="47" s="1"/>
  <c r="BM35" i="47"/>
  <c r="BZ35" i="47" s="1"/>
  <c r="BF35" i="47"/>
  <c r="BS35" i="47" s="1"/>
  <c r="BK35" i="47"/>
  <c r="BX35" i="47" s="1"/>
  <c r="BB35" i="47"/>
  <c r="BO35" i="47" s="1"/>
  <c r="BG35" i="47"/>
  <c r="BT35" i="47" s="1"/>
  <c r="BI35" i="47"/>
  <c r="BV35" i="47" s="1"/>
  <c r="BL35" i="47"/>
  <c r="BY35" i="47" s="1"/>
  <c r="BC35" i="47"/>
  <c r="BP35" i="47" s="1"/>
  <c r="BD130" i="47"/>
  <c r="BQ130" i="47" s="1"/>
  <c r="BJ130" i="47"/>
  <c r="BW130" i="47" s="1"/>
  <c r="BI130" i="47"/>
  <c r="BV130" i="47" s="1"/>
  <c r="BK130" i="47"/>
  <c r="BX130" i="47" s="1"/>
  <c r="BF130" i="47"/>
  <c r="BS130" i="47" s="1"/>
  <c r="BE130" i="47"/>
  <c r="BR130" i="47" s="1"/>
  <c r="BH130" i="47"/>
  <c r="BU130" i="47" s="1"/>
  <c r="BC130" i="47"/>
  <c r="BP130" i="47" s="1"/>
  <c r="BM130" i="47"/>
  <c r="BZ130" i="47" s="1"/>
  <c r="BL130" i="47"/>
  <c r="BY130" i="47" s="1"/>
  <c r="BG130" i="47"/>
  <c r="BT130" i="47" s="1"/>
  <c r="BB130" i="47"/>
  <c r="BO130" i="47" s="1"/>
  <c r="BK114" i="47"/>
  <c r="BX114" i="47" s="1"/>
  <c r="BF114" i="47"/>
  <c r="BS114" i="47" s="1"/>
  <c r="BE114" i="47"/>
  <c r="BR114" i="47" s="1"/>
  <c r="BL114" i="47"/>
  <c r="BY114" i="47" s="1"/>
  <c r="BG114" i="47"/>
  <c r="BT114" i="47" s="1"/>
  <c r="BB114" i="47"/>
  <c r="BO114" i="47" s="1"/>
  <c r="BD114" i="47"/>
  <c r="BQ114" i="47" s="1"/>
  <c r="BJ114" i="47"/>
  <c r="BW114" i="47" s="1"/>
  <c r="BI114" i="47"/>
  <c r="BV114" i="47" s="1"/>
  <c r="BC114" i="47"/>
  <c r="BP114" i="47" s="1"/>
  <c r="BM114" i="47"/>
  <c r="BZ114" i="47" s="1"/>
  <c r="BH114" i="47"/>
  <c r="BU114" i="47" s="1"/>
  <c r="BK61" i="47"/>
  <c r="BX61" i="47" s="1"/>
  <c r="BF61" i="47"/>
  <c r="BS61" i="47" s="1"/>
  <c r="BE61" i="47"/>
  <c r="BR61" i="47" s="1"/>
  <c r="BC61" i="47"/>
  <c r="BP61" i="47" s="1"/>
  <c r="BI61" i="47"/>
  <c r="BV61" i="47" s="1"/>
  <c r="BJ61" i="47"/>
  <c r="BW61" i="47" s="1"/>
  <c r="BB61" i="47"/>
  <c r="BO61" i="47" s="1"/>
  <c r="BH61" i="47"/>
  <c r="BU61" i="47" s="1"/>
  <c r="BG61" i="47"/>
  <c r="BT61" i="47" s="1"/>
  <c r="BM61" i="47"/>
  <c r="BZ61" i="47" s="1"/>
  <c r="BD61" i="47"/>
  <c r="BQ61" i="47" s="1"/>
  <c r="BL61" i="47"/>
  <c r="BY61" i="47" s="1"/>
  <c r="BL196" i="47"/>
  <c r="BY196" i="47" s="1"/>
  <c r="BG196" i="47"/>
  <c r="BT196" i="47" s="1"/>
  <c r="BB196" i="47"/>
  <c r="BO196" i="47" s="1"/>
  <c r="BK196" i="47"/>
  <c r="BX196" i="47" s="1"/>
  <c r="BM196" i="47"/>
  <c r="BZ196" i="47" s="1"/>
  <c r="BD196" i="47"/>
  <c r="BQ196" i="47" s="1"/>
  <c r="BF196" i="47"/>
  <c r="BS196" i="47" s="1"/>
  <c r="BI196" i="47"/>
  <c r="BV196" i="47" s="1"/>
  <c r="BH196" i="47"/>
  <c r="BU196" i="47" s="1"/>
  <c r="BE196" i="47"/>
  <c r="BR196" i="47" s="1"/>
  <c r="BC196" i="47"/>
  <c r="BP196" i="47" s="1"/>
  <c r="BJ196" i="47"/>
  <c r="BW196" i="47" s="1"/>
  <c r="BD157" i="47"/>
  <c r="BQ157" i="47" s="1"/>
  <c r="BM157" i="47"/>
  <c r="BZ157" i="47" s="1"/>
  <c r="BF157" i="47"/>
  <c r="BS157" i="47" s="1"/>
  <c r="BK157" i="47"/>
  <c r="BX157" i="47" s="1"/>
  <c r="BI157" i="47"/>
  <c r="BV157" i="47" s="1"/>
  <c r="BB157" i="47"/>
  <c r="BO157" i="47" s="1"/>
  <c r="BH157" i="47"/>
  <c r="BU157" i="47" s="1"/>
  <c r="BC157" i="47"/>
  <c r="BP157" i="47" s="1"/>
  <c r="BJ157" i="47"/>
  <c r="BW157" i="47" s="1"/>
  <c r="BG157" i="47"/>
  <c r="BT157" i="47" s="1"/>
  <c r="BL157" i="47"/>
  <c r="BY157" i="47" s="1"/>
  <c r="BE157" i="47"/>
  <c r="BR157" i="47" s="1"/>
  <c r="BI149" i="47"/>
  <c r="BV149" i="47" s="1"/>
  <c r="BH149" i="47"/>
  <c r="BU149" i="47" s="1"/>
  <c r="BB149" i="47"/>
  <c r="BO149" i="47" s="1"/>
  <c r="BM149" i="47"/>
  <c r="BZ149" i="47" s="1"/>
  <c r="BD149" i="47"/>
  <c r="BQ149" i="47" s="1"/>
  <c r="BG149" i="47"/>
  <c r="BT149" i="47" s="1"/>
  <c r="BE149" i="47"/>
  <c r="BR149" i="47" s="1"/>
  <c r="BK149" i="47"/>
  <c r="BX149" i="47" s="1"/>
  <c r="BL149" i="47"/>
  <c r="BY149" i="47" s="1"/>
  <c r="BJ149" i="47"/>
  <c r="BW149" i="47" s="1"/>
  <c r="BC149" i="47"/>
  <c r="BP149" i="47" s="1"/>
  <c r="BF149" i="47"/>
  <c r="BS149" i="47" s="1"/>
  <c r="BS141" i="47"/>
  <c r="BM14" i="47"/>
  <c r="BZ14" i="47" s="1"/>
  <c r="BF14" i="47"/>
  <c r="BS14" i="47" s="1"/>
  <c r="BB14" i="47"/>
  <c r="BO14" i="47" s="1"/>
  <c r="BK14" i="47"/>
  <c r="BX14" i="47" s="1"/>
  <c r="BL14" i="47"/>
  <c r="BY14" i="47" s="1"/>
  <c r="BC14" i="47"/>
  <c r="BP14" i="47" s="1"/>
  <c r="BJ14" i="47"/>
  <c r="BW14" i="47" s="1"/>
  <c r="BE14" i="47"/>
  <c r="BR14" i="47" s="1"/>
  <c r="BG14" i="47"/>
  <c r="BT14" i="47" s="1"/>
  <c r="BI14" i="47"/>
  <c r="BV14" i="47" s="1"/>
  <c r="BD14" i="47"/>
  <c r="BQ14" i="47" s="1"/>
  <c r="BH14" i="47"/>
  <c r="BU14" i="47" s="1"/>
  <c r="BJ233" i="47"/>
  <c r="BW233" i="47" s="1"/>
  <c r="BI233" i="47"/>
  <c r="BV233" i="47" s="1"/>
  <c r="BD233" i="47"/>
  <c r="BQ233" i="47" s="1"/>
  <c r="BK233" i="47"/>
  <c r="BX233" i="47" s="1"/>
  <c r="BF233" i="47"/>
  <c r="BS233" i="47" s="1"/>
  <c r="BE233" i="47"/>
  <c r="BR233" i="47" s="1"/>
  <c r="BC233" i="47"/>
  <c r="BP233" i="47" s="1"/>
  <c r="BM233" i="47"/>
  <c r="BZ233" i="47" s="1"/>
  <c r="BH233" i="47"/>
  <c r="BU233" i="47" s="1"/>
  <c r="BL233" i="47"/>
  <c r="BY233" i="47" s="1"/>
  <c r="BG233" i="47"/>
  <c r="BT233" i="47" s="1"/>
  <c r="BB233" i="47"/>
  <c r="BO233" i="47" s="1"/>
  <c r="BS225" i="47"/>
  <c r="BM209" i="47"/>
  <c r="BZ209" i="47" s="1"/>
  <c r="BH209" i="47"/>
  <c r="BU209" i="47" s="1"/>
  <c r="BK209" i="47"/>
  <c r="BX209" i="47" s="1"/>
  <c r="BJ209" i="47"/>
  <c r="BW209" i="47" s="1"/>
  <c r="BI209" i="47"/>
  <c r="BV209" i="47" s="1"/>
  <c r="BD209" i="47"/>
  <c r="BQ209" i="47" s="1"/>
  <c r="BF209" i="47"/>
  <c r="BS209" i="47" s="1"/>
  <c r="BE209" i="47"/>
  <c r="BR209" i="47" s="1"/>
  <c r="BG209" i="47"/>
  <c r="BT209" i="47" s="1"/>
  <c r="BB209" i="47"/>
  <c r="BO209" i="47" s="1"/>
  <c r="BL209" i="47"/>
  <c r="BY209" i="47" s="1"/>
  <c r="BC209" i="47"/>
  <c r="BP209" i="47" s="1"/>
  <c r="BL192" i="47"/>
  <c r="BY192" i="47" s="1"/>
  <c r="BG192" i="47"/>
  <c r="BT192" i="47" s="1"/>
  <c r="BE192" i="47"/>
  <c r="BR192" i="47" s="1"/>
  <c r="BH192" i="47"/>
  <c r="BU192" i="47" s="1"/>
  <c r="BC192" i="47"/>
  <c r="BP192" i="47" s="1"/>
  <c r="BJ192" i="47"/>
  <c r="BW192" i="47" s="1"/>
  <c r="BK192" i="47"/>
  <c r="BX192" i="47" s="1"/>
  <c r="BI192" i="47"/>
  <c r="BV192" i="47" s="1"/>
  <c r="BB192" i="47"/>
  <c r="BO192" i="47" s="1"/>
  <c r="BF192" i="47"/>
  <c r="BS192" i="47" s="1"/>
  <c r="BD192" i="47"/>
  <c r="BQ192" i="47" s="1"/>
  <c r="BM192" i="47"/>
  <c r="BZ192" i="47" s="1"/>
  <c r="BM160" i="47"/>
  <c r="BZ160" i="47" s="1"/>
  <c r="BH160" i="47"/>
  <c r="BU160" i="47" s="1"/>
  <c r="BB160" i="47"/>
  <c r="BO160" i="47" s="1"/>
  <c r="BI160" i="47"/>
  <c r="BV160" i="47" s="1"/>
  <c r="BJ160" i="47"/>
  <c r="BW160" i="47" s="1"/>
  <c r="BC160" i="47"/>
  <c r="BP160" i="47" s="1"/>
  <c r="BE160" i="47"/>
  <c r="BR160" i="47" s="1"/>
  <c r="BF160" i="47"/>
  <c r="BS160" i="47" s="1"/>
  <c r="BL160" i="47"/>
  <c r="BY160" i="47" s="1"/>
  <c r="BK160" i="47"/>
  <c r="BX160" i="47" s="1"/>
  <c r="BD160" i="47"/>
  <c r="BQ160" i="47" s="1"/>
  <c r="BG160" i="47"/>
  <c r="BT160" i="47" s="1"/>
  <c r="BE218" i="47"/>
  <c r="BR218" i="47" s="1"/>
  <c r="BC218" i="47"/>
  <c r="BP218" i="47" s="1"/>
  <c r="BJ218" i="47"/>
  <c r="BW218" i="47" s="1"/>
  <c r="BK218" i="47"/>
  <c r="BX218" i="47" s="1"/>
  <c r="BL218" i="47"/>
  <c r="BY218" i="47" s="1"/>
  <c r="BD218" i="47"/>
  <c r="BQ218" i="47" s="1"/>
  <c r="BI218" i="47"/>
  <c r="BV218" i="47" s="1"/>
  <c r="BH218" i="47"/>
  <c r="BU218" i="47" s="1"/>
  <c r="BB218" i="47"/>
  <c r="BO218" i="47" s="1"/>
  <c r="BF218" i="47"/>
  <c r="BS218" i="47" s="1"/>
  <c r="BG218" i="47"/>
  <c r="BT218" i="47" s="1"/>
  <c r="BM218" i="47"/>
  <c r="BZ218" i="47" s="1"/>
  <c r="BI202" i="47"/>
  <c r="BV202" i="47" s="1"/>
  <c r="BH202" i="47"/>
  <c r="BU202" i="47" s="1"/>
  <c r="BB202" i="47"/>
  <c r="BO202" i="47" s="1"/>
  <c r="BJ202" i="47"/>
  <c r="BW202" i="47" s="1"/>
  <c r="BG202" i="47"/>
  <c r="BT202" i="47" s="1"/>
  <c r="BE202" i="47"/>
  <c r="BR202" i="47" s="1"/>
  <c r="BL202" i="47"/>
  <c r="BY202" i="47" s="1"/>
  <c r="BD202" i="47"/>
  <c r="BQ202" i="47" s="1"/>
  <c r="BC202" i="47"/>
  <c r="BP202" i="47" s="1"/>
  <c r="BK202" i="47"/>
  <c r="BX202" i="47" s="1"/>
  <c r="BM202" i="47"/>
  <c r="BZ202" i="47" s="1"/>
  <c r="BF202" i="47"/>
  <c r="BS202" i="47" s="1"/>
  <c r="BM195" i="47"/>
  <c r="BZ195" i="47" s="1"/>
  <c r="BH195" i="47"/>
  <c r="BU195" i="47" s="1"/>
  <c r="BC195" i="47"/>
  <c r="BP195" i="47" s="1"/>
  <c r="BI195" i="47"/>
  <c r="BV195" i="47" s="1"/>
  <c r="BD195" i="47"/>
  <c r="BQ195" i="47" s="1"/>
  <c r="BJ195" i="47"/>
  <c r="BW195" i="47" s="1"/>
  <c r="BL195" i="47"/>
  <c r="BY195" i="47" s="1"/>
  <c r="BG195" i="47"/>
  <c r="BT195" i="47" s="1"/>
  <c r="BB195" i="47"/>
  <c r="BO195" i="47" s="1"/>
  <c r="BK195" i="47"/>
  <c r="BX195" i="47" s="1"/>
  <c r="BE195" i="47"/>
  <c r="BR195" i="47" s="1"/>
  <c r="BF195" i="47"/>
  <c r="BS195" i="47" s="1"/>
  <c r="BF171" i="47"/>
  <c r="BS171" i="47" s="1"/>
  <c r="BE171" i="47"/>
  <c r="BR171" i="47" s="1"/>
  <c r="BK171" i="47"/>
  <c r="BX171" i="47" s="1"/>
  <c r="BJ171" i="47"/>
  <c r="BW171" i="47" s="1"/>
  <c r="BI171" i="47"/>
  <c r="BV171" i="47" s="1"/>
  <c r="BD171" i="47"/>
  <c r="BQ171" i="47" s="1"/>
  <c r="BB171" i="47"/>
  <c r="BO171" i="47" s="1"/>
  <c r="BG171" i="47"/>
  <c r="BT171" i="47" s="1"/>
  <c r="BM171" i="47"/>
  <c r="BZ171" i="47" s="1"/>
  <c r="BC171" i="47"/>
  <c r="BP171" i="47" s="1"/>
  <c r="BL171" i="47"/>
  <c r="BY171" i="47" s="1"/>
  <c r="BH171" i="47"/>
  <c r="BU171" i="47" s="1"/>
  <c r="BG147" i="47"/>
  <c r="BT147" i="47" s="1"/>
  <c r="BB147" i="47"/>
  <c r="BO147" i="47" s="1"/>
  <c r="BL147" i="47"/>
  <c r="BY147" i="47" s="1"/>
  <c r="BC147" i="47"/>
  <c r="BP147" i="47" s="1"/>
  <c r="BM147" i="47"/>
  <c r="BZ147" i="47" s="1"/>
  <c r="BH147" i="47"/>
  <c r="BU147" i="47" s="1"/>
  <c r="BK147" i="47"/>
  <c r="BX147" i="47" s="1"/>
  <c r="BF147" i="47"/>
  <c r="BS147" i="47" s="1"/>
  <c r="BE147" i="47"/>
  <c r="BR147" i="47" s="1"/>
  <c r="BI147" i="47"/>
  <c r="BV147" i="47" s="1"/>
  <c r="BD147" i="47"/>
  <c r="BQ147" i="47" s="1"/>
  <c r="BJ147" i="47"/>
  <c r="BW147" i="47" s="1"/>
  <c r="BG131" i="47"/>
  <c r="BT131" i="47" s="1"/>
  <c r="BB131" i="47"/>
  <c r="BO131" i="47" s="1"/>
  <c r="BL131" i="47"/>
  <c r="BY131" i="47" s="1"/>
  <c r="BK131" i="47"/>
  <c r="BX131" i="47" s="1"/>
  <c r="BF131" i="47"/>
  <c r="BS131" i="47" s="1"/>
  <c r="BE131" i="47"/>
  <c r="BR131" i="47" s="1"/>
  <c r="BC131" i="47"/>
  <c r="BP131" i="47" s="1"/>
  <c r="BH131" i="47"/>
  <c r="BU131" i="47" s="1"/>
  <c r="BJ131" i="47"/>
  <c r="BW131" i="47" s="1"/>
  <c r="BD131" i="47"/>
  <c r="BQ131" i="47" s="1"/>
  <c r="BM131" i="47"/>
  <c r="BZ131" i="47" s="1"/>
  <c r="BI131" i="47"/>
  <c r="BV131" i="47" s="1"/>
  <c r="BM223" i="47"/>
  <c r="BZ223" i="47" s="1"/>
  <c r="BD223" i="47"/>
  <c r="BQ223" i="47" s="1"/>
  <c r="BG223" i="47"/>
  <c r="BT223" i="47" s="1"/>
  <c r="BJ223" i="47"/>
  <c r="BW223" i="47" s="1"/>
  <c r="BI223" i="47"/>
  <c r="BV223" i="47" s="1"/>
  <c r="BK223" i="47"/>
  <c r="BX223" i="47" s="1"/>
  <c r="BB223" i="47"/>
  <c r="BO223" i="47" s="1"/>
  <c r="BL223" i="47"/>
  <c r="BY223" i="47" s="1"/>
  <c r="BH223" i="47"/>
  <c r="BU223" i="47" s="1"/>
  <c r="BF223" i="47"/>
  <c r="BS223" i="47" s="1"/>
  <c r="BE223" i="47"/>
  <c r="BR223" i="47" s="1"/>
  <c r="BC223" i="47"/>
  <c r="BP223" i="47" s="1"/>
  <c r="BF215" i="47"/>
  <c r="BS215" i="47" s="1"/>
  <c r="BG215" i="47"/>
  <c r="BT215" i="47" s="1"/>
  <c r="BB215" i="47"/>
  <c r="BO215" i="47" s="1"/>
  <c r="BH215" i="47"/>
  <c r="BU215" i="47" s="1"/>
  <c r="BL215" i="47"/>
  <c r="BY215" i="47" s="1"/>
  <c r="BJ215" i="47"/>
  <c r="BW215" i="47" s="1"/>
  <c r="BE215" i="47"/>
  <c r="BR215" i="47" s="1"/>
  <c r="BK166" i="47"/>
  <c r="BX166" i="47" s="1"/>
  <c r="BF166" i="47"/>
  <c r="BS166" i="47" s="1"/>
  <c r="BE166" i="47"/>
  <c r="BR166" i="47" s="1"/>
  <c r="BG166" i="47"/>
  <c r="BT166" i="47" s="1"/>
  <c r="BB166" i="47"/>
  <c r="BO166" i="47" s="1"/>
  <c r="BL166" i="47"/>
  <c r="BY166" i="47" s="1"/>
  <c r="BJ166" i="47"/>
  <c r="BW166" i="47" s="1"/>
  <c r="BI166" i="47"/>
  <c r="BV166" i="47" s="1"/>
  <c r="BD166" i="47"/>
  <c r="BQ166" i="47" s="1"/>
  <c r="BM166" i="47"/>
  <c r="BZ166" i="47" s="1"/>
  <c r="BH166" i="47"/>
  <c r="BU166" i="47" s="1"/>
  <c r="BC166" i="47"/>
  <c r="BP166" i="47" s="1"/>
  <c r="BK158" i="47"/>
  <c r="BX158" i="47" s="1"/>
  <c r="BF158" i="47"/>
  <c r="BS158" i="47" s="1"/>
  <c r="BD158" i="47"/>
  <c r="BQ158" i="47" s="1"/>
  <c r="BG158" i="47"/>
  <c r="BT158" i="47" s="1"/>
  <c r="BB158" i="47"/>
  <c r="BO158" i="47" s="1"/>
  <c r="BE158" i="47"/>
  <c r="BR158" i="47" s="1"/>
  <c r="BJ158" i="47"/>
  <c r="BW158" i="47" s="1"/>
  <c r="BH158" i="47"/>
  <c r="BU158" i="47" s="1"/>
  <c r="BI158" i="47"/>
  <c r="BV158" i="47" s="1"/>
  <c r="BL158" i="47"/>
  <c r="BY158" i="47" s="1"/>
  <c r="BC158" i="47"/>
  <c r="BP158" i="47" s="1"/>
  <c r="BM158" i="47"/>
  <c r="BZ158" i="47" s="1"/>
  <c r="BJ48" i="47"/>
  <c r="BW48" i="47" s="1"/>
  <c r="BI48" i="47"/>
  <c r="BV48" i="47" s="1"/>
  <c r="BD48" i="47"/>
  <c r="BQ48" i="47" s="1"/>
  <c r="BC48" i="47"/>
  <c r="BP48" i="47" s="1"/>
  <c r="BM48" i="47"/>
  <c r="BZ48" i="47" s="1"/>
  <c r="BH48" i="47"/>
  <c r="BU48" i="47" s="1"/>
  <c r="BK48" i="47"/>
  <c r="BX48" i="47" s="1"/>
  <c r="BE48" i="47"/>
  <c r="BR48" i="47" s="1"/>
  <c r="BB48" i="47"/>
  <c r="BO48" i="47" s="1"/>
  <c r="BF48" i="47"/>
  <c r="BS48" i="47" s="1"/>
  <c r="BL48" i="47"/>
  <c r="BY48" i="47" s="1"/>
  <c r="BG48" i="47"/>
  <c r="BT48" i="47" s="1"/>
  <c r="BJ97" i="47"/>
  <c r="BW97" i="47" s="1"/>
  <c r="BI97" i="47"/>
  <c r="BV97" i="47" s="1"/>
  <c r="BD97" i="47"/>
  <c r="BQ97" i="47" s="1"/>
  <c r="BK97" i="47"/>
  <c r="BX97" i="47" s="1"/>
  <c r="BF97" i="47"/>
  <c r="BS97" i="47" s="1"/>
  <c r="BE97" i="47"/>
  <c r="BR97" i="47" s="1"/>
  <c r="BG97" i="47"/>
  <c r="BT97" i="47" s="1"/>
  <c r="BB97" i="47"/>
  <c r="BO97" i="47" s="1"/>
  <c r="BL97" i="47"/>
  <c r="BY97" i="47" s="1"/>
  <c r="BC97" i="47"/>
  <c r="BP97" i="47" s="1"/>
  <c r="BM97" i="47"/>
  <c r="BZ97" i="47" s="1"/>
  <c r="BH97" i="47"/>
  <c r="BU97" i="47" s="1"/>
  <c r="BS89" i="47"/>
  <c r="BL232" i="47"/>
  <c r="BY232" i="47" s="1"/>
  <c r="BG232" i="47"/>
  <c r="BT232" i="47" s="1"/>
  <c r="BJ232" i="47"/>
  <c r="BW232" i="47" s="1"/>
  <c r="BM232" i="47"/>
  <c r="BZ232" i="47" s="1"/>
  <c r="BH232" i="47"/>
  <c r="BU232" i="47" s="1"/>
  <c r="BC232" i="47"/>
  <c r="BP232" i="47" s="1"/>
  <c r="BE232" i="47"/>
  <c r="BR232" i="47" s="1"/>
  <c r="BK232" i="47"/>
  <c r="BX232" i="47" s="1"/>
  <c r="BB232" i="47"/>
  <c r="BO232" i="47" s="1"/>
  <c r="BI232" i="47"/>
  <c r="BV232" i="47" s="1"/>
  <c r="BD232" i="47"/>
  <c r="BQ232" i="47" s="1"/>
  <c r="BF232" i="47"/>
  <c r="BS232" i="47" s="1"/>
  <c r="BL216" i="47"/>
  <c r="BY216" i="47" s="1"/>
  <c r="BD216" i="47"/>
  <c r="BQ216" i="47" s="1"/>
  <c r="BK216" i="47"/>
  <c r="BX216" i="47" s="1"/>
  <c r="BM216" i="47"/>
  <c r="BZ216" i="47" s="1"/>
  <c r="BG216" i="47"/>
  <c r="BT216" i="47" s="1"/>
  <c r="BH216" i="47"/>
  <c r="BU216" i="47" s="1"/>
  <c r="BE216" i="47"/>
  <c r="BR216" i="47" s="1"/>
  <c r="BJ216" i="47"/>
  <c r="BW216" i="47" s="1"/>
  <c r="BF216" i="47"/>
  <c r="BS216" i="47" s="1"/>
  <c r="BB216" i="47"/>
  <c r="BO216" i="47" s="1"/>
  <c r="BI216" i="47"/>
  <c r="BV216" i="47" s="1"/>
  <c r="BC216" i="47"/>
  <c r="BP216" i="47" s="1"/>
  <c r="BS185" i="47"/>
  <c r="BL177" i="47"/>
  <c r="BY177" i="47" s="1"/>
  <c r="BG177" i="47"/>
  <c r="BT177" i="47" s="1"/>
  <c r="BJ177" i="47"/>
  <c r="BW177" i="47" s="1"/>
  <c r="BE177" i="47"/>
  <c r="BR177" i="47" s="1"/>
  <c r="BF177" i="47"/>
  <c r="BS177" i="47" s="1"/>
  <c r="BI129" i="47"/>
  <c r="BV129" i="47" s="1"/>
  <c r="BD129" i="47"/>
  <c r="BQ129" i="47" s="1"/>
  <c r="BF129" i="47"/>
  <c r="BS129" i="47" s="1"/>
  <c r="BM129" i="47"/>
  <c r="BZ129" i="47" s="1"/>
  <c r="BH129" i="47"/>
  <c r="BU129" i="47" s="1"/>
  <c r="BC129" i="47"/>
  <c r="BP129" i="47" s="1"/>
  <c r="BK129" i="47"/>
  <c r="BX129" i="47" s="1"/>
  <c r="BG129" i="47"/>
  <c r="BT129" i="47" s="1"/>
  <c r="BE129" i="47"/>
  <c r="BR129" i="47" s="1"/>
  <c r="BB129" i="47"/>
  <c r="BO129" i="47" s="1"/>
  <c r="BL129" i="47"/>
  <c r="BY129" i="47" s="1"/>
  <c r="BJ129" i="47"/>
  <c r="BW129" i="47" s="1"/>
  <c r="BL121" i="47"/>
  <c r="BY121" i="47" s="1"/>
  <c r="BG121" i="47"/>
  <c r="BT121" i="47" s="1"/>
  <c r="BB121" i="47"/>
  <c r="BO121" i="47" s="1"/>
  <c r="BE121" i="47"/>
  <c r="BR121" i="47" s="1"/>
  <c r="BK121" i="47"/>
  <c r="BX121" i="47" s="1"/>
  <c r="BF121" i="47"/>
  <c r="BS121" i="47" s="1"/>
  <c r="BH121" i="47"/>
  <c r="BU121" i="47" s="1"/>
  <c r="BM121" i="47"/>
  <c r="BZ121" i="47" s="1"/>
  <c r="BC121" i="47"/>
  <c r="BP121" i="47" s="1"/>
  <c r="BI121" i="47"/>
  <c r="BV121" i="47" s="1"/>
  <c r="BJ121" i="47"/>
  <c r="BW121" i="47" s="1"/>
  <c r="BD121" i="47"/>
  <c r="BQ121" i="47" s="1"/>
  <c r="BM113" i="47"/>
  <c r="BZ113" i="47" s="1"/>
  <c r="BH113" i="47"/>
  <c r="BU113" i="47" s="1"/>
  <c r="BC113" i="47"/>
  <c r="BP113" i="47" s="1"/>
  <c r="BI113" i="47"/>
  <c r="BV113" i="47" s="1"/>
  <c r="BD113" i="47"/>
  <c r="BQ113" i="47" s="1"/>
  <c r="BJ113" i="47"/>
  <c r="BW113" i="47" s="1"/>
  <c r="BE113" i="47"/>
  <c r="BR113" i="47" s="1"/>
  <c r="BK113" i="47"/>
  <c r="BX113" i="47" s="1"/>
  <c r="BF113" i="47"/>
  <c r="BS113" i="47" s="1"/>
  <c r="BL113" i="47"/>
  <c r="BY113" i="47" s="1"/>
  <c r="BG113" i="47"/>
  <c r="BT113" i="47" s="1"/>
  <c r="BB113" i="47"/>
  <c r="BO113" i="47" s="1"/>
  <c r="BT84" i="47"/>
  <c r="BD76" i="47"/>
  <c r="BQ76" i="47" s="1"/>
  <c r="BJ76" i="47"/>
  <c r="BW76" i="47" s="1"/>
  <c r="BI76" i="47"/>
  <c r="BV76" i="47" s="1"/>
  <c r="BH76" i="47"/>
  <c r="BU76" i="47" s="1"/>
  <c r="BF76" i="47"/>
  <c r="BS76" i="47" s="1"/>
  <c r="BM76" i="47"/>
  <c r="BZ76" i="47" s="1"/>
  <c r="BK76" i="47"/>
  <c r="BX76" i="47" s="1"/>
  <c r="BB76" i="47"/>
  <c r="BO76" i="47" s="1"/>
  <c r="BG76" i="47"/>
  <c r="BT76" i="47" s="1"/>
  <c r="BL76" i="47"/>
  <c r="BY76" i="47" s="1"/>
  <c r="BC76" i="47"/>
  <c r="BP76" i="47" s="1"/>
  <c r="BE76" i="47"/>
  <c r="BR76" i="47" s="1"/>
  <c r="BM68" i="47"/>
  <c r="BZ68" i="47" s="1"/>
  <c r="BF68" i="47"/>
  <c r="BS68" i="47" s="1"/>
  <c r="BC68" i="47"/>
  <c r="BP68" i="47" s="1"/>
  <c r="BL68" i="47"/>
  <c r="BY68" i="47" s="1"/>
  <c r="BG68" i="47"/>
  <c r="BT68" i="47" s="1"/>
  <c r="BJ68" i="47"/>
  <c r="BW68" i="47" s="1"/>
  <c r="BH68" i="47"/>
  <c r="BU68" i="47" s="1"/>
  <c r="BB68" i="47"/>
  <c r="BO68" i="47" s="1"/>
  <c r="BE68" i="47"/>
  <c r="BR68" i="47" s="1"/>
  <c r="BD68" i="47"/>
  <c r="BQ68" i="47" s="1"/>
  <c r="BK68" i="47"/>
  <c r="BX68" i="47" s="1"/>
  <c r="BI68" i="47"/>
  <c r="BV68" i="47" s="1"/>
  <c r="BV60" i="47"/>
  <c r="BL229" i="47"/>
  <c r="BY229" i="47" s="1"/>
  <c r="BI229" i="47"/>
  <c r="BV229" i="47" s="1"/>
  <c r="BC229" i="47"/>
  <c r="BP229" i="47" s="1"/>
  <c r="BE229" i="47"/>
  <c r="BR229" i="47" s="1"/>
  <c r="BD229" i="47"/>
  <c r="BQ229" i="47" s="1"/>
  <c r="BJ229" i="47"/>
  <c r="BW229" i="47" s="1"/>
  <c r="BK229" i="47"/>
  <c r="BX229" i="47" s="1"/>
  <c r="BH229" i="47"/>
  <c r="BU229" i="47" s="1"/>
  <c r="BF229" i="47"/>
  <c r="BS229" i="47" s="1"/>
  <c r="BB229" i="47"/>
  <c r="BO229" i="47" s="1"/>
  <c r="BG229" i="47"/>
  <c r="BT229" i="47" s="1"/>
  <c r="BM229" i="47"/>
  <c r="BZ229" i="47" s="1"/>
  <c r="BL213" i="47"/>
  <c r="BY213" i="47" s="1"/>
  <c r="BG213" i="47"/>
  <c r="BT213" i="47" s="1"/>
  <c r="BE213" i="47"/>
  <c r="BR213" i="47" s="1"/>
  <c r="BF213" i="47"/>
  <c r="BS213" i="47" s="1"/>
  <c r="BJ197" i="47"/>
  <c r="BW197" i="47" s="1"/>
  <c r="BI197" i="47"/>
  <c r="BV197" i="47" s="1"/>
  <c r="BD197" i="47"/>
  <c r="BQ197" i="47" s="1"/>
  <c r="BC197" i="47"/>
  <c r="BP197" i="47" s="1"/>
  <c r="BM197" i="47"/>
  <c r="BZ197" i="47" s="1"/>
  <c r="BH197" i="47"/>
  <c r="BU197" i="47" s="1"/>
  <c r="BK197" i="47"/>
  <c r="BX197" i="47" s="1"/>
  <c r="BE197" i="47"/>
  <c r="BR197" i="47" s="1"/>
  <c r="BG197" i="47"/>
  <c r="BT197" i="47" s="1"/>
  <c r="BL197" i="47"/>
  <c r="BY197" i="47" s="1"/>
  <c r="BF197" i="47"/>
  <c r="BS197" i="47" s="1"/>
  <c r="BB197" i="47"/>
  <c r="BO197" i="47" s="1"/>
  <c r="BF180" i="47"/>
  <c r="BS180" i="47" s="1"/>
  <c r="BE180" i="47"/>
  <c r="BR180" i="47" s="1"/>
  <c r="BK180" i="47"/>
  <c r="BX180" i="47" s="1"/>
  <c r="BJ180" i="47"/>
  <c r="BW180" i="47" s="1"/>
  <c r="BI180" i="47"/>
  <c r="BV180" i="47" s="1"/>
  <c r="BD180" i="47"/>
  <c r="BQ180" i="47" s="1"/>
  <c r="BB180" i="47"/>
  <c r="BO180" i="47" s="1"/>
  <c r="BG180" i="47"/>
  <c r="BT180" i="47" s="1"/>
  <c r="BM180" i="47"/>
  <c r="BZ180" i="47" s="1"/>
  <c r="BC180" i="47"/>
  <c r="BP180" i="47" s="1"/>
  <c r="BL180" i="47"/>
  <c r="BY180" i="47" s="1"/>
  <c r="BH180" i="47"/>
  <c r="BU180" i="47" s="1"/>
  <c r="BY164" i="47"/>
  <c r="BG111" i="47"/>
  <c r="BT111" i="47" s="1"/>
  <c r="BB111" i="47"/>
  <c r="BO111" i="47" s="1"/>
  <c r="BL111" i="47"/>
  <c r="BY111" i="47" s="1"/>
  <c r="BK111" i="47"/>
  <c r="BX111" i="47" s="1"/>
  <c r="BF111" i="47"/>
  <c r="BS111" i="47" s="1"/>
  <c r="BE111" i="47"/>
  <c r="BR111" i="47" s="1"/>
  <c r="BM111" i="47"/>
  <c r="BZ111" i="47" s="1"/>
  <c r="BI111" i="47"/>
  <c r="BV111" i="47" s="1"/>
  <c r="BC111" i="47"/>
  <c r="BP111" i="47" s="1"/>
  <c r="BH111" i="47"/>
  <c r="BU111" i="47" s="1"/>
  <c r="BJ111" i="47"/>
  <c r="BW111" i="47" s="1"/>
  <c r="BD111" i="47"/>
  <c r="BQ111" i="47" s="1"/>
  <c r="BF148" i="47"/>
  <c r="BS148" i="47" s="1"/>
  <c r="BE148" i="47"/>
  <c r="BR148" i="47" s="1"/>
  <c r="BK148" i="47"/>
  <c r="BX148" i="47" s="1"/>
  <c r="BJ148" i="47"/>
  <c r="BW148" i="47" s="1"/>
  <c r="BI148" i="47"/>
  <c r="BV148" i="47" s="1"/>
  <c r="BD148" i="47"/>
  <c r="BQ148" i="47" s="1"/>
  <c r="BB148" i="47"/>
  <c r="BO148" i="47" s="1"/>
  <c r="BG148" i="47"/>
  <c r="BT148" i="47" s="1"/>
  <c r="BM148" i="47"/>
  <c r="BZ148" i="47" s="1"/>
  <c r="BC148" i="47"/>
  <c r="BP148" i="47" s="1"/>
  <c r="BL148" i="47"/>
  <c r="BY148" i="47" s="1"/>
  <c r="BH148" i="47"/>
  <c r="BU148" i="47" s="1"/>
  <c r="BJ132" i="47"/>
  <c r="BW132" i="47" s="1"/>
  <c r="BI132" i="47"/>
  <c r="BV132" i="47" s="1"/>
  <c r="BD132" i="47"/>
  <c r="BQ132" i="47" s="1"/>
  <c r="BF132" i="47"/>
  <c r="BS132" i="47" s="1"/>
  <c r="BE132" i="47"/>
  <c r="BR132" i="47" s="1"/>
  <c r="BK132" i="47"/>
  <c r="BX132" i="47" s="1"/>
  <c r="BM132" i="47"/>
  <c r="BZ132" i="47" s="1"/>
  <c r="BH132" i="47"/>
  <c r="BU132" i="47" s="1"/>
  <c r="BC132" i="47"/>
  <c r="BP132" i="47" s="1"/>
  <c r="BG132" i="47"/>
  <c r="BT132" i="47" s="1"/>
  <c r="BB132" i="47"/>
  <c r="BO132" i="47" s="1"/>
  <c r="BL132" i="47"/>
  <c r="BY132" i="47" s="1"/>
  <c r="BM103" i="47"/>
  <c r="BZ103" i="47" s="1"/>
  <c r="BB103" i="47"/>
  <c r="BO103" i="47" s="1"/>
  <c r="BD103" i="47"/>
  <c r="BQ103" i="47" s="1"/>
  <c r="BK103" i="47"/>
  <c r="BX103" i="47" s="1"/>
  <c r="BI103" i="47"/>
  <c r="BV103" i="47" s="1"/>
  <c r="BH103" i="47"/>
  <c r="BU103" i="47" s="1"/>
  <c r="BC103" i="47"/>
  <c r="BP103" i="47" s="1"/>
  <c r="BJ103" i="47"/>
  <c r="BW103" i="47" s="1"/>
  <c r="BL103" i="47"/>
  <c r="BY103" i="47" s="1"/>
  <c r="BG103" i="47"/>
  <c r="BT103" i="47" s="1"/>
  <c r="BE103" i="47"/>
  <c r="BR103" i="47" s="1"/>
  <c r="BF103" i="47"/>
  <c r="BS103" i="47" s="1"/>
  <c r="BL95" i="47"/>
  <c r="BY95" i="47" s="1"/>
  <c r="BG95" i="47"/>
  <c r="BT95" i="47" s="1"/>
  <c r="BB95" i="47"/>
  <c r="BO95" i="47" s="1"/>
  <c r="BE95" i="47"/>
  <c r="BR95" i="47" s="1"/>
  <c r="BK95" i="47"/>
  <c r="BX95" i="47" s="1"/>
  <c r="BF95" i="47"/>
  <c r="BS95" i="47" s="1"/>
  <c r="BH95" i="47"/>
  <c r="BU95" i="47" s="1"/>
  <c r="BM95" i="47"/>
  <c r="BZ95" i="47" s="1"/>
  <c r="BC95" i="47"/>
  <c r="BP95" i="47" s="1"/>
  <c r="BI95" i="47"/>
  <c r="BV95" i="47" s="1"/>
  <c r="BJ95" i="47"/>
  <c r="BW95" i="47" s="1"/>
  <c r="BD95" i="47"/>
  <c r="BQ95" i="47" s="1"/>
  <c r="BL222" i="47"/>
  <c r="BY222" i="47" s="1"/>
  <c r="BI222" i="47"/>
  <c r="BV222" i="47" s="1"/>
  <c r="BB222" i="47"/>
  <c r="BO222" i="47" s="1"/>
  <c r="BK222" i="47"/>
  <c r="BX222" i="47" s="1"/>
  <c r="BF222" i="47"/>
  <c r="BS222" i="47" s="1"/>
  <c r="BD222" i="47"/>
  <c r="BQ222" i="47" s="1"/>
  <c r="BC222" i="47"/>
  <c r="BP222" i="47" s="1"/>
  <c r="BE222" i="47"/>
  <c r="BR222" i="47" s="1"/>
  <c r="BH222" i="47"/>
  <c r="BU222" i="47" s="1"/>
  <c r="BG222" i="47"/>
  <c r="BT222" i="47" s="1"/>
  <c r="BJ222" i="47"/>
  <c r="BW222" i="47" s="1"/>
  <c r="BM222" i="47"/>
  <c r="BZ222" i="47" s="1"/>
  <c r="BE214" i="47"/>
  <c r="BR214" i="47" s="1"/>
  <c r="BD214" i="47"/>
  <c r="BQ214" i="47" s="1"/>
  <c r="BL214" i="47"/>
  <c r="BY214" i="47" s="1"/>
  <c r="BI214" i="47"/>
  <c r="BV214" i="47" s="1"/>
  <c r="BJ214" i="47"/>
  <c r="BW214" i="47" s="1"/>
  <c r="BM214" i="47"/>
  <c r="BZ214" i="47" s="1"/>
  <c r="BK214" i="47"/>
  <c r="BX214" i="47" s="1"/>
  <c r="BF214" i="47"/>
  <c r="BS214" i="47" s="1"/>
  <c r="BH214" i="47"/>
  <c r="BU214" i="47" s="1"/>
  <c r="BC214" i="47"/>
  <c r="BP214" i="47" s="1"/>
  <c r="BB214" i="47"/>
  <c r="BO214" i="47" s="1"/>
  <c r="BG214" i="47"/>
  <c r="BT214" i="47" s="1"/>
  <c r="BI206" i="47"/>
  <c r="BV206" i="47" s="1"/>
  <c r="BD206" i="47"/>
  <c r="BQ206" i="47" s="1"/>
  <c r="BB206" i="47"/>
  <c r="BO206" i="47" s="1"/>
  <c r="BE206" i="47"/>
  <c r="BR206" i="47" s="1"/>
  <c r="BK206" i="47"/>
  <c r="BX206" i="47" s="1"/>
  <c r="BG206" i="47"/>
  <c r="BT206" i="47" s="1"/>
  <c r="BM206" i="47"/>
  <c r="BZ206" i="47" s="1"/>
  <c r="BH206" i="47"/>
  <c r="BU206" i="47" s="1"/>
  <c r="BJ206" i="47"/>
  <c r="BW206" i="47" s="1"/>
  <c r="BF206" i="47"/>
  <c r="BS206" i="47" s="1"/>
  <c r="BL206" i="47"/>
  <c r="BY206" i="47" s="1"/>
  <c r="BC206" i="47"/>
  <c r="BP206" i="47" s="1"/>
  <c r="BL51" i="47"/>
  <c r="BY51" i="47" s="1"/>
  <c r="BE51" i="47"/>
  <c r="BR51" i="47" s="1"/>
  <c r="BG51" i="47"/>
  <c r="BT51" i="47" s="1"/>
  <c r="BF51" i="47"/>
  <c r="BS51" i="47" s="1"/>
  <c r="BL42" i="47"/>
  <c r="BY42" i="47" s="1"/>
  <c r="BG42" i="47"/>
  <c r="BT42" i="47" s="1"/>
  <c r="BJ42" i="47"/>
  <c r="BW42" i="47" s="1"/>
  <c r="BM42" i="47"/>
  <c r="BZ42" i="47" s="1"/>
  <c r="BH42" i="47"/>
  <c r="BU42" i="47" s="1"/>
  <c r="BC42" i="47"/>
  <c r="BP42" i="47" s="1"/>
  <c r="BE42" i="47"/>
  <c r="BR42" i="47" s="1"/>
  <c r="BK42" i="47"/>
  <c r="BX42" i="47" s="1"/>
  <c r="BB42" i="47"/>
  <c r="BO42" i="47" s="1"/>
  <c r="BD42" i="47"/>
  <c r="BQ42" i="47" s="1"/>
  <c r="BF42" i="47"/>
  <c r="BS42" i="47" s="1"/>
  <c r="BI42" i="47"/>
  <c r="BV42" i="47" s="1"/>
  <c r="BJ9" i="47"/>
  <c r="BW9" i="47" s="1"/>
  <c r="BM9" i="47"/>
  <c r="BZ9" i="47" s="1"/>
  <c r="BI9" i="47"/>
  <c r="BV9" i="47" s="1"/>
  <c r="BK9" i="47"/>
  <c r="BX9" i="47" s="1"/>
  <c r="BF9" i="47"/>
  <c r="BS9" i="47" s="1"/>
  <c r="BE9" i="47"/>
  <c r="BR9" i="47" s="1"/>
  <c r="BC9" i="47"/>
  <c r="BP9" i="47" s="1"/>
  <c r="BH9" i="47"/>
  <c r="BU9" i="47" s="1"/>
  <c r="BD9" i="47"/>
  <c r="BQ9" i="47" s="1"/>
  <c r="BG9" i="47"/>
  <c r="BT9" i="47" s="1"/>
  <c r="BB9" i="47"/>
  <c r="BO9" i="47" s="1"/>
  <c r="BL9" i="47"/>
  <c r="BY9" i="47" s="1"/>
  <c r="BI151" i="47"/>
  <c r="BV151" i="47" s="1"/>
  <c r="BC151" i="47"/>
  <c r="BP151" i="47" s="1"/>
  <c r="BJ151" i="47"/>
  <c r="BW151" i="47" s="1"/>
  <c r="BM151" i="47"/>
  <c r="BZ151" i="47" s="1"/>
  <c r="BG151" i="47"/>
  <c r="BT151" i="47" s="1"/>
  <c r="BD151" i="47"/>
  <c r="BQ151" i="47" s="1"/>
  <c r="BF151" i="47"/>
  <c r="BS151" i="47" s="1"/>
  <c r="BK151" i="47"/>
  <c r="BX151" i="47" s="1"/>
  <c r="BH151" i="47"/>
  <c r="BU151" i="47" s="1"/>
  <c r="BE151" i="47"/>
  <c r="BR151" i="47" s="1"/>
  <c r="BL151" i="47"/>
  <c r="BY151" i="47" s="1"/>
  <c r="BB151" i="47"/>
  <c r="BO151" i="47" s="1"/>
  <c r="BL106" i="47"/>
  <c r="BY106" i="47" s="1"/>
  <c r="BG106" i="47"/>
  <c r="BT106" i="47" s="1"/>
  <c r="BB106" i="47"/>
  <c r="BO106" i="47" s="1"/>
  <c r="BK106" i="47"/>
  <c r="BX106" i="47" s="1"/>
  <c r="BF106" i="47"/>
  <c r="BS106" i="47" s="1"/>
  <c r="BE106" i="47"/>
  <c r="BR106" i="47" s="1"/>
  <c r="BH106" i="47"/>
  <c r="BU106" i="47" s="1"/>
  <c r="BM106" i="47"/>
  <c r="BZ106" i="47" s="1"/>
  <c r="BJ106" i="47"/>
  <c r="BW106" i="47" s="1"/>
  <c r="BD106" i="47"/>
  <c r="BQ106" i="47" s="1"/>
  <c r="BC106" i="47"/>
  <c r="BP106" i="47" s="1"/>
  <c r="BI106" i="47"/>
  <c r="BV106" i="47" s="1"/>
  <c r="BU66" i="47"/>
  <c r="BJ21" i="47"/>
  <c r="BW21" i="47" s="1"/>
  <c r="BI21" i="47"/>
  <c r="BV21" i="47" s="1"/>
  <c r="BH21" i="47"/>
  <c r="BU21" i="47" s="1"/>
  <c r="BG21" i="47"/>
  <c r="BT21" i="47" s="1"/>
  <c r="BF21" i="47"/>
  <c r="BS21" i="47" s="1"/>
  <c r="BE21" i="47"/>
  <c r="BR21" i="47" s="1"/>
  <c r="BL21" i="47"/>
  <c r="BY21" i="47" s="1"/>
  <c r="BD21" i="47"/>
  <c r="BQ21" i="47" s="1"/>
  <c r="BB21" i="47"/>
  <c r="BO21" i="47" s="1"/>
  <c r="BC21" i="47"/>
  <c r="BP21" i="47" s="1"/>
  <c r="BM21" i="47"/>
  <c r="BZ21" i="47" s="1"/>
  <c r="BK21" i="47"/>
  <c r="BX21" i="47" s="1"/>
  <c r="BK235" i="47"/>
  <c r="BX235" i="47" s="1"/>
  <c r="BF235" i="47"/>
  <c r="BS235" i="47" s="1"/>
  <c r="BE235" i="47"/>
  <c r="BR235" i="47" s="1"/>
  <c r="BC235" i="47"/>
  <c r="BP235" i="47" s="1"/>
  <c r="BI235" i="47"/>
  <c r="BV235" i="47" s="1"/>
  <c r="BG235" i="47"/>
  <c r="BT235" i="47" s="1"/>
  <c r="BM235" i="47"/>
  <c r="BZ235" i="47" s="1"/>
  <c r="BD235" i="47"/>
  <c r="BQ235" i="47" s="1"/>
  <c r="BL235" i="47"/>
  <c r="BY235" i="47" s="1"/>
  <c r="BH235" i="47"/>
  <c r="BU235" i="47" s="1"/>
  <c r="BJ235" i="47"/>
  <c r="BW235" i="47" s="1"/>
  <c r="BB235" i="47"/>
  <c r="BO235" i="47" s="1"/>
  <c r="BM219" i="47"/>
  <c r="BZ219" i="47" s="1"/>
  <c r="BG219" i="47"/>
  <c r="BT219" i="47" s="1"/>
  <c r="BE219" i="47"/>
  <c r="BR219" i="47" s="1"/>
  <c r="BH219" i="47"/>
  <c r="BU219" i="47" s="1"/>
  <c r="BB219" i="47"/>
  <c r="BO219" i="47" s="1"/>
  <c r="BF219" i="47"/>
  <c r="BS219" i="47" s="1"/>
  <c r="BL219" i="47"/>
  <c r="BY219" i="47" s="1"/>
  <c r="BJ219" i="47"/>
  <c r="BW219" i="47" s="1"/>
  <c r="BJ211" i="47"/>
  <c r="BW211" i="47" s="1"/>
  <c r="BM211" i="47"/>
  <c r="BZ211" i="47" s="1"/>
  <c r="BF211" i="47"/>
  <c r="BS211" i="47" s="1"/>
  <c r="BL211" i="47"/>
  <c r="BY211" i="47" s="1"/>
  <c r="BB211" i="47"/>
  <c r="BO211" i="47" s="1"/>
  <c r="BI211" i="47"/>
  <c r="BV211" i="47" s="1"/>
  <c r="BG211" i="47"/>
  <c r="BT211" i="47" s="1"/>
  <c r="BD211" i="47"/>
  <c r="BQ211" i="47" s="1"/>
  <c r="BC211" i="47"/>
  <c r="BP211" i="47" s="1"/>
  <c r="BH211" i="47"/>
  <c r="BU211" i="47" s="1"/>
  <c r="BE211" i="47"/>
  <c r="BR211" i="47" s="1"/>
  <c r="BK211" i="47"/>
  <c r="BX211" i="47" s="1"/>
  <c r="BD203" i="47"/>
  <c r="BQ203" i="47" s="1"/>
  <c r="BG203" i="47"/>
  <c r="BT203" i="47" s="1"/>
  <c r="BJ203" i="47"/>
  <c r="BW203" i="47" s="1"/>
  <c r="BH203" i="47"/>
  <c r="BU203" i="47" s="1"/>
  <c r="BM203" i="47"/>
  <c r="BZ203" i="47" s="1"/>
  <c r="BF203" i="47"/>
  <c r="BS203" i="47" s="1"/>
  <c r="BB203" i="47"/>
  <c r="BO203" i="47" s="1"/>
  <c r="BI203" i="47"/>
  <c r="BV203" i="47" s="1"/>
  <c r="BE203" i="47"/>
  <c r="BR203" i="47" s="1"/>
  <c r="BC203" i="47"/>
  <c r="BP203" i="47" s="1"/>
  <c r="BL203" i="47"/>
  <c r="BY203" i="47" s="1"/>
  <c r="BK203" i="47"/>
  <c r="BK186" i="47"/>
  <c r="BX186" i="47" s="1"/>
  <c r="BF186" i="47"/>
  <c r="BS186" i="47" s="1"/>
  <c r="BE186" i="47"/>
  <c r="BR186" i="47" s="1"/>
  <c r="BL186" i="47"/>
  <c r="BY186" i="47" s="1"/>
  <c r="BC186" i="47"/>
  <c r="BP186" i="47" s="1"/>
  <c r="BI186" i="47"/>
  <c r="BV186" i="47" s="1"/>
  <c r="BH186" i="47"/>
  <c r="BU186" i="47" s="1"/>
  <c r="BJ186" i="47"/>
  <c r="BW186" i="47" s="1"/>
  <c r="BD186" i="47"/>
  <c r="BQ186" i="47" s="1"/>
  <c r="BB186" i="47"/>
  <c r="BO186" i="47" s="1"/>
  <c r="BG186" i="47"/>
  <c r="BT186" i="47" s="1"/>
  <c r="BM186" i="47"/>
  <c r="BZ186" i="47" s="1"/>
  <c r="BK162" i="47"/>
  <c r="BX162" i="47" s="1"/>
  <c r="BF162" i="47"/>
  <c r="BS162" i="47" s="1"/>
  <c r="BE162" i="47"/>
  <c r="BR162" i="47" s="1"/>
  <c r="BG162" i="47"/>
  <c r="BT162" i="47" s="1"/>
  <c r="BB162" i="47"/>
  <c r="BO162" i="47" s="1"/>
  <c r="BL162" i="47"/>
  <c r="BY162" i="47" s="1"/>
  <c r="BJ162" i="47"/>
  <c r="BW162" i="47" s="1"/>
  <c r="BI162" i="47"/>
  <c r="BV162" i="47" s="1"/>
  <c r="BD162" i="47"/>
  <c r="BQ162" i="47" s="1"/>
  <c r="BH162" i="47"/>
  <c r="BU162" i="47" s="1"/>
  <c r="BC162" i="47"/>
  <c r="BP162" i="47" s="1"/>
  <c r="BM162" i="47"/>
  <c r="BZ162" i="47" s="1"/>
  <c r="BT43" i="47"/>
  <c r="BM101" i="47"/>
  <c r="BZ101" i="47" s="1"/>
  <c r="BG101" i="47"/>
  <c r="BT101" i="47" s="1"/>
  <c r="BJ101" i="47"/>
  <c r="BW101" i="47" s="1"/>
  <c r="BI101" i="47"/>
  <c r="BV101" i="47" s="1"/>
  <c r="BC101" i="47"/>
  <c r="BP101" i="47" s="1"/>
  <c r="BB101" i="47"/>
  <c r="BO101" i="47" s="1"/>
  <c r="BE101" i="47"/>
  <c r="BR101" i="47" s="1"/>
  <c r="BL101" i="47"/>
  <c r="BY101" i="47" s="1"/>
  <c r="BH101" i="47"/>
  <c r="BU101" i="47" s="1"/>
  <c r="BK101" i="47"/>
  <c r="BX101" i="47" s="1"/>
  <c r="BD101" i="47"/>
  <c r="BQ101" i="47" s="1"/>
  <c r="BF101" i="47"/>
  <c r="BS101" i="47" s="1"/>
  <c r="BC77" i="47"/>
  <c r="BP77" i="47" s="1"/>
  <c r="BM77" i="47"/>
  <c r="BZ77" i="47" s="1"/>
  <c r="BH77" i="47"/>
  <c r="BU77" i="47" s="1"/>
  <c r="BG77" i="47"/>
  <c r="BT77" i="47" s="1"/>
  <c r="BB77" i="47"/>
  <c r="BO77" i="47" s="1"/>
  <c r="BL77" i="47"/>
  <c r="BY77" i="47" s="1"/>
  <c r="BF77" i="47"/>
  <c r="BS77" i="47" s="1"/>
  <c r="BK77" i="47"/>
  <c r="BX77" i="47" s="1"/>
  <c r="BI77" i="47"/>
  <c r="BV77" i="47" s="1"/>
  <c r="BJ77" i="47"/>
  <c r="BW77" i="47" s="1"/>
  <c r="BD77" i="47"/>
  <c r="BQ77" i="47" s="1"/>
  <c r="BE77" i="47"/>
  <c r="BR77" i="47" s="1"/>
  <c r="BJ69" i="47"/>
  <c r="BW69" i="47" s="1"/>
  <c r="BM69" i="47"/>
  <c r="BZ69" i="47" s="1"/>
  <c r="BL69" i="47"/>
  <c r="BY69" i="47" s="1"/>
  <c r="BK69" i="47"/>
  <c r="BX69" i="47" s="1"/>
  <c r="BE69" i="47"/>
  <c r="BR69" i="47" s="1"/>
  <c r="BH69" i="47"/>
  <c r="BU69" i="47" s="1"/>
  <c r="BG69" i="47"/>
  <c r="BT69" i="47" s="1"/>
  <c r="BI69" i="47"/>
  <c r="BV69" i="47" s="1"/>
  <c r="BB69" i="47"/>
  <c r="BO69" i="47" s="1"/>
  <c r="BC69" i="47"/>
  <c r="BP69" i="47" s="1"/>
  <c r="BD69" i="47"/>
  <c r="BQ69" i="47" s="1"/>
  <c r="BF69" i="47"/>
  <c r="BS69" i="47" s="1"/>
  <c r="BM26" i="47"/>
  <c r="BZ26" i="47" s="1"/>
  <c r="BH26" i="47"/>
  <c r="BU26" i="47" s="1"/>
  <c r="BC26" i="47"/>
  <c r="BP26" i="47" s="1"/>
  <c r="BL26" i="47"/>
  <c r="BY26" i="47" s="1"/>
  <c r="BG26" i="47"/>
  <c r="BT26" i="47" s="1"/>
  <c r="BF26" i="47"/>
  <c r="BS26" i="47" s="1"/>
  <c r="BI26" i="47"/>
  <c r="BV26" i="47" s="1"/>
  <c r="BB26" i="47"/>
  <c r="BO26" i="47" s="1"/>
  <c r="BK26" i="47"/>
  <c r="BX26" i="47" s="1"/>
  <c r="BE26" i="47"/>
  <c r="BR26" i="47" s="1"/>
  <c r="BD26" i="47"/>
  <c r="BQ26" i="47" s="1"/>
  <c r="BJ26" i="47"/>
  <c r="BW26" i="47" s="1"/>
  <c r="BK7" i="47"/>
  <c r="BX7" i="47" s="1"/>
  <c r="BH7" i="47"/>
  <c r="BU7" i="47" s="1"/>
  <c r="BB7" i="47"/>
  <c r="BO7" i="47" s="1"/>
  <c r="BM7" i="47"/>
  <c r="BZ7" i="47" s="1"/>
  <c r="BF7" i="47"/>
  <c r="BS7" i="47" s="1"/>
  <c r="BC7" i="47"/>
  <c r="BP7" i="47" s="1"/>
  <c r="BI7" i="47"/>
  <c r="BV7" i="47" s="1"/>
  <c r="BJ7" i="47"/>
  <c r="BW7" i="47" s="1"/>
  <c r="BE7" i="47"/>
  <c r="BR7" i="47" s="1"/>
  <c r="BD7" i="47"/>
  <c r="BQ7" i="47" s="1"/>
  <c r="BG7" i="47"/>
  <c r="BT7" i="47" s="1"/>
  <c r="BL7" i="47"/>
  <c r="BY7" i="47" s="1"/>
  <c r="BC228" i="47"/>
  <c r="BP228" i="47" s="1"/>
  <c r="BM228" i="47"/>
  <c r="BZ228" i="47" s="1"/>
  <c r="BH228" i="47"/>
  <c r="BU228" i="47" s="1"/>
  <c r="BJ228" i="47"/>
  <c r="BW228" i="47" s="1"/>
  <c r="BI228" i="47"/>
  <c r="BV228" i="47" s="1"/>
  <c r="BD228" i="47"/>
  <c r="BQ228" i="47" s="1"/>
  <c r="BG228" i="47"/>
  <c r="BT228" i="47" s="1"/>
  <c r="BB228" i="47"/>
  <c r="BO228" i="47" s="1"/>
  <c r="BL228" i="47"/>
  <c r="BY228" i="47" s="1"/>
  <c r="BF228" i="47"/>
  <c r="BS228" i="47" s="1"/>
  <c r="BK228" i="47"/>
  <c r="BX228" i="47" s="1"/>
  <c r="BE228" i="47"/>
  <c r="BR228" i="47" s="1"/>
  <c r="BC204" i="47"/>
  <c r="BP204" i="47" s="1"/>
  <c r="BE204" i="47"/>
  <c r="BR204" i="47" s="1"/>
  <c r="BH204" i="47"/>
  <c r="BU204" i="47" s="1"/>
  <c r="BL204" i="47"/>
  <c r="BY204" i="47" s="1"/>
  <c r="BD204" i="47"/>
  <c r="BQ204" i="47" s="1"/>
  <c r="BG204" i="47"/>
  <c r="BT204" i="47" s="1"/>
  <c r="BI204" i="47"/>
  <c r="BV204" i="47" s="1"/>
  <c r="BF204" i="47"/>
  <c r="BS204" i="47" s="1"/>
  <c r="BJ204" i="47"/>
  <c r="BW204" i="47" s="1"/>
  <c r="BM204" i="47"/>
  <c r="BZ204" i="47" s="1"/>
  <c r="BK204" i="47"/>
  <c r="BX204" i="47" s="1"/>
  <c r="BB204" i="47"/>
  <c r="BO204" i="47" s="1"/>
  <c r="BE181" i="47"/>
  <c r="BR181" i="47" s="1"/>
  <c r="BK181" i="47"/>
  <c r="BX181" i="47" s="1"/>
  <c r="BF181" i="47"/>
  <c r="BS181" i="47" s="1"/>
  <c r="BL181" i="47"/>
  <c r="BY181" i="47" s="1"/>
  <c r="BG181" i="47"/>
  <c r="BT181" i="47" s="1"/>
  <c r="BB181" i="47"/>
  <c r="BO181" i="47" s="1"/>
  <c r="BI181" i="47"/>
  <c r="BV181" i="47" s="1"/>
  <c r="BD181" i="47"/>
  <c r="BQ181" i="47" s="1"/>
  <c r="BJ181" i="47"/>
  <c r="BW181" i="47" s="1"/>
  <c r="BH181" i="47"/>
  <c r="BU181" i="47" s="1"/>
  <c r="BC181" i="47"/>
  <c r="BP181" i="47" s="1"/>
  <c r="BM181" i="47"/>
  <c r="BZ181" i="47" s="1"/>
  <c r="BH173" i="47"/>
  <c r="BU173" i="47" s="1"/>
  <c r="BB173" i="47"/>
  <c r="BO173" i="47" s="1"/>
  <c r="BD173" i="47"/>
  <c r="BQ173" i="47" s="1"/>
  <c r="BE173" i="47"/>
  <c r="BR173" i="47" s="1"/>
  <c r="BG173" i="47"/>
  <c r="BT173" i="47" s="1"/>
  <c r="BJ173" i="47"/>
  <c r="BW173" i="47" s="1"/>
  <c r="BM173" i="47"/>
  <c r="BZ173" i="47" s="1"/>
  <c r="BK173" i="47"/>
  <c r="BX173" i="47" s="1"/>
  <c r="BL173" i="47"/>
  <c r="BY173" i="47" s="1"/>
  <c r="BI173" i="47"/>
  <c r="BV173" i="47" s="1"/>
  <c r="BC173" i="47"/>
  <c r="BP173" i="47" s="1"/>
  <c r="BF173" i="47"/>
  <c r="BS173" i="47" s="1"/>
  <c r="BD165" i="47"/>
  <c r="BQ165" i="47" s="1"/>
  <c r="BJ165" i="47"/>
  <c r="BW165" i="47" s="1"/>
  <c r="BI165" i="47"/>
  <c r="BV165" i="47" s="1"/>
  <c r="BH165" i="47"/>
  <c r="BU165" i="47" s="1"/>
  <c r="BF165" i="47"/>
  <c r="BS165" i="47" s="1"/>
  <c r="BK165" i="47"/>
  <c r="BX165" i="47" s="1"/>
  <c r="BB165" i="47"/>
  <c r="BO165" i="47" s="1"/>
  <c r="BG165" i="47"/>
  <c r="BT165" i="47" s="1"/>
  <c r="BM165" i="47"/>
  <c r="BZ165" i="47" s="1"/>
  <c r="BL165" i="47"/>
  <c r="BY165" i="47" s="1"/>
  <c r="BC165" i="47"/>
  <c r="BP165" i="47" s="1"/>
  <c r="BE165" i="47"/>
  <c r="BR165" i="47" s="1"/>
  <c r="BJ57" i="47"/>
  <c r="BW57" i="47" s="1"/>
  <c r="BI57" i="47"/>
  <c r="BV57" i="47" s="1"/>
  <c r="BL57" i="47"/>
  <c r="BY57" i="47" s="1"/>
  <c r="BC57" i="47"/>
  <c r="BP57" i="47" s="1"/>
  <c r="BM57" i="47"/>
  <c r="BZ57" i="47" s="1"/>
  <c r="BD57" i="47"/>
  <c r="BQ57" i="47" s="1"/>
  <c r="BF57" i="47"/>
  <c r="BS57" i="47" s="1"/>
  <c r="BK57" i="47"/>
  <c r="BX57" i="47" s="1"/>
  <c r="BE57" i="47"/>
  <c r="BR57" i="47" s="1"/>
  <c r="BG57" i="47"/>
  <c r="BT57" i="47" s="1"/>
  <c r="BH57" i="47"/>
  <c r="BU57" i="47" s="1"/>
  <c r="BB57" i="47"/>
  <c r="BO57" i="47" s="1"/>
  <c r="BF49" i="47"/>
  <c r="BS49" i="47" s="1"/>
  <c r="BC49" i="47"/>
  <c r="BP49" i="47" s="1"/>
  <c r="BH49" i="47"/>
  <c r="BU49" i="47" s="1"/>
  <c r="BJ49" i="47"/>
  <c r="BW49" i="47" s="1"/>
  <c r="BD49" i="47"/>
  <c r="BQ49" i="47" s="1"/>
  <c r="BL49" i="47"/>
  <c r="BY49" i="47" s="1"/>
  <c r="BI49" i="47"/>
  <c r="BV49" i="47" s="1"/>
  <c r="BB49" i="47"/>
  <c r="BO49" i="47" s="1"/>
  <c r="BK49" i="47"/>
  <c r="BX49" i="47" s="1"/>
  <c r="BM49" i="47"/>
  <c r="BZ49" i="47" s="1"/>
  <c r="BE49" i="47"/>
  <c r="BR49" i="47" s="1"/>
  <c r="BG49" i="47"/>
  <c r="BT49" i="47" s="1"/>
  <c r="BJ40" i="47"/>
  <c r="BW40" i="47" s="1"/>
  <c r="BI40" i="47"/>
  <c r="BV40" i="47" s="1"/>
  <c r="BL40" i="47"/>
  <c r="BY40" i="47" s="1"/>
  <c r="BC40" i="47"/>
  <c r="BP40" i="47" s="1"/>
  <c r="BM40" i="47"/>
  <c r="BZ40" i="47" s="1"/>
  <c r="BD40" i="47"/>
  <c r="BQ40" i="47" s="1"/>
  <c r="BF40" i="47"/>
  <c r="BS40" i="47" s="1"/>
  <c r="BG40" i="47"/>
  <c r="BT40" i="47" s="1"/>
  <c r="BH40" i="47"/>
  <c r="BU40" i="47" s="1"/>
  <c r="BE40" i="47"/>
  <c r="BR40" i="47" s="1"/>
  <c r="BK40" i="47"/>
  <c r="BX40" i="47" s="1"/>
  <c r="BB40" i="47"/>
  <c r="BO40" i="47" s="1"/>
  <c r="BL22" i="47"/>
  <c r="BY22" i="47" s="1"/>
  <c r="BB22" i="47"/>
  <c r="BO22" i="47" s="1"/>
  <c r="BC22" i="47"/>
  <c r="BP22" i="47" s="1"/>
  <c r="BE22" i="47"/>
  <c r="BR22" i="47" s="1"/>
  <c r="BJ22" i="47"/>
  <c r="BW22" i="47" s="1"/>
  <c r="BK22" i="47"/>
  <c r="BX22" i="47" s="1"/>
  <c r="BM22" i="47"/>
  <c r="BZ22" i="47" s="1"/>
  <c r="BG22" i="47"/>
  <c r="BT22" i="47" s="1"/>
  <c r="BH22" i="47"/>
  <c r="BU22" i="47" s="1"/>
  <c r="BD22" i="47"/>
  <c r="BQ22" i="47" s="1"/>
  <c r="BI22" i="47"/>
  <c r="BV22" i="47" s="1"/>
  <c r="BF22" i="47"/>
  <c r="BS22" i="47" s="1"/>
  <c r="BI5" i="47"/>
  <c r="BV5" i="47" s="1"/>
  <c r="BB5" i="47"/>
  <c r="BO5" i="47" s="1"/>
  <c r="BD5" i="47"/>
  <c r="BQ5" i="47" s="1"/>
  <c r="BE5" i="47"/>
  <c r="BR5" i="47" s="1"/>
  <c r="BK5" i="47"/>
  <c r="BX5" i="47" s="1"/>
  <c r="BH5" i="47"/>
  <c r="BU5" i="47" s="1"/>
  <c r="BM5" i="47"/>
  <c r="BZ5" i="47" s="1"/>
  <c r="BG5" i="47"/>
  <c r="BT5" i="47" s="1"/>
  <c r="BJ5" i="47"/>
  <c r="BW5" i="47" s="1"/>
  <c r="BC5" i="47"/>
  <c r="BP5" i="47" s="1"/>
  <c r="BL5" i="47"/>
  <c r="BY5" i="47" s="1"/>
  <c r="BF5" i="47"/>
  <c r="BS5" i="47" s="1"/>
  <c r="BT141" i="47"/>
  <c r="BO125" i="47"/>
  <c r="BF104" i="47"/>
  <c r="BS104" i="47" s="1"/>
  <c r="BE104" i="47"/>
  <c r="BR104" i="47" s="1"/>
  <c r="BK104" i="47"/>
  <c r="BX104" i="47" s="1"/>
  <c r="BJ104" i="47"/>
  <c r="BW104" i="47" s="1"/>
  <c r="BI104" i="47"/>
  <c r="BV104" i="47" s="1"/>
  <c r="BD104" i="47"/>
  <c r="BQ104" i="47" s="1"/>
  <c r="BB104" i="47"/>
  <c r="BO104" i="47" s="1"/>
  <c r="BG104" i="47"/>
  <c r="BT104" i="47" s="1"/>
  <c r="BM104" i="47"/>
  <c r="BZ104" i="47" s="1"/>
  <c r="BC104" i="47"/>
  <c r="BP104" i="47" s="1"/>
  <c r="BL104" i="47"/>
  <c r="BY104" i="47" s="1"/>
  <c r="BH104" i="47"/>
  <c r="BU104" i="47" s="1"/>
  <c r="BR96" i="47"/>
  <c r="BT96" i="47"/>
  <c r="BD88" i="47"/>
  <c r="BQ88" i="47" s="1"/>
  <c r="BJ88" i="47"/>
  <c r="BW88" i="47" s="1"/>
  <c r="BI88" i="47"/>
  <c r="BV88" i="47" s="1"/>
  <c r="BH88" i="47"/>
  <c r="BU88" i="47" s="1"/>
  <c r="BC88" i="47"/>
  <c r="BP88" i="47" s="1"/>
  <c r="BM88" i="47"/>
  <c r="BZ88" i="47" s="1"/>
  <c r="BK88" i="47"/>
  <c r="BX88" i="47" s="1"/>
  <c r="BE88" i="47"/>
  <c r="BR88" i="47" s="1"/>
  <c r="BL88" i="47"/>
  <c r="BY88" i="47" s="1"/>
  <c r="BB88" i="47"/>
  <c r="BO88" i="47" s="1"/>
  <c r="BG88" i="47"/>
  <c r="BT88" i="47" s="1"/>
  <c r="BF88" i="47"/>
  <c r="BS88" i="47" s="1"/>
  <c r="BD72" i="47"/>
  <c r="BQ72" i="47" s="1"/>
  <c r="BI72" i="47"/>
  <c r="BV72" i="47" s="1"/>
  <c r="BB72" i="47"/>
  <c r="BO72" i="47" s="1"/>
  <c r="BL72" i="47"/>
  <c r="BY72" i="47" s="1"/>
  <c r="BC72" i="47"/>
  <c r="BP72" i="47" s="1"/>
  <c r="BJ72" i="47"/>
  <c r="BW72" i="47" s="1"/>
  <c r="BH72" i="47"/>
  <c r="BU72" i="47" s="1"/>
  <c r="BF72" i="47"/>
  <c r="BS72" i="47" s="1"/>
  <c r="BM72" i="47"/>
  <c r="BZ72" i="47" s="1"/>
  <c r="BG72" i="47"/>
  <c r="BT72" i="47" s="1"/>
  <c r="BE72" i="47"/>
  <c r="BR72" i="47" s="1"/>
  <c r="BK72" i="47"/>
  <c r="BX72" i="47" s="1"/>
  <c r="BL64" i="47"/>
  <c r="BY64" i="47" s="1"/>
  <c r="BC64" i="47"/>
  <c r="BP64" i="47" s="1"/>
  <c r="BK64" i="47"/>
  <c r="BX64" i="47" s="1"/>
  <c r="BB64" i="47"/>
  <c r="BO64" i="47" s="1"/>
  <c r="BM64" i="47"/>
  <c r="BZ64" i="47" s="1"/>
  <c r="BI64" i="47"/>
  <c r="BV64" i="47" s="1"/>
  <c r="BF64" i="47"/>
  <c r="BS64" i="47" s="1"/>
  <c r="BH64" i="47"/>
  <c r="BU64" i="47" s="1"/>
  <c r="BG64" i="47"/>
  <c r="BT64" i="47" s="1"/>
  <c r="BE64" i="47"/>
  <c r="BR64" i="47" s="1"/>
  <c r="BD64" i="47"/>
  <c r="BQ64" i="47" s="1"/>
  <c r="BJ64" i="47"/>
  <c r="BW64" i="47" s="1"/>
  <c r="BW225" i="47"/>
  <c r="BR201" i="47"/>
  <c r="BS184" i="47"/>
  <c r="BM168" i="47"/>
  <c r="BZ168" i="47" s="1"/>
  <c r="BH168" i="47"/>
  <c r="BU168" i="47" s="1"/>
  <c r="BC168" i="47"/>
  <c r="BP168" i="47" s="1"/>
  <c r="BE168" i="47"/>
  <c r="BR168" i="47" s="1"/>
  <c r="BG168" i="47"/>
  <c r="BT168" i="47" s="1"/>
  <c r="BL168" i="47"/>
  <c r="BY168" i="47" s="1"/>
  <c r="BJ168" i="47"/>
  <c r="BW168" i="47" s="1"/>
  <c r="BD168" i="47"/>
  <c r="BQ168" i="47" s="1"/>
  <c r="BF168" i="47"/>
  <c r="BS168" i="47" s="1"/>
  <c r="BI168" i="47"/>
  <c r="BV168" i="47" s="1"/>
  <c r="BK168" i="47"/>
  <c r="BX168" i="47" s="1"/>
  <c r="BB168" i="47"/>
  <c r="BO168" i="47" s="1"/>
  <c r="BJ50" i="47"/>
  <c r="BW50" i="47" s="1"/>
  <c r="BI50" i="47"/>
  <c r="BV50" i="47" s="1"/>
  <c r="BL50" i="47"/>
  <c r="BY50" i="47" s="1"/>
  <c r="BC50" i="47"/>
  <c r="BP50" i="47" s="1"/>
  <c r="BM50" i="47"/>
  <c r="BZ50" i="47" s="1"/>
  <c r="BD50" i="47"/>
  <c r="BQ50" i="47" s="1"/>
  <c r="BK50" i="47"/>
  <c r="BX50" i="47" s="1"/>
  <c r="BE50" i="47"/>
  <c r="BR50" i="47" s="1"/>
  <c r="BB50" i="47"/>
  <c r="BO50" i="47" s="1"/>
  <c r="BF50" i="47"/>
  <c r="BS50" i="47" s="1"/>
  <c r="BH50" i="47"/>
  <c r="BU50" i="47" s="1"/>
  <c r="BG50" i="47"/>
  <c r="BT50" i="47" s="1"/>
  <c r="BM25" i="47"/>
  <c r="BZ25" i="47" s="1"/>
  <c r="BH25" i="47"/>
  <c r="BU25" i="47" s="1"/>
  <c r="BC25" i="47"/>
  <c r="BP25" i="47" s="1"/>
  <c r="BB25" i="47"/>
  <c r="BO25" i="47" s="1"/>
  <c r="BL25" i="47"/>
  <c r="BY25" i="47" s="1"/>
  <c r="BG25" i="47"/>
  <c r="BT25" i="47" s="1"/>
  <c r="BJ25" i="47"/>
  <c r="BW25" i="47" s="1"/>
  <c r="BD25" i="47"/>
  <c r="BQ25" i="47" s="1"/>
  <c r="BI25" i="47"/>
  <c r="BV25" i="47" s="1"/>
  <c r="BE25" i="47"/>
  <c r="BR25" i="47" s="1"/>
  <c r="BF25" i="47"/>
  <c r="BS25" i="47" s="1"/>
  <c r="BK25" i="47"/>
  <c r="BX25" i="47" s="1"/>
  <c r="BC12" i="47"/>
  <c r="BP12" i="47" s="1"/>
  <c r="BH12" i="47"/>
  <c r="BU12" i="47" s="1"/>
  <c r="BL12" i="47"/>
  <c r="BY12" i="47" s="1"/>
  <c r="BG12" i="47"/>
  <c r="BT12" i="47" s="1"/>
  <c r="BM12" i="47"/>
  <c r="BZ12" i="47" s="1"/>
  <c r="BE12" i="47"/>
  <c r="BR12" i="47" s="1"/>
  <c r="BB12" i="47"/>
  <c r="BO12" i="47" s="1"/>
  <c r="BI12" i="47"/>
  <c r="BV12" i="47" s="1"/>
  <c r="BJ12" i="47"/>
  <c r="BW12" i="47" s="1"/>
  <c r="BD12" i="47"/>
  <c r="BQ12" i="47" s="1"/>
  <c r="BF12" i="47"/>
  <c r="BS12" i="47" s="1"/>
  <c r="BK12" i="47"/>
  <c r="BX12" i="47" s="1"/>
  <c r="BF144" i="47"/>
  <c r="BS144" i="47" s="1"/>
  <c r="BE144" i="47"/>
  <c r="BR144" i="47" s="1"/>
  <c r="BK144" i="47"/>
  <c r="BX144" i="47" s="1"/>
  <c r="BJ144" i="47"/>
  <c r="BW144" i="47" s="1"/>
  <c r="BI144" i="47"/>
  <c r="BV144" i="47" s="1"/>
  <c r="BD144" i="47"/>
  <c r="BQ144" i="47" s="1"/>
  <c r="BB144" i="47"/>
  <c r="BO144" i="47" s="1"/>
  <c r="BG144" i="47"/>
  <c r="BT144" i="47" s="1"/>
  <c r="BH144" i="47"/>
  <c r="BU144" i="47" s="1"/>
  <c r="BM144" i="47"/>
  <c r="BZ144" i="47" s="1"/>
  <c r="BL144" i="47"/>
  <c r="BY144" i="47" s="1"/>
  <c r="BC144" i="47"/>
  <c r="BP144" i="47" s="1"/>
  <c r="BM120" i="47"/>
  <c r="BZ120" i="47" s="1"/>
  <c r="BH120" i="47"/>
  <c r="BU120" i="47" s="1"/>
  <c r="BC120" i="47"/>
  <c r="BP120" i="47" s="1"/>
  <c r="BJ120" i="47"/>
  <c r="BW120" i="47" s="1"/>
  <c r="BI120" i="47"/>
  <c r="BV120" i="47" s="1"/>
  <c r="BD120" i="47"/>
  <c r="BQ120" i="47" s="1"/>
  <c r="BB120" i="47"/>
  <c r="BO120" i="47" s="1"/>
  <c r="BL120" i="47"/>
  <c r="BY120" i="47" s="1"/>
  <c r="BG120" i="47"/>
  <c r="BT120" i="47" s="1"/>
  <c r="BE120" i="47"/>
  <c r="BR120" i="47" s="1"/>
  <c r="BK120" i="47"/>
  <c r="BX120" i="47" s="1"/>
  <c r="BF120" i="47"/>
  <c r="BS120" i="47" s="1"/>
  <c r="BJ107" i="47"/>
  <c r="BW107" i="47" s="1"/>
  <c r="BI107" i="47"/>
  <c r="BV107" i="47" s="1"/>
  <c r="BL107" i="47"/>
  <c r="BY107" i="47" s="1"/>
  <c r="BK107" i="47"/>
  <c r="BX107" i="47" s="1"/>
  <c r="BF107" i="47"/>
  <c r="BS107" i="47" s="1"/>
  <c r="BE107" i="47"/>
  <c r="BR107" i="47" s="1"/>
  <c r="BC107" i="47"/>
  <c r="BP107" i="47" s="1"/>
  <c r="BM107" i="47"/>
  <c r="BZ107" i="47" s="1"/>
  <c r="BD107" i="47"/>
  <c r="BQ107" i="47" s="1"/>
  <c r="BH107" i="47"/>
  <c r="BU107" i="47" s="1"/>
  <c r="BB107" i="47"/>
  <c r="BO107" i="47" s="1"/>
  <c r="BG107" i="47"/>
  <c r="BT107" i="47" s="1"/>
  <c r="BQ99" i="47"/>
  <c r="BY91" i="47"/>
  <c r="BK20" i="47"/>
  <c r="BX20" i="47" s="1"/>
  <c r="BF20" i="47"/>
  <c r="BS20" i="47" s="1"/>
  <c r="BL20" i="47"/>
  <c r="BY20" i="47" s="1"/>
  <c r="BH20" i="47"/>
  <c r="BU20" i="47" s="1"/>
  <c r="BD20" i="47"/>
  <c r="BQ20" i="47" s="1"/>
  <c r="BC20" i="47"/>
  <c r="BP20" i="47" s="1"/>
  <c r="BE20" i="47"/>
  <c r="BR20" i="47" s="1"/>
  <c r="BB20" i="47"/>
  <c r="BO20" i="47" s="1"/>
  <c r="BI20" i="47"/>
  <c r="BV20" i="47" s="1"/>
  <c r="BG20" i="47"/>
  <c r="BT20" i="47" s="1"/>
  <c r="BM20" i="47"/>
  <c r="BZ20" i="47" s="1"/>
  <c r="BJ20" i="47"/>
  <c r="BW20" i="47" s="1"/>
  <c r="BI234" i="47"/>
  <c r="BV234" i="47" s="1"/>
  <c r="BH234" i="47"/>
  <c r="BU234" i="47" s="1"/>
  <c r="BJ226" i="47"/>
  <c r="BM226" i="47"/>
  <c r="BZ226" i="47" s="1"/>
  <c r="BI226" i="47"/>
  <c r="BV226" i="47" s="1"/>
  <c r="BL226" i="47"/>
  <c r="BY226" i="47" s="1"/>
  <c r="BF226" i="47"/>
  <c r="BS226" i="47" s="1"/>
  <c r="BE226" i="47"/>
  <c r="BR226" i="47" s="1"/>
  <c r="BD226" i="47"/>
  <c r="BQ226" i="47" s="1"/>
  <c r="BG226" i="47"/>
  <c r="BT226" i="47" s="1"/>
  <c r="BC226" i="47"/>
  <c r="BP226" i="47" s="1"/>
  <c r="BK226" i="47"/>
  <c r="BX226" i="47" s="1"/>
  <c r="BH226" i="47"/>
  <c r="BU226" i="47" s="1"/>
  <c r="BB226" i="47"/>
  <c r="BO226" i="47" s="1"/>
  <c r="BW226" i="47"/>
  <c r="BG179" i="47"/>
  <c r="BT179" i="47" s="1"/>
  <c r="BB179" i="47"/>
  <c r="BO179" i="47" s="1"/>
  <c r="BL179" i="47"/>
  <c r="BY179" i="47" s="1"/>
  <c r="BJ179" i="47"/>
  <c r="BW179" i="47" s="1"/>
  <c r="BE179" i="47"/>
  <c r="BR179" i="47" s="1"/>
  <c r="BF179" i="47"/>
  <c r="BS179" i="47" s="1"/>
  <c r="BH179" i="47"/>
  <c r="BU179" i="47" s="1"/>
  <c r="BK179" i="47"/>
  <c r="BX179" i="47" s="1"/>
  <c r="BM179" i="47"/>
  <c r="BZ179" i="47" s="1"/>
  <c r="BD179" i="47"/>
  <c r="BQ179" i="47" s="1"/>
  <c r="BC179" i="47"/>
  <c r="BP179" i="47" s="1"/>
  <c r="BI179" i="47"/>
  <c r="BV179" i="47" s="1"/>
  <c r="BF112" i="47"/>
  <c r="BS112" i="47" s="1"/>
  <c r="BE112" i="47"/>
  <c r="BR112" i="47" s="1"/>
  <c r="BK112" i="47"/>
  <c r="BX112" i="47" s="1"/>
  <c r="BJ112" i="47"/>
  <c r="BW112" i="47" s="1"/>
  <c r="BI112" i="47"/>
  <c r="BV112" i="47" s="1"/>
  <c r="BD112" i="47"/>
  <c r="BQ112" i="47" s="1"/>
  <c r="BL112" i="47"/>
  <c r="BY112" i="47" s="1"/>
  <c r="BM112" i="47"/>
  <c r="BZ112" i="47" s="1"/>
  <c r="BC112" i="47"/>
  <c r="BP112" i="47" s="1"/>
  <c r="BB112" i="47"/>
  <c r="BO112" i="47" s="1"/>
  <c r="BH112" i="47"/>
  <c r="BU112" i="47" s="1"/>
  <c r="BG112" i="47"/>
  <c r="BT112" i="47" s="1"/>
  <c r="BM55" i="47"/>
  <c r="BZ55" i="47" s="1"/>
  <c r="BK47" i="47"/>
  <c r="BX47" i="47" s="1"/>
  <c r="BF47" i="47"/>
  <c r="BS47" i="47" s="1"/>
  <c r="BE47" i="47"/>
  <c r="BR47" i="47" s="1"/>
  <c r="BL47" i="47"/>
  <c r="BY47" i="47" s="1"/>
  <c r="BG47" i="47"/>
  <c r="BT47" i="47" s="1"/>
  <c r="BB47" i="47"/>
  <c r="BO47" i="47" s="1"/>
  <c r="BH47" i="47"/>
  <c r="BU47" i="47" s="1"/>
  <c r="BC47" i="47"/>
  <c r="BP47" i="47" s="1"/>
  <c r="BM47" i="47"/>
  <c r="BZ47" i="47" s="1"/>
  <c r="BD47" i="47"/>
  <c r="BQ47" i="47" s="1"/>
  <c r="BJ47" i="47"/>
  <c r="BW47" i="47" s="1"/>
  <c r="BI47" i="47"/>
  <c r="BV47" i="47" s="1"/>
  <c r="BM17" i="47"/>
  <c r="BZ17" i="47" s="1"/>
  <c r="BL17" i="47"/>
  <c r="BY17" i="47" s="1"/>
  <c r="BC17" i="47"/>
  <c r="BP17" i="47" s="1"/>
  <c r="BB17" i="47"/>
  <c r="BO17" i="47" s="1"/>
  <c r="BG17" i="47"/>
  <c r="BT17" i="47" s="1"/>
  <c r="BH17" i="47"/>
  <c r="BU17" i="47" s="1"/>
  <c r="BI17" i="47"/>
  <c r="BV17" i="47" s="1"/>
  <c r="BJ17" i="47"/>
  <c r="BW17" i="47" s="1"/>
  <c r="BD17" i="47"/>
  <c r="BQ17" i="47" s="1"/>
  <c r="BF17" i="47"/>
  <c r="BS17" i="47" s="1"/>
  <c r="BK17" i="47"/>
  <c r="BX17" i="47" s="1"/>
  <c r="BE17" i="47"/>
  <c r="BR17" i="47" s="1"/>
  <c r="BM155" i="47"/>
  <c r="BZ155" i="47" s="1"/>
  <c r="BG155" i="47"/>
  <c r="BT155" i="47" s="1"/>
  <c r="BL155" i="47"/>
  <c r="BY155" i="47" s="1"/>
  <c r="BK155" i="47"/>
  <c r="BX155" i="47" s="1"/>
  <c r="BF155" i="47"/>
  <c r="BS155" i="47" s="1"/>
  <c r="BB155" i="47"/>
  <c r="BO155" i="47" s="1"/>
  <c r="BI155" i="47"/>
  <c r="BV155" i="47" s="1"/>
  <c r="BD155" i="47"/>
  <c r="BQ155" i="47" s="1"/>
  <c r="BH155" i="47"/>
  <c r="BU155" i="47" s="1"/>
  <c r="BC155" i="47"/>
  <c r="BP155" i="47" s="1"/>
  <c r="BJ155" i="47"/>
  <c r="BW155" i="47" s="1"/>
  <c r="BE155" i="47"/>
  <c r="BR155" i="47" s="1"/>
  <c r="BC139" i="47"/>
  <c r="BP139" i="47" s="1"/>
  <c r="BM139" i="47"/>
  <c r="BZ139" i="47" s="1"/>
  <c r="BH139" i="47"/>
  <c r="BU139" i="47" s="1"/>
  <c r="BJ139" i="47"/>
  <c r="BW139" i="47" s="1"/>
  <c r="BI139" i="47"/>
  <c r="BV139" i="47" s="1"/>
  <c r="BD139" i="47"/>
  <c r="BQ139" i="47" s="1"/>
  <c r="BG139" i="47"/>
  <c r="BT139" i="47" s="1"/>
  <c r="BB139" i="47"/>
  <c r="BO139" i="47" s="1"/>
  <c r="BL139" i="47"/>
  <c r="BY139" i="47" s="1"/>
  <c r="BK139" i="47"/>
  <c r="BX139" i="47" s="1"/>
  <c r="BE139" i="47"/>
  <c r="BR139" i="47" s="1"/>
  <c r="BF139" i="47"/>
  <c r="BS139" i="47" s="1"/>
  <c r="BG115" i="47"/>
  <c r="BT115" i="47" s="1"/>
  <c r="BB115" i="47"/>
  <c r="BO115" i="47" s="1"/>
  <c r="BL115" i="47"/>
  <c r="BY115" i="47" s="1"/>
  <c r="BC115" i="47"/>
  <c r="BP115" i="47" s="1"/>
  <c r="BM115" i="47"/>
  <c r="BZ115" i="47" s="1"/>
  <c r="BH115" i="47"/>
  <c r="BU115" i="47" s="1"/>
  <c r="BJ115" i="47"/>
  <c r="BW115" i="47" s="1"/>
  <c r="BI115" i="47"/>
  <c r="BV115" i="47" s="1"/>
  <c r="BD115" i="47"/>
  <c r="BQ115" i="47" s="1"/>
  <c r="BK115" i="47"/>
  <c r="BX115" i="47" s="1"/>
  <c r="BF115" i="47"/>
  <c r="BS115" i="47" s="1"/>
  <c r="BE115" i="47"/>
  <c r="BR115" i="47" s="1"/>
  <c r="BJ70" i="47"/>
  <c r="BW70" i="47" s="1"/>
  <c r="BI70" i="47"/>
  <c r="BV70" i="47" s="1"/>
  <c r="BK70" i="47"/>
  <c r="BX70" i="47" s="1"/>
  <c r="BE70" i="47"/>
  <c r="BR70" i="47" s="1"/>
  <c r="BH70" i="47"/>
  <c r="BU70" i="47" s="1"/>
  <c r="BD70" i="47"/>
  <c r="BQ70" i="47" s="1"/>
  <c r="BF70" i="47"/>
  <c r="BS70" i="47" s="1"/>
  <c r="BL70" i="47"/>
  <c r="BY70" i="47" s="1"/>
  <c r="BG70" i="47"/>
  <c r="BT70" i="47" s="1"/>
  <c r="BM70" i="47"/>
  <c r="BZ70" i="47" s="1"/>
  <c r="BC70" i="47"/>
  <c r="BP70" i="47" s="1"/>
  <c r="BB70" i="47"/>
  <c r="BO70" i="47" s="1"/>
  <c r="BB62" i="47"/>
  <c r="BO62" i="47" s="1"/>
  <c r="BL62" i="47"/>
  <c r="BY62" i="47" s="1"/>
  <c r="BG62" i="47"/>
  <c r="BT62" i="47" s="1"/>
  <c r="BM62" i="47"/>
  <c r="BZ62" i="47" s="1"/>
  <c r="BH62" i="47"/>
  <c r="BU62" i="47" s="1"/>
  <c r="BC62" i="47"/>
  <c r="BP62" i="47" s="1"/>
  <c r="BJ62" i="47"/>
  <c r="BW62" i="47" s="1"/>
  <c r="BI62" i="47"/>
  <c r="BV62" i="47" s="1"/>
  <c r="BD62" i="47"/>
  <c r="BQ62" i="47" s="1"/>
  <c r="BF62" i="47"/>
  <c r="BS62" i="47" s="1"/>
  <c r="BE62" i="47"/>
  <c r="BR62" i="47" s="1"/>
  <c r="BK62" i="47"/>
  <c r="BX62" i="47" s="1"/>
  <c r="BS231" i="47"/>
  <c r="BW190" i="47"/>
  <c r="BF39" i="47"/>
  <c r="BS39" i="47" s="1"/>
  <c r="BY8" i="47"/>
  <c r="BL150" i="47"/>
  <c r="BY150" i="47" s="1"/>
  <c r="BC150" i="47"/>
  <c r="BP150" i="47" s="1"/>
  <c r="BK150" i="47"/>
  <c r="BX150" i="47" s="1"/>
  <c r="BI150" i="47"/>
  <c r="BV150" i="47" s="1"/>
  <c r="BB150" i="47"/>
  <c r="BO150" i="47" s="1"/>
  <c r="BE150" i="47"/>
  <c r="BR150" i="47" s="1"/>
  <c r="BM150" i="47"/>
  <c r="BZ150" i="47" s="1"/>
  <c r="BD150" i="47"/>
  <c r="BQ150" i="47" s="1"/>
  <c r="BJ150" i="47"/>
  <c r="BW150" i="47" s="1"/>
  <c r="BF150" i="47"/>
  <c r="BS150" i="47" s="1"/>
  <c r="BH150" i="47"/>
  <c r="BU150" i="47" s="1"/>
  <c r="BG150" i="47"/>
  <c r="BT150" i="47" s="1"/>
  <c r="BK134" i="47"/>
  <c r="BX134" i="47" s="1"/>
  <c r="BF134" i="47"/>
  <c r="BS134" i="47" s="1"/>
  <c r="BE134" i="47"/>
  <c r="BR134" i="47" s="1"/>
  <c r="BD134" i="47"/>
  <c r="BQ134" i="47" s="1"/>
  <c r="BJ134" i="47"/>
  <c r="BW134" i="47" s="1"/>
  <c r="BI134" i="47"/>
  <c r="BV134" i="47" s="1"/>
  <c r="BL134" i="47"/>
  <c r="BY134" i="47" s="1"/>
  <c r="BB134" i="47"/>
  <c r="BO134" i="47" s="1"/>
  <c r="BC134" i="47"/>
  <c r="BP134" i="47" s="1"/>
  <c r="BH134" i="47"/>
  <c r="BU134" i="47" s="1"/>
  <c r="BG134" i="47"/>
  <c r="BT134" i="47" s="1"/>
  <c r="BM134" i="47"/>
  <c r="BZ134" i="47" s="1"/>
  <c r="BS126" i="47"/>
  <c r="BH118" i="47"/>
  <c r="BU118" i="47" s="1"/>
  <c r="BC118" i="47"/>
  <c r="BP118" i="47" s="1"/>
  <c r="BM118" i="47"/>
  <c r="BZ118" i="47" s="1"/>
  <c r="BD118" i="47"/>
  <c r="BQ118" i="47" s="1"/>
  <c r="BJ118" i="47"/>
  <c r="BW118" i="47" s="1"/>
  <c r="BI118" i="47"/>
  <c r="BV118" i="47" s="1"/>
  <c r="BK118" i="47"/>
  <c r="BX118" i="47" s="1"/>
  <c r="BF118" i="47"/>
  <c r="BS118" i="47" s="1"/>
  <c r="BE118" i="47"/>
  <c r="BR118" i="47" s="1"/>
  <c r="BL118" i="47"/>
  <c r="BY118" i="47" s="1"/>
  <c r="BG118" i="47"/>
  <c r="BT118" i="47" s="1"/>
  <c r="BB118" i="47"/>
  <c r="BO118" i="47" s="1"/>
  <c r="BM105" i="47"/>
  <c r="BZ105" i="47" s="1"/>
  <c r="BH105" i="47"/>
  <c r="BU105" i="47" s="1"/>
  <c r="BC105" i="47"/>
  <c r="BP105" i="47" s="1"/>
  <c r="BL105" i="47"/>
  <c r="BY105" i="47" s="1"/>
  <c r="BB105" i="47"/>
  <c r="BO105" i="47" s="1"/>
  <c r="BF105" i="47"/>
  <c r="BS105" i="47" s="1"/>
  <c r="BD105" i="47"/>
  <c r="BQ105" i="47" s="1"/>
  <c r="BJ105" i="47"/>
  <c r="BW105" i="47" s="1"/>
  <c r="BI105" i="47"/>
  <c r="BV105" i="47" s="1"/>
  <c r="BE105" i="47"/>
  <c r="BR105" i="47" s="1"/>
  <c r="BG105" i="47"/>
  <c r="BT105" i="47" s="1"/>
  <c r="BK105" i="47"/>
  <c r="BX105" i="47" s="1"/>
  <c r="BJ81" i="47"/>
  <c r="BW81" i="47" s="1"/>
  <c r="BI81" i="47"/>
  <c r="BV81" i="47" s="1"/>
  <c r="BD81" i="47"/>
  <c r="BQ81" i="47" s="1"/>
  <c r="BC81" i="47"/>
  <c r="BP81" i="47" s="1"/>
  <c r="BM81" i="47"/>
  <c r="BZ81" i="47" s="1"/>
  <c r="BH81" i="47"/>
  <c r="BU81" i="47" s="1"/>
  <c r="BK81" i="47"/>
  <c r="BX81" i="47" s="1"/>
  <c r="BE81" i="47"/>
  <c r="BR81" i="47" s="1"/>
  <c r="BB81" i="47"/>
  <c r="BO81" i="47" s="1"/>
  <c r="BF81" i="47"/>
  <c r="BS81" i="47" s="1"/>
  <c r="BL81" i="47"/>
  <c r="BY81" i="47" s="1"/>
  <c r="BG81" i="47"/>
  <c r="BT81" i="47" s="1"/>
  <c r="BJ224" i="47"/>
  <c r="BW224" i="47" s="1"/>
  <c r="BB224" i="47"/>
  <c r="BO224" i="47" s="1"/>
  <c r="BI224" i="47"/>
  <c r="BV224" i="47" s="1"/>
  <c r="BL224" i="47"/>
  <c r="BY224" i="47" s="1"/>
  <c r="BM224" i="47"/>
  <c r="BZ224" i="47" s="1"/>
  <c r="BC224" i="47"/>
  <c r="BP224" i="47" s="1"/>
  <c r="BE224" i="47"/>
  <c r="BR224" i="47" s="1"/>
  <c r="BF224" i="47"/>
  <c r="BS224" i="47" s="1"/>
  <c r="BH224" i="47"/>
  <c r="BU224" i="47" s="1"/>
  <c r="BD224" i="47"/>
  <c r="BQ224" i="47" s="1"/>
  <c r="BG224" i="47"/>
  <c r="BT224" i="47" s="1"/>
  <c r="BK224" i="47"/>
  <c r="BX224" i="47" s="1"/>
  <c r="BC193" i="47"/>
  <c r="BP193" i="47" s="1"/>
  <c r="BM193" i="47"/>
  <c r="BZ193" i="47" s="1"/>
  <c r="BH193" i="47"/>
  <c r="BU193" i="47" s="1"/>
  <c r="BJ193" i="47"/>
  <c r="BW193" i="47" s="1"/>
  <c r="BI193" i="47"/>
  <c r="BV193" i="47" s="1"/>
  <c r="BD193" i="47"/>
  <c r="BQ193" i="47" s="1"/>
  <c r="BG193" i="47"/>
  <c r="BT193" i="47" s="1"/>
  <c r="BB193" i="47"/>
  <c r="BO193" i="47" s="1"/>
  <c r="BL193" i="47"/>
  <c r="BY193" i="47" s="1"/>
  <c r="BE193" i="47"/>
  <c r="BR193" i="47" s="1"/>
  <c r="BK193" i="47"/>
  <c r="BX193" i="47" s="1"/>
  <c r="BF193" i="47"/>
  <c r="BS193" i="47" s="1"/>
  <c r="BF53" i="47"/>
  <c r="BS53" i="47" s="1"/>
  <c r="BG53" i="47"/>
  <c r="BT53" i="47" s="1"/>
  <c r="BL53" i="47"/>
  <c r="BY53" i="47" s="1"/>
  <c r="BE53" i="47"/>
  <c r="BR53" i="47" s="1"/>
  <c r="BJ53" i="47"/>
  <c r="BW53" i="47" s="1"/>
  <c r="BC53" i="47"/>
  <c r="BP53" i="47" s="1"/>
  <c r="BF28" i="47"/>
  <c r="BS28" i="47" s="1"/>
  <c r="BI28" i="47"/>
  <c r="BV28" i="47" s="1"/>
  <c r="BE28" i="47"/>
  <c r="BR28" i="47" s="1"/>
  <c r="BL28" i="47"/>
  <c r="BY28" i="47" s="1"/>
  <c r="BD28" i="47"/>
  <c r="BQ28" i="47" s="1"/>
  <c r="BB28" i="47"/>
  <c r="BO28" i="47" s="1"/>
  <c r="BJ28" i="47"/>
  <c r="BW28" i="47" s="1"/>
  <c r="BK28" i="47"/>
  <c r="BX28" i="47" s="1"/>
  <c r="BG28" i="47"/>
  <c r="BT28" i="47" s="1"/>
  <c r="BK153" i="47"/>
  <c r="BX153" i="47" s="1"/>
  <c r="BI153" i="47"/>
  <c r="BV153" i="47" s="1"/>
  <c r="BH153" i="47"/>
  <c r="BU153" i="47" s="1"/>
  <c r="BE153" i="47"/>
  <c r="BR153" i="47" s="1"/>
  <c r="BL153" i="47"/>
  <c r="BY153" i="47" s="1"/>
  <c r="BG153" i="47"/>
  <c r="BT153" i="47" s="1"/>
  <c r="BJ153" i="47"/>
  <c r="BW153" i="47" s="1"/>
  <c r="BD153" i="47"/>
  <c r="BQ153" i="47" s="1"/>
  <c r="BC153" i="47"/>
  <c r="BP153" i="47" s="1"/>
  <c r="BB153" i="47"/>
  <c r="BO153" i="47" s="1"/>
  <c r="BM153" i="47"/>
  <c r="BZ153" i="47" s="1"/>
  <c r="BF153" i="47"/>
  <c r="BS153" i="47" s="1"/>
  <c r="BM145" i="47"/>
  <c r="BZ145" i="47" s="1"/>
  <c r="BH145" i="47"/>
  <c r="BU145" i="47" s="1"/>
  <c r="BC145" i="47"/>
  <c r="BP145" i="47" s="1"/>
  <c r="BI145" i="47"/>
  <c r="BV145" i="47" s="1"/>
  <c r="BD145" i="47"/>
  <c r="BQ145" i="47" s="1"/>
  <c r="BJ145" i="47"/>
  <c r="BW145" i="47" s="1"/>
  <c r="BL145" i="47"/>
  <c r="BY145" i="47" s="1"/>
  <c r="BG145" i="47"/>
  <c r="BT145" i="47" s="1"/>
  <c r="BB145" i="47"/>
  <c r="BO145" i="47" s="1"/>
  <c r="BE145" i="47"/>
  <c r="BR145" i="47" s="1"/>
  <c r="BK145" i="47"/>
  <c r="BX145" i="47" s="1"/>
  <c r="BF145" i="47"/>
  <c r="BS145" i="47" s="1"/>
  <c r="BM6" i="47"/>
  <c r="BZ6" i="47" s="1"/>
  <c r="BG6" i="47"/>
  <c r="BT6" i="47" s="1"/>
  <c r="BD6" i="47"/>
  <c r="BQ6" i="47" s="1"/>
  <c r="BJ6" i="47"/>
  <c r="BW6" i="47" s="1"/>
  <c r="BH6" i="47"/>
  <c r="BU6" i="47" s="1"/>
  <c r="BK6" i="47"/>
  <c r="BX6" i="47" s="1"/>
  <c r="BB6" i="47"/>
  <c r="BO6" i="47" s="1"/>
  <c r="BL6" i="47"/>
  <c r="BY6" i="47" s="1"/>
  <c r="BI6" i="47"/>
  <c r="BV6" i="47" s="1"/>
  <c r="BF6" i="47"/>
  <c r="BS6" i="47" s="1"/>
  <c r="BC6" i="47"/>
  <c r="BP6" i="47" s="1"/>
  <c r="BE6" i="47"/>
  <c r="BR6" i="47" s="1"/>
  <c r="BZ188" i="47"/>
  <c r="BT164" i="47"/>
  <c r="BB37" i="47"/>
  <c r="BO37" i="47" s="1"/>
  <c r="BL37" i="47"/>
  <c r="BY37" i="47" s="1"/>
  <c r="BG37" i="47"/>
  <c r="BT37" i="47" s="1"/>
  <c r="BM37" i="47"/>
  <c r="BZ37" i="47" s="1"/>
  <c r="BH37" i="47"/>
  <c r="BU37" i="47" s="1"/>
  <c r="BC37" i="47"/>
  <c r="BP37" i="47" s="1"/>
  <c r="BJ37" i="47"/>
  <c r="BW37" i="47" s="1"/>
  <c r="BI37" i="47"/>
  <c r="BV37" i="47" s="1"/>
  <c r="BD37" i="47"/>
  <c r="BQ37" i="47" s="1"/>
  <c r="BF37" i="47"/>
  <c r="BS37" i="47" s="1"/>
  <c r="BE37" i="47"/>
  <c r="BR37" i="47" s="1"/>
  <c r="BK37" i="47"/>
  <c r="BX37" i="47" s="1"/>
  <c r="BJ29" i="47"/>
  <c r="BW29" i="47" s="1"/>
  <c r="BD156" i="47"/>
  <c r="BQ156" i="47" s="1"/>
  <c r="BG156" i="47"/>
  <c r="BT156" i="47" s="1"/>
  <c r="BC156" i="47"/>
  <c r="BP156" i="47" s="1"/>
  <c r="BL156" i="47"/>
  <c r="BY156" i="47" s="1"/>
  <c r="BB156" i="47"/>
  <c r="BO156" i="47" s="1"/>
  <c r="BI156" i="47"/>
  <c r="BV156" i="47" s="1"/>
  <c r="BH156" i="47"/>
  <c r="BU156" i="47" s="1"/>
  <c r="BM156" i="47"/>
  <c r="BZ156" i="47" s="1"/>
  <c r="BJ156" i="47"/>
  <c r="BW156" i="47" s="1"/>
  <c r="BE156" i="47"/>
  <c r="BR156" i="47" s="1"/>
  <c r="BF156" i="47"/>
  <c r="BS156" i="47" s="1"/>
  <c r="BK156" i="47"/>
  <c r="BX156" i="47" s="1"/>
  <c r="BB124" i="47"/>
  <c r="BO124" i="47" s="1"/>
  <c r="BH124" i="47"/>
  <c r="BU124" i="47" s="1"/>
  <c r="BC124" i="47"/>
  <c r="BP124" i="47" s="1"/>
  <c r="BM124" i="47"/>
  <c r="BZ124" i="47" s="1"/>
  <c r="BI124" i="47"/>
  <c r="BV124" i="47" s="1"/>
  <c r="BD124" i="47"/>
  <c r="BQ124" i="47" s="1"/>
  <c r="BF124" i="47"/>
  <c r="BS124" i="47" s="1"/>
  <c r="BL124" i="47"/>
  <c r="BY124" i="47" s="1"/>
  <c r="BG124" i="47"/>
  <c r="BT124" i="47" s="1"/>
  <c r="BJ124" i="47"/>
  <c r="BW124" i="47" s="1"/>
  <c r="BK124" i="47"/>
  <c r="BX124" i="47" s="1"/>
  <c r="BE124" i="47"/>
  <c r="BR124" i="47" s="1"/>
  <c r="BE63" i="47"/>
  <c r="BR63" i="47" s="1"/>
  <c r="BC63" i="47"/>
  <c r="BP63" i="47" s="1"/>
  <c r="BK63" i="47"/>
  <c r="BX63" i="47" s="1"/>
  <c r="BI63" i="47"/>
  <c r="BV63" i="47" s="1"/>
  <c r="BH63" i="47"/>
  <c r="BU63" i="47" s="1"/>
  <c r="BB63" i="47"/>
  <c r="BO63" i="47" s="1"/>
  <c r="BL63" i="47"/>
  <c r="BY63" i="47" s="1"/>
  <c r="BD63" i="47"/>
  <c r="BQ63" i="47" s="1"/>
  <c r="BF63" i="47"/>
  <c r="BS63" i="47" s="1"/>
  <c r="BM63" i="47"/>
  <c r="BZ63" i="47" s="1"/>
  <c r="BJ63" i="47"/>
  <c r="BW63" i="47" s="1"/>
  <c r="BG63" i="47"/>
  <c r="BT63" i="47" s="1"/>
  <c r="BW11" i="47"/>
  <c r="BM230" i="47"/>
  <c r="BZ230" i="47" s="1"/>
  <c r="BL230" i="47"/>
  <c r="BY230" i="47" s="1"/>
  <c r="BH230" i="47"/>
  <c r="BU230" i="47" s="1"/>
  <c r="BK230" i="47"/>
  <c r="BX230" i="47" s="1"/>
  <c r="BE230" i="47"/>
  <c r="BR230" i="47" s="1"/>
  <c r="BB230" i="47"/>
  <c r="BO230" i="47" s="1"/>
  <c r="BI230" i="47"/>
  <c r="BV230" i="47" s="1"/>
  <c r="BJ230" i="47"/>
  <c r="BW230" i="47" s="1"/>
  <c r="BF230" i="47"/>
  <c r="BS230" i="47" s="1"/>
  <c r="BD230" i="47"/>
  <c r="BQ230" i="47" s="1"/>
  <c r="BG230" i="47"/>
  <c r="BT230" i="47" s="1"/>
  <c r="BC230" i="47"/>
  <c r="BP230" i="47" s="1"/>
  <c r="BI191" i="47"/>
  <c r="BV191" i="47" s="1"/>
  <c r="BD191" i="47"/>
  <c r="BQ191" i="47" s="1"/>
  <c r="BG191" i="47"/>
  <c r="BT191" i="47" s="1"/>
  <c r="BM191" i="47"/>
  <c r="BZ191" i="47" s="1"/>
  <c r="BH191" i="47"/>
  <c r="BU191" i="47" s="1"/>
  <c r="BB191" i="47"/>
  <c r="BO191" i="47" s="1"/>
  <c r="BJ191" i="47"/>
  <c r="BW191" i="47" s="1"/>
  <c r="BE191" i="47"/>
  <c r="BR191" i="47" s="1"/>
  <c r="BC191" i="47"/>
  <c r="BP191" i="47" s="1"/>
  <c r="BL191" i="47"/>
  <c r="BY191" i="47" s="1"/>
  <c r="BK191" i="47"/>
  <c r="BX191" i="47" s="1"/>
  <c r="BF191" i="47"/>
  <c r="BS191" i="47" s="1"/>
  <c r="BG183" i="47"/>
  <c r="BT183" i="47" s="1"/>
  <c r="BB183" i="47"/>
  <c r="BO183" i="47" s="1"/>
  <c r="BL183" i="47"/>
  <c r="BY183" i="47" s="1"/>
  <c r="BK183" i="47"/>
  <c r="BX183" i="47" s="1"/>
  <c r="BF183" i="47"/>
  <c r="BS183" i="47" s="1"/>
  <c r="BE183" i="47"/>
  <c r="BR183" i="47" s="1"/>
  <c r="BM183" i="47"/>
  <c r="BZ183" i="47" s="1"/>
  <c r="BI183" i="47"/>
  <c r="BV183" i="47" s="1"/>
  <c r="BC183" i="47"/>
  <c r="BP183" i="47" s="1"/>
  <c r="BH183" i="47"/>
  <c r="BU183" i="47" s="1"/>
  <c r="BJ183" i="47"/>
  <c r="BW183" i="47" s="1"/>
  <c r="BD183" i="47"/>
  <c r="BQ183" i="47" s="1"/>
  <c r="BJ108" i="47"/>
  <c r="BW108" i="47" s="1"/>
  <c r="BI108" i="47"/>
  <c r="BV108" i="47" s="1"/>
  <c r="BD108" i="47"/>
  <c r="BQ108" i="47" s="1"/>
  <c r="BF108" i="47"/>
  <c r="BS108" i="47" s="1"/>
  <c r="BE108" i="47"/>
  <c r="BR108" i="47" s="1"/>
  <c r="BC108" i="47"/>
  <c r="BP108" i="47" s="1"/>
  <c r="BM108" i="47"/>
  <c r="BZ108" i="47" s="1"/>
  <c r="BH108" i="47"/>
  <c r="BU108" i="47" s="1"/>
  <c r="BG108" i="47"/>
  <c r="BT108" i="47" s="1"/>
  <c r="BK108" i="47"/>
  <c r="BX108" i="47" s="1"/>
  <c r="BB108" i="47"/>
  <c r="BO108" i="47" s="1"/>
  <c r="BL108" i="47"/>
  <c r="BY108" i="47" s="1"/>
  <c r="BE24" i="47"/>
  <c r="BR24" i="47" s="1"/>
  <c r="BM24" i="47"/>
  <c r="BZ24" i="47" s="1"/>
  <c r="BD24" i="47"/>
  <c r="BQ24" i="47" s="1"/>
  <c r="BJ24" i="47"/>
  <c r="BW24" i="47" s="1"/>
  <c r="BG24" i="47"/>
  <c r="BT24" i="47" s="1"/>
  <c r="BI24" i="47"/>
  <c r="BV24" i="47" s="1"/>
  <c r="BC24" i="47"/>
  <c r="BP24" i="47" s="1"/>
  <c r="BL24" i="47"/>
  <c r="BY24" i="47" s="1"/>
  <c r="BB24" i="47"/>
  <c r="BO24" i="47" s="1"/>
  <c r="BK24" i="47"/>
  <c r="BX24" i="47" s="1"/>
  <c r="BF24" i="47"/>
  <c r="BS24" i="47" s="1"/>
  <c r="BG119" i="47"/>
  <c r="BT119" i="47" s="1"/>
  <c r="BB119" i="47"/>
  <c r="BO119" i="47" s="1"/>
  <c r="BL119" i="47"/>
  <c r="BY119" i="47" s="1"/>
  <c r="BK119" i="47"/>
  <c r="BX119" i="47" s="1"/>
  <c r="BF119" i="47"/>
  <c r="BS119" i="47" s="1"/>
  <c r="BE119" i="47"/>
  <c r="BR119" i="47" s="1"/>
  <c r="BC119" i="47"/>
  <c r="BP119" i="47" s="1"/>
  <c r="BH119" i="47"/>
  <c r="BU119" i="47" s="1"/>
  <c r="BJ119" i="47"/>
  <c r="BW119" i="47" s="1"/>
  <c r="BD119" i="47"/>
  <c r="BQ119" i="47" s="1"/>
  <c r="BM119" i="47"/>
  <c r="BZ119" i="47" s="1"/>
  <c r="BI119" i="47"/>
  <c r="BV119" i="47" s="1"/>
  <c r="BD98" i="47"/>
  <c r="BQ98" i="47" s="1"/>
  <c r="BG98" i="47"/>
  <c r="BT98" i="47" s="1"/>
  <c r="BJ98" i="47"/>
  <c r="BW98" i="47" s="1"/>
  <c r="BH98" i="47"/>
  <c r="BU98" i="47" s="1"/>
  <c r="BM98" i="47"/>
  <c r="BZ98" i="47" s="1"/>
  <c r="BF98" i="47"/>
  <c r="BS98" i="47" s="1"/>
  <c r="BI98" i="47"/>
  <c r="BV98" i="47" s="1"/>
  <c r="BE98" i="47"/>
  <c r="BR98" i="47" s="1"/>
  <c r="BB98" i="47"/>
  <c r="BO98" i="47" s="1"/>
  <c r="BL98" i="47"/>
  <c r="BY98" i="47" s="1"/>
  <c r="BK98" i="47"/>
  <c r="BX98" i="47" s="1"/>
  <c r="BC98" i="47"/>
  <c r="BP98" i="47" s="1"/>
  <c r="BK227" i="47"/>
  <c r="BX227" i="47" s="1"/>
  <c r="BI227" i="47"/>
  <c r="BV227" i="47" s="1"/>
  <c r="BB227" i="47"/>
  <c r="BO227" i="47" s="1"/>
  <c r="BL227" i="47"/>
  <c r="BY227" i="47" s="1"/>
  <c r="BG227" i="47"/>
  <c r="BT227" i="47" s="1"/>
  <c r="BE227" i="47"/>
  <c r="BR227" i="47" s="1"/>
  <c r="BD227" i="47"/>
  <c r="BQ227" i="47" s="1"/>
  <c r="BM227" i="47"/>
  <c r="BZ227" i="47" s="1"/>
  <c r="BF227" i="47"/>
  <c r="BS227" i="47" s="1"/>
  <c r="BH227" i="47"/>
  <c r="BU227" i="47" s="1"/>
  <c r="BC227" i="47"/>
  <c r="BP227" i="47" s="1"/>
  <c r="BJ227" i="47"/>
  <c r="BW227" i="47" s="1"/>
  <c r="BX203" i="47"/>
  <c r="BR170" i="47"/>
  <c r="BY43" i="47"/>
  <c r="BM16" i="47"/>
  <c r="BZ16" i="47" s="1"/>
  <c r="BF16" i="47"/>
  <c r="BS16" i="47" s="1"/>
  <c r="BI16" i="47"/>
  <c r="BV16" i="47" s="1"/>
  <c r="BK16" i="47"/>
  <c r="BX16" i="47" s="1"/>
  <c r="BH16" i="47"/>
  <c r="BU16" i="47" s="1"/>
  <c r="BE16" i="47"/>
  <c r="BR16" i="47" s="1"/>
  <c r="BC16" i="47"/>
  <c r="BP16" i="47" s="1"/>
  <c r="BL16" i="47"/>
  <c r="BY16" i="47" s="1"/>
  <c r="BJ16" i="47"/>
  <c r="BW16" i="47" s="1"/>
  <c r="BD16" i="47"/>
  <c r="BQ16" i="47" s="1"/>
  <c r="BB16" i="47"/>
  <c r="BO16" i="47" s="1"/>
  <c r="BG16" i="47"/>
  <c r="BT16" i="47" s="1"/>
  <c r="C5" i="36"/>
  <c r="Q85" i="34"/>
  <c r="AX85" i="34" s="1"/>
  <c r="BK85" i="34" s="1"/>
  <c r="P85" i="34"/>
  <c r="O85" i="34"/>
  <c r="N85" i="34"/>
  <c r="M85" i="34"/>
  <c r="AQ85" i="34" s="1"/>
  <c r="BD85" i="34" s="1"/>
  <c r="L85" i="34"/>
  <c r="K85" i="34"/>
  <c r="J85" i="34"/>
  <c r="AZ85" i="34" s="1"/>
  <c r="BM85" i="34" s="1"/>
  <c r="D5" i="46" l="1"/>
  <c r="BN18" i="47"/>
  <c r="BN19" i="47"/>
  <c r="BN174" i="47"/>
  <c r="BN45" i="47"/>
  <c r="BN177" i="47"/>
  <c r="BN28" i="47"/>
  <c r="BN69" i="47"/>
  <c r="BN107" i="47"/>
  <c r="BN59" i="47"/>
  <c r="BN85" i="47"/>
  <c r="BN93" i="47"/>
  <c r="BN230" i="47"/>
  <c r="BN235" i="47"/>
  <c r="BN222" i="47"/>
  <c r="BN234" i="47"/>
  <c r="BN83" i="47"/>
  <c r="BN154" i="47"/>
  <c r="BN55" i="47"/>
  <c r="BN120" i="47"/>
  <c r="BN77" i="47"/>
  <c r="BN213" i="47"/>
  <c r="BN192" i="47"/>
  <c r="BN46" i="47"/>
  <c r="BN96" i="47"/>
  <c r="BN51" i="47"/>
  <c r="BN229" i="47"/>
  <c r="BN131" i="47"/>
  <c r="BN160" i="47"/>
  <c r="BN102" i="47"/>
  <c r="BN87" i="47"/>
  <c r="BN37" i="47"/>
  <c r="BN179" i="47"/>
  <c r="BN226" i="47"/>
  <c r="BN8" i="47"/>
  <c r="BN156" i="47"/>
  <c r="BN139" i="47"/>
  <c r="BN16" i="47"/>
  <c r="BN227" i="47"/>
  <c r="BN63" i="47"/>
  <c r="BN100" i="47"/>
  <c r="BN153" i="47"/>
  <c r="BN53" i="47"/>
  <c r="BN81" i="47"/>
  <c r="BN118" i="47"/>
  <c r="BN70" i="47"/>
  <c r="BN155" i="47"/>
  <c r="BN25" i="47"/>
  <c r="BN50" i="47"/>
  <c r="BN88" i="47"/>
  <c r="BN5" i="47"/>
  <c r="BN22" i="47"/>
  <c r="BN165" i="47"/>
  <c r="BN7" i="47"/>
  <c r="BN162" i="47"/>
  <c r="BN219" i="47"/>
  <c r="BN106" i="47"/>
  <c r="BN151" i="47"/>
  <c r="BN42" i="47"/>
  <c r="BN206" i="47"/>
  <c r="BN214" i="47"/>
  <c r="BN103" i="47"/>
  <c r="BN132" i="47"/>
  <c r="BN129" i="47"/>
  <c r="BN215" i="47"/>
  <c r="BN223" i="47"/>
  <c r="BN233" i="47"/>
  <c r="BN43" i="47"/>
  <c r="BN74" i="47"/>
  <c r="BN127" i="47"/>
  <c r="BN143" i="47"/>
  <c r="BN198" i="47"/>
  <c r="BN29" i="47"/>
  <c r="BN172" i="47"/>
  <c r="BN13" i="47"/>
  <c r="BN208" i="47"/>
  <c r="BN15" i="47"/>
  <c r="BN126" i="47"/>
  <c r="BN142" i="47"/>
  <c r="BN31" i="47"/>
  <c r="BN39" i="47"/>
  <c r="BN231" i="47"/>
  <c r="BN41" i="47"/>
  <c r="BN159" i="47"/>
  <c r="BN167" i="47"/>
  <c r="BN164" i="47"/>
  <c r="BN60" i="47"/>
  <c r="BN185" i="47"/>
  <c r="BN163" i="47"/>
  <c r="BN128" i="47"/>
  <c r="BN58" i="47"/>
  <c r="BN80" i="47"/>
  <c r="BN212" i="47"/>
  <c r="BN119" i="47"/>
  <c r="BN124" i="47"/>
  <c r="BN144" i="47"/>
  <c r="BN108" i="47"/>
  <c r="BN145" i="47"/>
  <c r="BN224" i="47"/>
  <c r="BN134" i="47"/>
  <c r="BN150" i="47"/>
  <c r="BN112" i="47"/>
  <c r="BN12" i="47"/>
  <c r="BN168" i="47"/>
  <c r="BN64" i="47"/>
  <c r="BN173" i="47"/>
  <c r="BN181" i="47"/>
  <c r="BN101" i="47"/>
  <c r="BN203" i="47"/>
  <c r="BN211" i="47"/>
  <c r="BN21" i="47"/>
  <c r="BN148" i="47"/>
  <c r="BN180" i="47"/>
  <c r="BN68" i="47"/>
  <c r="BN113" i="47"/>
  <c r="BN216" i="47"/>
  <c r="BN48" i="47"/>
  <c r="BN158" i="47"/>
  <c r="BN166" i="47"/>
  <c r="BN195" i="47"/>
  <c r="BN209" i="47"/>
  <c r="BN14" i="47"/>
  <c r="BN196" i="47"/>
  <c r="BN114" i="47"/>
  <c r="BN170" i="47"/>
  <c r="BN135" i="47"/>
  <c r="BN182" i="47"/>
  <c r="BN67" i="47"/>
  <c r="BN136" i="47"/>
  <c r="BN152" i="47"/>
  <c r="BN33" i="47"/>
  <c r="BN184" i="47"/>
  <c r="BN225" i="47"/>
  <c r="BN141" i="47"/>
  <c r="BN138" i="47"/>
  <c r="BN109" i="47"/>
  <c r="BN194" i="47"/>
  <c r="BN34" i="47"/>
  <c r="BN84" i="47"/>
  <c r="BN169" i="47"/>
  <c r="BN56" i="47"/>
  <c r="BN91" i="47"/>
  <c r="BN176" i="47"/>
  <c r="BN189" i="47"/>
  <c r="BN220" i="47"/>
  <c r="BN147" i="47"/>
  <c r="BN47" i="47"/>
  <c r="BN171" i="47"/>
  <c r="BN133" i="47"/>
  <c r="BN149" i="47"/>
  <c r="BN157" i="47"/>
  <c r="BN27" i="47"/>
  <c r="BN90" i="47"/>
  <c r="BN116" i="47"/>
  <c r="BN188" i="47"/>
  <c r="BN92" i="47"/>
  <c r="BN44" i="47"/>
  <c r="BN161" i="47"/>
  <c r="BN200" i="47"/>
  <c r="BN65" i="47"/>
  <c r="BN73" i="47"/>
  <c r="BN199" i="47"/>
  <c r="BN207" i="47"/>
  <c r="BN30" i="47"/>
  <c r="BN38" i="47"/>
  <c r="BN201" i="47"/>
  <c r="BN178" i="47"/>
  <c r="BN175" i="47"/>
  <c r="BN140" i="47"/>
  <c r="BN221" i="47"/>
  <c r="BN110" i="47"/>
  <c r="BN190" i="47"/>
  <c r="BN10" i="47"/>
  <c r="BN94" i="47"/>
  <c r="BN187" i="47"/>
  <c r="BN99" i="47"/>
  <c r="BN217" i="47"/>
  <c r="BN117" i="47"/>
  <c r="BN146" i="47"/>
  <c r="BN17" i="47"/>
  <c r="BN72" i="47"/>
  <c r="BN186" i="47"/>
  <c r="BN9" i="47"/>
  <c r="BN95" i="47"/>
  <c r="BN197" i="47"/>
  <c r="BN76" i="47"/>
  <c r="BN121" i="47"/>
  <c r="BN232" i="47"/>
  <c r="BN98" i="47"/>
  <c r="BN24" i="47"/>
  <c r="BN183" i="47"/>
  <c r="BN191" i="47"/>
  <c r="BN6" i="47"/>
  <c r="BN193" i="47"/>
  <c r="BN97" i="47"/>
  <c r="BN105" i="47"/>
  <c r="BN62" i="47"/>
  <c r="BN115" i="47"/>
  <c r="BN20" i="47"/>
  <c r="BN104" i="47"/>
  <c r="BN125" i="47"/>
  <c r="BN40" i="47"/>
  <c r="BN49" i="47"/>
  <c r="BN57" i="47"/>
  <c r="BN204" i="47"/>
  <c r="BN228" i="47"/>
  <c r="BN26" i="47"/>
  <c r="BN111" i="47"/>
  <c r="BN202" i="47"/>
  <c r="BN218" i="47"/>
  <c r="BN61" i="47"/>
  <c r="BN130" i="47"/>
  <c r="BN35" i="47"/>
  <c r="BN52" i="47"/>
  <c r="BN66" i="47"/>
  <c r="BN11" i="47"/>
  <c r="BN71" i="47"/>
  <c r="BN79" i="47"/>
  <c r="BN54" i="47"/>
  <c r="BN137" i="47"/>
  <c r="BN36" i="47"/>
  <c r="BN89" i="47"/>
  <c r="BN210" i="47"/>
  <c r="BN75" i="47"/>
  <c r="BN32" i="47"/>
  <c r="BN122" i="47"/>
  <c r="BN82" i="47"/>
  <c r="BN205" i="47"/>
  <c r="BN23" i="47"/>
  <c r="BN78" i="47"/>
  <c r="BN86" i="47"/>
  <c r="BN123" i="47"/>
  <c r="AU85" i="34"/>
  <c r="BH85" i="34" s="1"/>
  <c r="AO85" i="34"/>
  <c r="BB85" i="34" s="1"/>
  <c r="AP85" i="34"/>
  <c r="BC85" i="34" s="1"/>
  <c r="AW85" i="34"/>
  <c r="BJ85" i="34" s="1"/>
  <c r="AV85" i="34"/>
  <c r="BI85" i="34" s="1"/>
  <c r="T5" i="36"/>
  <c r="V5" i="36" l="1"/>
  <c r="U5" i="36"/>
  <c r="S5" i="36" l="1"/>
  <c r="R5" i="36"/>
  <c r="Q5" i="36"/>
  <c r="P5" i="36"/>
  <c r="O5" i="36"/>
  <c r="N5" i="36"/>
  <c r="M5" i="36"/>
  <c r="F245" i="34"/>
  <c r="E245" i="34"/>
  <c r="D245" i="34"/>
  <c r="C244" i="34"/>
  <c r="C243" i="34"/>
  <c r="C242" i="34"/>
  <c r="C241" i="34"/>
  <c r="C240" i="34"/>
  <c r="C239" i="34"/>
  <c r="C238" i="34"/>
  <c r="C237" i="34"/>
  <c r="C236" i="34"/>
  <c r="C235" i="34"/>
  <c r="C234" i="34"/>
  <c r="C233" i="34"/>
  <c r="C232" i="34"/>
  <c r="C231" i="34"/>
  <c r="C230" i="34"/>
  <c r="C229" i="34"/>
  <c r="C228" i="34"/>
  <c r="C227" i="34"/>
  <c r="C226" i="34"/>
  <c r="C225" i="34"/>
  <c r="C224" i="34"/>
  <c r="C223" i="34"/>
  <c r="C222" i="34"/>
  <c r="C221" i="34"/>
  <c r="C220" i="34"/>
  <c r="C219" i="34"/>
  <c r="C218" i="34"/>
  <c r="C217" i="34"/>
  <c r="C216" i="34"/>
  <c r="C215" i="34"/>
  <c r="C214" i="34"/>
  <c r="C213" i="34"/>
  <c r="C212" i="34"/>
  <c r="C211" i="34"/>
  <c r="C210" i="34"/>
  <c r="C209" i="34"/>
  <c r="C208" i="34"/>
  <c r="C207" i="34"/>
  <c r="C206" i="34"/>
  <c r="C205" i="34"/>
  <c r="C204" i="34"/>
  <c r="C203" i="34"/>
  <c r="C202" i="34"/>
  <c r="C201" i="34"/>
  <c r="C200" i="34"/>
  <c r="C199" i="34"/>
  <c r="C198" i="34"/>
  <c r="C197" i="34"/>
  <c r="C196" i="34"/>
  <c r="C195" i="34"/>
  <c r="C194" i="34"/>
  <c r="C193" i="34"/>
  <c r="C192" i="34"/>
  <c r="C191" i="34"/>
  <c r="C190" i="34"/>
  <c r="C189" i="34"/>
  <c r="C188" i="34"/>
  <c r="C187" i="34"/>
  <c r="C186" i="34"/>
  <c r="C185" i="34"/>
  <c r="C184" i="34"/>
  <c r="C183" i="34"/>
  <c r="C182" i="34"/>
  <c r="C181" i="34"/>
  <c r="C180" i="34"/>
  <c r="C179" i="34"/>
  <c r="C178" i="34"/>
  <c r="C177" i="34"/>
  <c r="C176" i="34"/>
  <c r="C175" i="34"/>
  <c r="C174" i="34"/>
  <c r="C173" i="34"/>
  <c r="C172" i="34"/>
  <c r="C171" i="34"/>
  <c r="C170" i="34"/>
  <c r="C169" i="34"/>
  <c r="C168" i="34"/>
  <c r="C167" i="34"/>
  <c r="C166" i="34"/>
  <c r="C165" i="34"/>
  <c r="C164" i="34"/>
  <c r="C163" i="34"/>
  <c r="C162" i="34"/>
  <c r="C161" i="34"/>
  <c r="C160" i="34"/>
  <c r="C159" i="34"/>
  <c r="C158" i="34"/>
  <c r="C157" i="34"/>
  <c r="C156" i="34"/>
  <c r="C155" i="34"/>
  <c r="C154" i="34"/>
  <c r="C153" i="34"/>
  <c r="C152" i="34"/>
  <c r="C151" i="34"/>
  <c r="C150" i="34"/>
  <c r="C149" i="34"/>
  <c r="C148" i="34"/>
  <c r="C147" i="34"/>
  <c r="C146" i="34"/>
  <c r="C145" i="34"/>
  <c r="C144" i="34"/>
  <c r="C143" i="34"/>
  <c r="C142" i="34"/>
  <c r="C141" i="34"/>
  <c r="C140" i="34"/>
  <c r="C139" i="34"/>
  <c r="C138" i="34"/>
  <c r="C137" i="34"/>
  <c r="C136" i="34"/>
  <c r="C135" i="34"/>
  <c r="C134" i="34"/>
  <c r="C133" i="34"/>
  <c r="C132" i="34"/>
  <c r="C131" i="34"/>
  <c r="C130" i="34"/>
  <c r="C129" i="34"/>
  <c r="C128" i="34"/>
  <c r="C127" i="34"/>
  <c r="C126" i="34"/>
  <c r="C125" i="34"/>
  <c r="C124" i="34"/>
  <c r="C123" i="34"/>
  <c r="C122" i="34"/>
  <c r="C121" i="34"/>
  <c r="C120" i="34"/>
  <c r="C119" i="34"/>
  <c r="C118" i="34"/>
  <c r="C117" i="34"/>
  <c r="C116" i="34"/>
  <c r="C115" i="34"/>
  <c r="C114" i="34"/>
  <c r="C113" i="34"/>
  <c r="C112" i="34"/>
  <c r="C111" i="34"/>
  <c r="C110" i="34"/>
  <c r="C109" i="34"/>
  <c r="C108" i="34"/>
  <c r="C107" i="34"/>
  <c r="C106" i="34"/>
  <c r="C105" i="34"/>
  <c r="C104" i="34"/>
  <c r="C103" i="34"/>
  <c r="C102" i="34"/>
  <c r="C101" i="34"/>
  <c r="C100" i="34"/>
  <c r="C99" i="34"/>
  <c r="C98" i="34"/>
  <c r="C97" i="34"/>
  <c r="C96" i="34"/>
  <c r="C95" i="34"/>
  <c r="C94" i="34"/>
  <c r="C93" i="34"/>
  <c r="C92" i="34"/>
  <c r="C91" i="34"/>
  <c r="C90" i="34"/>
  <c r="C89" i="34"/>
  <c r="C88" i="34"/>
  <c r="C87" i="34"/>
  <c r="C86" i="34"/>
  <c r="C85" i="34"/>
  <c r="C84" i="34"/>
  <c r="C83" i="34"/>
  <c r="C82" i="34"/>
  <c r="C81" i="34"/>
  <c r="C80" i="34"/>
  <c r="C79" i="34"/>
  <c r="C78" i="34"/>
  <c r="C77" i="34"/>
  <c r="C76" i="34"/>
  <c r="C75" i="34"/>
  <c r="C74" i="34"/>
  <c r="C73" i="34"/>
  <c r="C72" i="34"/>
  <c r="C71" i="34"/>
  <c r="C70" i="34"/>
  <c r="C69" i="34"/>
  <c r="C68" i="34"/>
  <c r="C67" i="34"/>
  <c r="C66" i="34"/>
  <c r="C65" i="34"/>
  <c r="C64" i="34"/>
  <c r="C63" i="34"/>
  <c r="C62" i="34"/>
  <c r="C61" i="34"/>
  <c r="C60" i="34"/>
  <c r="C59" i="34"/>
  <c r="C58" i="34"/>
  <c r="C57" i="34"/>
  <c r="C56" i="34"/>
  <c r="C55" i="34"/>
  <c r="AF55" i="34" s="1"/>
  <c r="C54" i="34"/>
  <c r="AI54" i="34" s="1"/>
  <c r="C53" i="34"/>
  <c r="C52" i="34"/>
  <c r="C51" i="34"/>
  <c r="C50" i="34"/>
  <c r="C49" i="34"/>
  <c r="C48" i="34"/>
  <c r="C47" i="34"/>
  <c r="C46" i="34"/>
  <c r="C45" i="34"/>
  <c r="C44" i="34"/>
  <c r="C43" i="34"/>
  <c r="C42" i="34"/>
  <c r="C41" i="34"/>
  <c r="C40" i="34"/>
  <c r="C39" i="34"/>
  <c r="C38" i="34"/>
  <c r="AE38" i="34" s="1"/>
  <c r="C37" i="34"/>
  <c r="C36" i="34"/>
  <c r="C35" i="34"/>
  <c r="C34" i="34"/>
  <c r="C33" i="34"/>
  <c r="C32" i="34"/>
  <c r="C31" i="34"/>
  <c r="C30" i="34"/>
  <c r="C29" i="34"/>
  <c r="C28" i="34"/>
  <c r="C27" i="34"/>
  <c r="C26" i="34"/>
  <c r="C25" i="34"/>
  <c r="C24" i="34"/>
  <c r="AI24" i="34" s="1"/>
  <c r="C23" i="34"/>
  <c r="C22" i="34"/>
  <c r="C21" i="34"/>
  <c r="C20" i="34"/>
  <c r="C19" i="34"/>
  <c r="C18" i="34"/>
  <c r="C17" i="34"/>
  <c r="C16" i="34"/>
  <c r="C15" i="34"/>
  <c r="C14" i="34"/>
  <c r="C13" i="34"/>
  <c r="C12" i="34"/>
  <c r="C11" i="34"/>
  <c r="C10" i="34"/>
  <c r="AD10" i="34" s="1"/>
  <c r="C9" i="34"/>
  <c r="C8" i="34"/>
  <c r="C7" i="34"/>
  <c r="AG7" i="34" s="1"/>
  <c r="C6" i="34"/>
  <c r="A6" i="34"/>
  <c r="A7" i="34" s="1"/>
  <c r="A8" i="34" s="1"/>
  <c r="A9" i="34" s="1"/>
  <c r="A10" i="34" s="1"/>
  <c r="A11" i="34" s="1"/>
  <c r="A12" i="34" s="1"/>
  <c r="A13" i="34" s="1"/>
  <c r="A14" i="34" s="1"/>
  <c r="A15" i="34" s="1"/>
  <c r="A16" i="34" s="1"/>
  <c r="A17" i="34" s="1"/>
  <c r="A18" i="34" s="1"/>
  <c r="A19" i="34" s="1"/>
  <c r="A20" i="34" s="1"/>
  <c r="A21" i="34" s="1"/>
  <c r="A22" i="34" s="1"/>
  <c r="A23" i="34" s="1"/>
  <c r="A24" i="34" s="1"/>
  <c r="A25" i="34" s="1"/>
  <c r="A26" i="34" s="1"/>
  <c r="A27" i="34" s="1"/>
  <c r="A28" i="34" s="1"/>
  <c r="A29" i="34" s="1"/>
  <c r="A30" i="34" s="1"/>
  <c r="A31" i="34" s="1"/>
  <c r="A32" i="34" s="1"/>
  <c r="A33" i="34" s="1"/>
  <c r="A34" i="34" s="1"/>
  <c r="A35" i="34" s="1"/>
  <c r="A36" i="34" s="1"/>
  <c r="A37" i="34" s="1"/>
  <c r="A38" i="34" s="1"/>
  <c r="A39" i="34" s="1"/>
  <c r="A40" i="34" s="1"/>
  <c r="A41" i="34" s="1"/>
  <c r="A42" i="34" s="1"/>
  <c r="A43" i="34" s="1"/>
  <c r="A44" i="34" s="1"/>
  <c r="A45" i="34" s="1"/>
  <c r="A46" i="34" s="1"/>
  <c r="A47" i="34" s="1"/>
  <c r="A48" i="34" s="1"/>
  <c r="A49" i="34" s="1"/>
  <c r="A50" i="34" s="1"/>
  <c r="A51" i="34" s="1"/>
  <c r="A52" i="34" s="1"/>
  <c r="A53" i="34" s="1"/>
  <c r="A54" i="34" s="1"/>
  <c r="A55" i="34" s="1"/>
  <c r="A56" i="34" s="1"/>
  <c r="A57" i="34" s="1"/>
  <c r="A58" i="34" s="1"/>
  <c r="A59" i="34" s="1"/>
  <c r="A60" i="34" s="1"/>
  <c r="A61" i="34" s="1"/>
  <c r="A62" i="34" s="1"/>
  <c r="A63" i="34" s="1"/>
  <c r="A64" i="34" s="1"/>
  <c r="A65" i="34" s="1"/>
  <c r="A66" i="34" s="1"/>
  <c r="A67" i="34" s="1"/>
  <c r="A68" i="34" s="1"/>
  <c r="A69" i="34" s="1"/>
  <c r="A70" i="34" s="1"/>
  <c r="A71" i="34" s="1"/>
  <c r="A72" i="34" s="1"/>
  <c r="A73" i="34" s="1"/>
  <c r="A74" i="34" s="1"/>
  <c r="A75" i="34" s="1"/>
  <c r="A76" i="34" s="1"/>
  <c r="A77" i="34" s="1"/>
  <c r="A78" i="34" s="1"/>
  <c r="A79" i="34" s="1"/>
  <c r="A80" i="34" s="1"/>
  <c r="A81" i="34" s="1"/>
  <c r="A82" i="34" s="1"/>
  <c r="A83" i="34" s="1"/>
  <c r="A84" i="34" s="1"/>
  <c r="A85" i="34" s="1"/>
  <c r="A86" i="34" s="1"/>
  <c r="A87" i="34" s="1"/>
  <c r="A88" i="34" s="1"/>
  <c r="A89" i="34" s="1"/>
  <c r="A90" i="34" s="1"/>
  <c r="A91" i="34" s="1"/>
  <c r="A92" i="34" s="1"/>
  <c r="A93" i="34" s="1"/>
  <c r="A94" i="34" s="1"/>
  <c r="A95" i="34" s="1"/>
  <c r="A96" i="34" s="1"/>
  <c r="A97" i="34" s="1"/>
  <c r="A98" i="34" s="1"/>
  <c r="A99" i="34" s="1"/>
  <c r="A100" i="34" s="1"/>
  <c r="A101" i="34" s="1"/>
  <c r="A102" i="34" s="1"/>
  <c r="A103" i="34" s="1"/>
  <c r="A104" i="34" s="1"/>
  <c r="A105" i="34" s="1"/>
  <c r="A106" i="34" s="1"/>
  <c r="A107" i="34" s="1"/>
  <c r="A108" i="34" s="1"/>
  <c r="A109" i="34" s="1"/>
  <c r="A110" i="34" s="1"/>
  <c r="A111" i="34" s="1"/>
  <c r="A112" i="34" s="1"/>
  <c r="A113" i="34" s="1"/>
  <c r="A114" i="34" s="1"/>
  <c r="A115" i="34" s="1"/>
  <c r="A116" i="34" s="1"/>
  <c r="A117" i="34" s="1"/>
  <c r="A118" i="34" s="1"/>
  <c r="A119" i="34" s="1"/>
  <c r="A120" i="34" s="1"/>
  <c r="A121" i="34" s="1"/>
  <c r="A122" i="34" s="1"/>
  <c r="A123" i="34" s="1"/>
  <c r="A124" i="34" s="1"/>
  <c r="A125" i="34" s="1"/>
  <c r="A126" i="34" s="1"/>
  <c r="A127" i="34" s="1"/>
  <c r="A128" i="34" s="1"/>
  <c r="A129" i="34" s="1"/>
  <c r="A130" i="34" s="1"/>
  <c r="A131" i="34" s="1"/>
  <c r="A132" i="34" s="1"/>
  <c r="A133" i="34" s="1"/>
  <c r="A134" i="34" s="1"/>
  <c r="A135" i="34" s="1"/>
  <c r="A136" i="34" s="1"/>
  <c r="A137" i="34" s="1"/>
  <c r="A138" i="34" s="1"/>
  <c r="A139" i="34" s="1"/>
  <c r="A140" i="34" s="1"/>
  <c r="A141" i="34" s="1"/>
  <c r="A142" i="34" s="1"/>
  <c r="A143" i="34" s="1"/>
  <c r="A144" i="34" s="1"/>
  <c r="A145" i="34" s="1"/>
  <c r="A146" i="34" s="1"/>
  <c r="A147" i="34" s="1"/>
  <c r="A148" i="34" s="1"/>
  <c r="A149" i="34" s="1"/>
  <c r="A150" i="34" s="1"/>
  <c r="A151" i="34" s="1"/>
  <c r="A152" i="34" s="1"/>
  <c r="A153" i="34" s="1"/>
  <c r="A154" i="34" s="1"/>
  <c r="A155" i="34" s="1"/>
  <c r="A156" i="34" s="1"/>
  <c r="A157" i="34" s="1"/>
  <c r="A158" i="34" s="1"/>
  <c r="A159" i="34" s="1"/>
  <c r="A160" i="34" s="1"/>
  <c r="A161" i="34" s="1"/>
  <c r="A162" i="34" s="1"/>
  <c r="A163" i="34" s="1"/>
  <c r="A164" i="34" s="1"/>
  <c r="A165" i="34" s="1"/>
  <c r="A166" i="34" s="1"/>
  <c r="A167" i="34" s="1"/>
  <c r="A168" i="34" s="1"/>
  <c r="A169" i="34" s="1"/>
  <c r="A170" i="34" s="1"/>
  <c r="A171" i="34" s="1"/>
  <c r="A172" i="34" s="1"/>
  <c r="A173" i="34" s="1"/>
  <c r="A174" i="34" s="1"/>
  <c r="A175" i="34" s="1"/>
  <c r="A176" i="34" s="1"/>
  <c r="A177" i="34" s="1"/>
  <c r="A178" i="34" s="1"/>
  <c r="A179" i="34" s="1"/>
  <c r="A180" i="34" s="1"/>
  <c r="A181" i="34" s="1"/>
  <c r="A182" i="34" s="1"/>
  <c r="A183" i="34" s="1"/>
  <c r="A184" i="34" s="1"/>
  <c r="A185" i="34" s="1"/>
  <c r="A186" i="34" s="1"/>
  <c r="A187" i="34" s="1"/>
  <c r="A188" i="34" s="1"/>
  <c r="A189" i="34" s="1"/>
  <c r="A190" i="34" s="1"/>
  <c r="A191" i="34" s="1"/>
  <c r="A192" i="34" s="1"/>
  <c r="A193" i="34" s="1"/>
  <c r="A194" i="34" s="1"/>
  <c r="A195" i="34" s="1"/>
  <c r="A196" i="34" s="1"/>
  <c r="A197" i="34" s="1"/>
  <c r="A198" i="34" s="1"/>
  <c r="A199" i="34" s="1"/>
  <c r="A200" i="34" s="1"/>
  <c r="A201" i="34" s="1"/>
  <c r="A202" i="34" s="1"/>
  <c r="A203" i="34" s="1"/>
  <c r="A204" i="34" s="1"/>
  <c r="A205" i="34" s="1"/>
  <c r="A206" i="34" s="1"/>
  <c r="A207" i="34" s="1"/>
  <c r="A208" i="34" s="1"/>
  <c r="A209" i="34" s="1"/>
  <c r="A210" i="34" s="1"/>
  <c r="A211" i="34" s="1"/>
  <c r="A212" i="34" s="1"/>
  <c r="A213" i="34" s="1"/>
  <c r="A214" i="34" s="1"/>
  <c r="A215" i="34" s="1"/>
  <c r="A216" i="34" s="1"/>
  <c r="A217" i="34" s="1"/>
  <c r="A218" i="34" s="1"/>
  <c r="A219" i="34" s="1"/>
  <c r="A220" i="34" s="1"/>
  <c r="A221" i="34" s="1"/>
  <c r="A222" i="34" s="1"/>
  <c r="A223" i="34" s="1"/>
  <c r="A224" i="34" s="1"/>
  <c r="A225" i="34" s="1"/>
  <c r="A226" i="34" s="1"/>
  <c r="A227" i="34" s="1"/>
  <c r="A228" i="34" s="1"/>
  <c r="A229" i="34" s="1"/>
  <c r="A230" i="34" s="1"/>
  <c r="A231" i="34" s="1"/>
  <c r="A232" i="34" s="1"/>
  <c r="A233" i="34" s="1"/>
  <c r="A234" i="34" s="1"/>
  <c r="A235" i="34" s="1"/>
  <c r="A236" i="34" s="1"/>
  <c r="A237" i="34" s="1"/>
  <c r="A238" i="34" s="1"/>
  <c r="A239" i="34" s="1"/>
  <c r="A240" i="34" s="1"/>
  <c r="A241" i="34" s="1"/>
  <c r="A242" i="34" s="1"/>
  <c r="A243" i="34" s="1"/>
  <c r="A244" i="34" s="1"/>
  <c r="C5" i="34"/>
  <c r="BX32" i="34" l="1"/>
  <c r="BW32" i="34"/>
  <c r="BP32" i="34"/>
  <c r="BT32" i="34"/>
  <c r="BU32" i="34"/>
  <c r="BZ32" i="34"/>
  <c r="BQ32" i="34"/>
  <c r="BR32" i="34"/>
  <c r="BY32" i="34"/>
  <c r="BV32" i="34"/>
  <c r="BO32" i="34"/>
  <c r="BN32" i="34" s="1"/>
  <c r="BS32" i="34"/>
  <c r="BS36" i="34"/>
  <c r="BQ36" i="34"/>
  <c r="BO36" i="34"/>
  <c r="BV36" i="34"/>
  <c r="BP36" i="34"/>
  <c r="BU36" i="34"/>
  <c r="BZ36" i="34"/>
  <c r="BW36" i="34"/>
  <c r="BY36" i="34"/>
  <c r="BR36" i="34"/>
  <c r="BT36" i="34"/>
  <c r="BX36" i="34"/>
  <c r="BX60" i="34"/>
  <c r="BR60" i="34"/>
  <c r="BS60" i="34"/>
  <c r="BT60" i="34"/>
  <c r="BY60" i="34"/>
  <c r="BP60" i="34"/>
  <c r="BW60" i="34"/>
  <c r="BU60" i="34"/>
  <c r="BZ60" i="34"/>
  <c r="BQ60" i="34"/>
  <c r="BV60" i="34"/>
  <c r="BO60" i="34"/>
  <c r="BQ64" i="34"/>
  <c r="BO64" i="34"/>
  <c r="BV64" i="34"/>
  <c r="BW64" i="34"/>
  <c r="BY64" i="34"/>
  <c r="BU64" i="34"/>
  <c r="BS64" i="34"/>
  <c r="BZ64" i="34"/>
  <c r="BP64" i="34"/>
  <c r="BT64" i="34"/>
  <c r="BR64" i="34"/>
  <c r="BX64" i="34"/>
  <c r="BX224" i="34"/>
  <c r="BO224" i="34"/>
  <c r="BV224" i="34"/>
  <c r="BS224" i="34"/>
  <c r="BU224" i="34"/>
  <c r="BZ224" i="34"/>
  <c r="BY224" i="34"/>
  <c r="BP224" i="34"/>
  <c r="BQ224" i="34"/>
  <c r="BT224" i="34"/>
  <c r="BR224" i="34"/>
  <c r="BW224" i="34"/>
  <c r="BR228" i="34"/>
  <c r="BQ228" i="34"/>
  <c r="BP228" i="34"/>
  <c r="BW228" i="34"/>
  <c r="BV228" i="34"/>
  <c r="BU228" i="34"/>
  <c r="BZ228" i="34"/>
  <c r="BO228" i="34"/>
  <c r="BY228" i="34"/>
  <c r="BT228" i="34"/>
  <c r="BS228" i="34"/>
  <c r="BX228" i="34"/>
  <c r="BX244" i="34"/>
  <c r="BT244" i="34"/>
  <c r="BR244" i="34"/>
  <c r="BY244" i="34"/>
  <c r="BS244" i="34"/>
  <c r="BO244" i="34"/>
  <c r="BV244" i="34"/>
  <c r="BU244" i="34"/>
  <c r="BZ244" i="34"/>
  <c r="BW244" i="34"/>
  <c r="BP244" i="34"/>
  <c r="BQ244" i="34"/>
  <c r="BX61" i="34"/>
  <c r="BT61" i="34"/>
  <c r="BW61" i="34"/>
  <c r="BP61" i="34"/>
  <c r="BR61" i="34"/>
  <c r="BU61" i="34"/>
  <c r="BY61" i="34"/>
  <c r="BZ61" i="34"/>
  <c r="BS61" i="34"/>
  <c r="BQ61" i="34"/>
  <c r="BV61" i="34"/>
  <c r="BO61" i="34"/>
  <c r="BS85" i="34"/>
  <c r="BT85" i="34"/>
  <c r="BR85" i="34"/>
  <c r="BY85" i="34"/>
  <c r="BZ85" i="34"/>
  <c r="BQ85" i="34"/>
  <c r="BX85" i="34"/>
  <c r="BU85" i="34"/>
  <c r="BP85" i="34"/>
  <c r="BO85" i="34"/>
  <c r="BW85" i="34"/>
  <c r="BV85" i="34"/>
  <c r="BQ185" i="34"/>
  <c r="BO185" i="34"/>
  <c r="BV185" i="34"/>
  <c r="BW185" i="34"/>
  <c r="BR185" i="34"/>
  <c r="BU185" i="34"/>
  <c r="BY185" i="34"/>
  <c r="BZ185" i="34"/>
  <c r="BP185" i="34"/>
  <c r="BX185" i="34"/>
  <c r="BT185" i="34"/>
  <c r="BS185" i="34"/>
  <c r="BX221" i="34"/>
  <c r="BO221" i="34"/>
  <c r="BV221" i="34"/>
  <c r="BT221" i="34"/>
  <c r="BU221" i="34"/>
  <c r="BZ221" i="34"/>
  <c r="BY221" i="34"/>
  <c r="BQ221" i="34"/>
  <c r="BS221" i="34"/>
  <c r="BW221" i="34"/>
  <c r="BP221" i="34"/>
  <c r="BR221" i="34"/>
  <c r="BR225" i="34"/>
  <c r="BQ225" i="34"/>
  <c r="BP225" i="34"/>
  <c r="BW225" i="34"/>
  <c r="BV225" i="34"/>
  <c r="BU225" i="34"/>
  <c r="BZ225" i="34"/>
  <c r="BO225" i="34"/>
  <c r="BS225" i="34"/>
  <c r="BY225" i="34"/>
  <c r="BT225" i="34"/>
  <c r="BX225" i="34"/>
  <c r="BX229" i="34"/>
  <c r="BS229" i="34"/>
  <c r="BY229" i="34"/>
  <c r="BT229" i="34"/>
  <c r="BR229" i="34"/>
  <c r="BO229" i="34"/>
  <c r="BV229" i="34"/>
  <c r="BU229" i="34"/>
  <c r="BZ229" i="34"/>
  <c r="BP229" i="34"/>
  <c r="BQ229" i="34"/>
  <c r="BW229" i="34"/>
  <c r="BQ30" i="34"/>
  <c r="BP30" i="34"/>
  <c r="BX30" i="34"/>
  <c r="BO30" i="34"/>
  <c r="BT30" i="34"/>
  <c r="BW30" i="34"/>
  <c r="BY30" i="34"/>
  <c r="BZ30" i="34"/>
  <c r="BS30" i="34"/>
  <c r="BV30" i="34"/>
  <c r="BR30" i="34"/>
  <c r="BU30" i="34"/>
  <c r="BR58" i="34"/>
  <c r="BU58" i="34"/>
  <c r="BV58" i="34"/>
  <c r="BP58" i="34"/>
  <c r="BZ58" i="34"/>
  <c r="BX58" i="34"/>
  <c r="BO58" i="34"/>
  <c r="BS58" i="34"/>
  <c r="BY58" i="34"/>
  <c r="BW58" i="34"/>
  <c r="BQ58" i="34"/>
  <c r="BT58" i="34"/>
  <c r="BQ62" i="34"/>
  <c r="BW62" i="34"/>
  <c r="BX62" i="34"/>
  <c r="BO62" i="34"/>
  <c r="BT62" i="34"/>
  <c r="BS62" i="34"/>
  <c r="BP62" i="34"/>
  <c r="BZ62" i="34"/>
  <c r="BU62" i="34"/>
  <c r="BY62" i="34"/>
  <c r="BV62" i="34"/>
  <c r="BR62" i="34"/>
  <c r="BP102" i="34"/>
  <c r="BT102" i="34"/>
  <c r="BY102" i="34"/>
  <c r="BQ102" i="34"/>
  <c r="BS102" i="34"/>
  <c r="BU102" i="34"/>
  <c r="BX102" i="34"/>
  <c r="BR102" i="34"/>
  <c r="BO102" i="34"/>
  <c r="BV102" i="34"/>
  <c r="BW102" i="34"/>
  <c r="BZ102" i="34"/>
  <c r="BU186" i="34"/>
  <c r="BV186" i="34"/>
  <c r="BR186" i="34"/>
  <c r="BS186" i="34"/>
  <c r="BW186" i="34"/>
  <c r="BY186" i="34"/>
  <c r="BZ186" i="34"/>
  <c r="BX186" i="34"/>
  <c r="BO186" i="34"/>
  <c r="BT186" i="34"/>
  <c r="BQ186" i="34"/>
  <c r="BP186" i="34"/>
  <c r="BX214" i="34"/>
  <c r="BV214" i="34"/>
  <c r="BT214" i="34"/>
  <c r="BU214" i="34"/>
  <c r="BW214" i="34"/>
  <c r="BO214" i="34"/>
  <c r="BS214" i="34"/>
  <c r="BR214" i="34"/>
  <c r="BP214" i="34"/>
  <c r="BZ214" i="34"/>
  <c r="BY214" i="34"/>
  <c r="BQ214" i="34"/>
  <c r="BQ218" i="34"/>
  <c r="BW218" i="34"/>
  <c r="BV218" i="34"/>
  <c r="BR218" i="34"/>
  <c r="BY218" i="34"/>
  <c r="BZ218" i="34"/>
  <c r="BS218" i="34"/>
  <c r="BU218" i="34"/>
  <c r="BO218" i="34"/>
  <c r="BT218" i="34"/>
  <c r="BX218" i="34"/>
  <c r="BP218" i="34"/>
  <c r="BX222" i="34"/>
  <c r="BP222" i="34"/>
  <c r="BO222" i="34"/>
  <c r="BV222" i="34"/>
  <c r="BY222" i="34"/>
  <c r="BU222" i="34"/>
  <c r="BZ222" i="34"/>
  <c r="BQ222" i="34"/>
  <c r="BS222" i="34"/>
  <c r="BW222" i="34"/>
  <c r="BT222" i="34"/>
  <c r="BR222" i="34"/>
  <c r="BQ226" i="34"/>
  <c r="BP226" i="34"/>
  <c r="BW226" i="34"/>
  <c r="BV226" i="34"/>
  <c r="BU226" i="34"/>
  <c r="BZ226" i="34"/>
  <c r="BR226" i="34"/>
  <c r="BO226" i="34"/>
  <c r="BS226" i="34"/>
  <c r="BY226" i="34"/>
  <c r="BX226" i="34"/>
  <c r="BT226" i="34"/>
  <c r="BX242" i="34"/>
  <c r="BR242" i="34"/>
  <c r="BO242" i="34"/>
  <c r="BV242" i="34"/>
  <c r="BS242" i="34"/>
  <c r="BU242" i="34"/>
  <c r="BT242" i="34"/>
  <c r="BZ242" i="34"/>
  <c r="BY242" i="34"/>
  <c r="BQ242" i="34"/>
  <c r="BW242" i="34"/>
  <c r="BP242" i="34"/>
  <c r="BX31" i="34"/>
  <c r="BS31" i="34"/>
  <c r="BY31" i="34"/>
  <c r="BR31" i="34"/>
  <c r="BT31" i="34"/>
  <c r="BP31" i="34"/>
  <c r="BW31" i="34"/>
  <c r="BU31" i="34"/>
  <c r="BZ31" i="34"/>
  <c r="BO31" i="34"/>
  <c r="BQ31" i="34"/>
  <c r="BV31" i="34"/>
  <c r="BQ35" i="34"/>
  <c r="BO35" i="34"/>
  <c r="BV35" i="34"/>
  <c r="BW35" i="34"/>
  <c r="BY35" i="34"/>
  <c r="BU35" i="34"/>
  <c r="BR35" i="34"/>
  <c r="BZ35" i="34"/>
  <c r="BT35" i="34"/>
  <c r="BP35" i="34"/>
  <c r="BX35" i="34"/>
  <c r="BS35" i="34"/>
  <c r="BX59" i="34"/>
  <c r="BW59" i="34"/>
  <c r="BP59" i="34"/>
  <c r="BS59" i="34"/>
  <c r="BU59" i="34"/>
  <c r="BZ59" i="34"/>
  <c r="BV59" i="34"/>
  <c r="BT59" i="34"/>
  <c r="BO59" i="34"/>
  <c r="BY59" i="34"/>
  <c r="BQ59" i="34"/>
  <c r="BR59" i="34"/>
  <c r="BS63" i="34"/>
  <c r="BQ63" i="34"/>
  <c r="BO63" i="34"/>
  <c r="BV63" i="34"/>
  <c r="BP63" i="34"/>
  <c r="BU63" i="34"/>
  <c r="BZ63" i="34"/>
  <c r="BW63" i="34"/>
  <c r="BY63" i="34"/>
  <c r="BT63" i="34"/>
  <c r="BR63" i="34"/>
  <c r="BX63" i="34"/>
  <c r="BQ223" i="34"/>
  <c r="BS223" i="34"/>
  <c r="BP223" i="34"/>
  <c r="BY223" i="34"/>
  <c r="BW223" i="34"/>
  <c r="BR223" i="34"/>
  <c r="BV223" i="34"/>
  <c r="BT223" i="34"/>
  <c r="BU223" i="34"/>
  <c r="BZ223" i="34"/>
  <c r="BO223" i="34"/>
  <c r="BX223" i="34"/>
  <c r="BQ227" i="34"/>
  <c r="BP227" i="34"/>
  <c r="BW227" i="34"/>
  <c r="BV227" i="34"/>
  <c r="BS227" i="34"/>
  <c r="BU227" i="34"/>
  <c r="BY227" i="34"/>
  <c r="BZ227" i="34"/>
  <c r="BR227" i="34"/>
  <c r="BO227" i="34"/>
  <c r="BX227" i="34"/>
  <c r="BT227" i="34"/>
  <c r="BQ243" i="34"/>
  <c r="BP243" i="34"/>
  <c r="BW243" i="34"/>
  <c r="BV243" i="34"/>
  <c r="BU243" i="34"/>
  <c r="BZ243" i="34"/>
  <c r="BY243" i="34"/>
  <c r="BO243" i="34"/>
  <c r="BR243" i="34"/>
  <c r="BX243" i="34"/>
  <c r="BT243" i="34"/>
  <c r="BS243" i="34"/>
  <c r="BP17" i="34"/>
  <c r="BQ17" i="34"/>
  <c r="BU17" i="34"/>
  <c r="BS17" i="34"/>
  <c r="BO17" i="34"/>
  <c r="BY17" i="34"/>
  <c r="BX17" i="34"/>
  <c r="BV17" i="34"/>
  <c r="BZ17" i="34"/>
  <c r="BT17" i="34"/>
  <c r="BW17" i="34"/>
  <c r="BR17" i="34"/>
  <c r="BP21" i="34"/>
  <c r="BT21" i="34"/>
  <c r="BW21" i="34"/>
  <c r="BQ21" i="34"/>
  <c r="BZ21" i="34"/>
  <c r="BX21" i="34"/>
  <c r="BU21" i="34"/>
  <c r="BY21" i="34"/>
  <c r="BV21" i="34"/>
  <c r="BO21" i="34"/>
  <c r="BS21" i="34"/>
  <c r="BR21" i="34"/>
  <c r="BP33" i="34"/>
  <c r="BR33" i="34"/>
  <c r="BT33" i="34"/>
  <c r="BU33" i="34"/>
  <c r="BZ33" i="34"/>
  <c r="BV33" i="34"/>
  <c r="BO33" i="34"/>
  <c r="BW33" i="34"/>
  <c r="BY33" i="34"/>
  <c r="BS33" i="34"/>
  <c r="BQ33" i="34"/>
  <c r="BX33" i="34"/>
  <c r="BP41" i="34"/>
  <c r="BU41" i="34"/>
  <c r="BZ41" i="34"/>
  <c r="BS41" i="34"/>
  <c r="BV41" i="34"/>
  <c r="BY41" i="34"/>
  <c r="BT41" i="34"/>
  <c r="BX41" i="34"/>
  <c r="BW41" i="34"/>
  <c r="BQ41" i="34"/>
  <c r="BO41" i="34"/>
  <c r="BR41" i="34"/>
  <c r="BP45" i="34"/>
  <c r="BX45" i="34"/>
  <c r="BO45" i="34"/>
  <c r="BV45" i="34"/>
  <c r="BS45" i="34"/>
  <c r="BY45" i="34"/>
  <c r="BU45" i="34"/>
  <c r="BR45" i="34"/>
  <c r="BQ45" i="34"/>
  <c r="BW45" i="34"/>
  <c r="BZ45" i="34"/>
  <c r="BT45" i="34"/>
  <c r="BW49" i="34"/>
  <c r="BP49" i="34"/>
  <c r="BX49" i="34"/>
  <c r="BQ49" i="34"/>
  <c r="BT49" i="34"/>
  <c r="BZ49" i="34"/>
  <c r="BU49" i="34"/>
  <c r="BR49" i="34"/>
  <c r="BO49" i="34"/>
  <c r="BY49" i="34"/>
  <c r="BS49" i="34"/>
  <c r="BV49" i="34"/>
  <c r="BP53" i="34"/>
  <c r="BU53" i="34"/>
  <c r="BV53" i="34"/>
  <c r="BW53" i="34"/>
  <c r="BR53" i="34"/>
  <c r="BT53" i="34"/>
  <c r="BX53" i="34"/>
  <c r="BY53" i="34"/>
  <c r="BQ53" i="34"/>
  <c r="BO53" i="34"/>
  <c r="BS53" i="34"/>
  <c r="BZ53" i="34"/>
  <c r="BP57" i="34"/>
  <c r="BO57" i="34"/>
  <c r="BZ57" i="34"/>
  <c r="BS57" i="34"/>
  <c r="BW57" i="34"/>
  <c r="BQ57" i="34"/>
  <c r="BU57" i="34"/>
  <c r="BV57" i="34"/>
  <c r="BR57" i="34"/>
  <c r="BX57" i="34"/>
  <c r="BT57" i="34"/>
  <c r="BY57" i="34"/>
  <c r="BP65" i="34"/>
  <c r="BV65" i="34"/>
  <c r="BX65" i="34"/>
  <c r="BY65" i="34"/>
  <c r="BR65" i="34"/>
  <c r="BW65" i="34"/>
  <c r="BS65" i="34"/>
  <c r="BZ65" i="34"/>
  <c r="BQ65" i="34"/>
  <c r="BO65" i="34"/>
  <c r="BT65" i="34"/>
  <c r="BU65" i="34"/>
  <c r="BP69" i="34"/>
  <c r="BU69" i="34"/>
  <c r="BX69" i="34"/>
  <c r="BV69" i="34"/>
  <c r="BW69" i="34"/>
  <c r="BT69" i="34"/>
  <c r="BS69" i="34"/>
  <c r="BQ69" i="34"/>
  <c r="BO69" i="34"/>
  <c r="BZ69" i="34"/>
  <c r="BR69" i="34"/>
  <c r="BY69" i="34"/>
  <c r="BP73" i="34"/>
  <c r="BU73" i="34"/>
  <c r="BQ73" i="34"/>
  <c r="BW73" i="34"/>
  <c r="BT73" i="34"/>
  <c r="BR73" i="34"/>
  <c r="BZ73" i="34"/>
  <c r="BY73" i="34"/>
  <c r="BV73" i="34"/>
  <c r="BS73" i="34"/>
  <c r="BO73" i="34"/>
  <c r="BX73" i="34"/>
  <c r="BP77" i="34"/>
  <c r="BU77" i="34"/>
  <c r="BQ77" i="34"/>
  <c r="BY77" i="34"/>
  <c r="BW77" i="34"/>
  <c r="BT77" i="34"/>
  <c r="BO77" i="34"/>
  <c r="BS77" i="34"/>
  <c r="BX77" i="34"/>
  <c r="BZ77" i="34"/>
  <c r="BV77" i="34"/>
  <c r="BR77" i="34"/>
  <c r="BP81" i="34"/>
  <c r="BZ81" i="34"/>
  <c r="BX81" i="34"/>
  <c r="BU81" i="34"/>
  <c r="BO81" i="34"/>
  <c r="BS81" i="34"/>
  <c r="BQ81" i="34"/>
  <c r="BW81" i="34"/>
  <c r="BY81" i="34"/>
  <c r="BT81" i="34"/>
  <c r="BR81" i="34"/>
  <c r="BV81" i="34"/>
  <c r="BP89" i="34"/>
  <c r="BW89" i="34"/>
  <c r="BT89" i="34"/>
  <c r="BX89" i="34"/>
  <c r="BO89" i="34"/>
  <c r="BS89" i="34"/>
  <c r="BV89" i="34"/>
  <c r="BZ89" i="34"/>
  <c r="BY89" i="34"/>
  <c r="BQ89" i="34"/>
  <c r="BU89" i="34"/>
  <c r="BR89" i="34"/>
  <c r="BP93" i="34"/>
  <c r="BX93" i="34"/>
  <c r="BT93" i="34"/>
  <c r="BY93" i="34"/>
  <c r="BU93" i="34"/>
  <c r="BV93" i="34"/>
  <c r="BZ93" i="34"/>
  <c r="BS93" i="34"/>
  <c r="BQ93" i="34"/>
  <c r="BR93" i="34"/>
  <c r="BO93" i="34"/>
  <c r="BW93" i="34"/>
  <c r="BP97" i="34"/>
  <c r="BY97" i="34"/>
  <c r="BU97" i="34"/>
  <c r="BT97" i="34"/>
  <c r="BV97" i="34"/>
  <c r="BW97" i="34"/>
  <c r="BS97" i="34"/>
  <c r="BX97" i="34"/>
  <c r="BR97" i="34"/>
  <c r="BZ97" i="34"/>
  <c r="BQ97" i="34"/>
  <c r="BO97" i="34"/>
  <c r="BP101" i="34"/>
  <c r="BO101" i="34"/>
  <c r="BZ101" i="34"/>
  <c r="BY101" i="34"/>
  <c r="BU101" i="34"/>
  <c r="BW101" i="34"/>
  <c r="BT101" i="34"/>
  <c r="BV101" i="34"/>
  <c r="BR101" i="34"/>
  <c r="BQ101" i="34"/>
  <c r="BS101" i="34"/>
  <c r="BX101" i="34"/>
  <c r="BP105" i="34"/>
  <c r="BY105" i="34"/>
  <c r="BZ105" i="34"/>
  <c r="BU105" i="34"/>
  <c r="BW105" i="34"/>
  <c r="BX105" i="34"/>
  <c r="BO105" i="34"/>
  <c r="BS105" i="34"/>
  <c r="BQ105" i="34"/>
  <c r="BV105" i="34"/>
  <c r="BT105" i="34"/>
  <c r="BR105" i="34"/>
  <c r="BP109" i="34"/>
  <c r="BR109" i="34"/>
  <c r="BU109" i="34"/>
  <c r="BO109" i="34"/>
  <c r="BT109" i="34"/>
  <c r="BW109" i="34"/>
  <c r="BQ109" i="34"/>
  <c r="BX109" i="34"/>
  <c r="BY109" i="34"/>
  <c r="BZ109" i="34"/>
  <c r="BS109" i="34"/>
  <c r="BV109" i="34"/>
  <c r="BP113" i="34"/>
  <c r="BS113" i="34"/>
  <c r="BX113" i="34"/>
  <c r="BV113" i="34"/>
  <c r="BY113" i="34"/>
  <c r="BT113" i="34"/>
  <c r="BU113" i="34"/>
  <c r="BR113" i="34"/>
  <c r="BW113" i="34"/>
  <c r="BO113" i="34"/>
  <c r="BZ113" i="34"/>
  <c r="BQ113" i="34"/>
  <c r="BT117" i="34"/>
  <c r="BP117" i="34"/>
  <c r="BQ117" i="34"/>
  <c r="BR117" i="34"/>
  <c r="BW117" i="34"/>
  <c r="BV117" i="34"/>
  <c r="BS117" i="34"/>
  <c r="BO117" i="34"/>
  <c r="BY117" i="34"/>
  <c r="BZ117" i="34"/>
  <c r="BU117" i="34"/>
  <c r="BX117" i="34"/>
  <c r="BP121" i="34"/>
  <c r="BO121" i="34"/>
  <c r="BV121" i="34"/>
  <c r="BS121" i="34"/>
  <c r="BW121" i="34"/>
  <c r="BZ121" i="34"/>
  <c r="BR121" i="34"/>
  <c r="BQ121" i="34"/>
  <c r="BT121" i="34"/>
  <c r="BU121" i="34"/>
  <c r="BY121" i="34"/>
  <c r="BX121" i="34"/>
  <c r="BP125" i="34"/>
  <c r="BW125" i="34"/>
  <c r="BV125" i="34"/>
  <c r="BT125" i="34"/>
  <c r="BZ125" i="34"/>
  <c r="BS125" i="34"/>
  <c r="BU125" i="34"/>
  <c r="BR125" i="34"/>
  <c r="BO125" i="34"/>
  <c r="BQ125" i="34"/>
  <c r="BX125" i="34"/>
  <c r="BY125" i="34"/>
  <c r="BP129" i="34"/>
  <c r="BR129" i="34"/>
  <c r="BQ129" i="34"/>
  <c r="BZ129" i="34"/>
  <c r="BU129" i="34"/>
  <c r="BO129" i="34"/>
  <c r="BT129" i="34"/>
  <c r="BS129" i="34"/>
  <c r="BV129" i="34"/>
  <c r="BY129" i="34"/>
  <c r="BW129" i="34"/>
  <c r="BX129" i="34"/>
  <c r="BP133" i="34"/>
  <c r="BW133" i="34"/>
  <c r="BO133" i="34"/>
  <c r="BU133" i="34"/>
  <c r="BZ133" i="34"/>
  <c r="BR133" i="34"/>
  <c r="BS133" i="34"/>
  <c r="BT133" i="34"/>
  <c r="BY133" i="34"/>
  <c r="BX133" i="34"/>
  <c r="BQ133" i="34"/>
  <c r="BV133" i="34"/>
  <c r="BP137" i="34"/>
  <c r="BR137" i="34"/>
  <c r="BQ137" i="34"/>
  <c r="BU137" i="34"/>
  <c r="BO137" i="34"/>
  <c r="BW137" i="34"/>
  <c r="BS137" i="34"/>
  <c r="BX137" i="34"/>
  <c r="BZ137" i="34"/>
  <c r="BV137" i="34"/>
  <c r="BY137" i="34"/>
  <c r="BT137" i="34"/>
  <c r="BP141" i="34"/>
  <c r="BT141" i="34"/>
  <c r="BZ141" i="34"/>
  <c r="BO141" i="34"/>
  <c r="BV141" i="34"/>
  <c r="BW141" i="34"/>
  <c r="BU141" i="34"/>
  <c r="BR141" i="34"/>
  <c r="BX141" i="34"/>
  <c r="BQ141" i="34"/>
  <c r="BS141" i="34"/>
  <c r="BY141" i="34"/>
  <c r="BP145" i="34"/>
  <c r="BZ145" i="34"/>
  <c r="BW145" i="34"/>
  <c r="BR145" i="34"/>
  <c r="BU145" i="34"/>
  <c r="BS145" i="34"/>
  <c r="BQ145" i="34"/>
  <c r="BO145" i="34"/>
  <c r="BV145" i="34"/>
  <c r="BT145" i="34"/>
  <c r="BX145" i="34"/>
  <c r="BY145" i="34"/>
  <c r="BP149" i="34"/>
  <c r="BR149" i="34"/>
  <c r="BT149" i="34"/>
  <c r="BX149" i="34"/>
  <c r="BU149" i="34"/>
  <c r="BZ149" i="34"/>
  <c r="BQ149" i="34"/>
  <c r="BS149" i="34"/>
  <c r="BW149" i="34"/>
  <c r="BO149" i="34"/>
  <c r="BY149" i="34"/>
  <c r="BV149" i="34"/>
  <c r="BP153" i="34"/>
  <c r="BQ153" i="34"/>
  <c r="BU153" i="34"/>
  <c r="BX153" i="34"/>
  <c r="BR153" i="34"/>
  <c r="BS153" i="34"/>
  <c r="BZ153" i="34"/>
  <c r="BY153" i="34"/>
  <c r="BV153" i="34"/>
  <c r="BO153" i="34"/>
  <c r="BW153" i="34"/>
  <c r="BT153" i="34"/>
  <c r="BP157" i="34"/>
  <c r="BW157" i="34"/>
  <c r="BO157" i="34"/>
  <c r="BS157" i="34"/>
  <c r="BQ157" i="34"/>
  <c r="BV157" i="34"/>
  <c r="BR157" i="34"/>
  <c r="BU157" i="34"/>
  <c r="BT157" i="34"/>
  <c r="BX157" i="34"/>
  <c r="BZ157" i="34"/>
  <c r="BY157" i="34"/>
  <c r="BP161" i="34"/>
  <c r="BU161" i="34"/>
  <c r="BS161" i="34"/>
  <c r="BQ161" i="34"/>
  <c r="BX161" i="34"/>
  <c r="BT161" i="34"/>
  <c r="BW161" i="34"/>
  <c r="BV161" i="34"/>
  <c r="BZ161" i="34"/>
  <c r="BR161" i="34"/>
  <c r="BO161" i="34"/>
  <c r="BY161" i="34"/>
  <c r="BP165" i="34"/>
  <c r="BZ165" i="34"/>
  <c r="BV165" i="34"/>
  <c r="BT165" i="34"/>
  <c r="BU165" i="34"/>
  <c r="BQ165" i="34"/>
  <c r="BW165" i="34"/>
  <c r="BR165" i="34"/>
  <c r="BY165" i="34"/>
  <c r="BS165" i="34"/>
  <c r="BO165" i="34"/>
  <c r="BX165" i="34"/>
  <c r="BP169" i="34"/>
  <c r="BU169" i="34"/>
  <c r="BT169" i="34"/>
  <c r="BR169" i="34"/>
  <c r="BY169" i="34"/>
  <c r="BX169" i="34"/>
  <c r="BQ169" i="34"/>
  <c r="BO169" i="34"/>
  <c r="BS169" i="34"/>
  <c r="BV169" i="34"/>
  <c r="BW169" i="34"/>
  <c r="BZ169" i="34"/>
  <c r="BP173" i="34"/>
  <c r="BV173" i="34"/>
  <c r="BU173" i="34"/>
  <c r="BQ173" i="34"/>
  <c r="BR173" i="34"/>
  <c r="BZ173" i="34"/>
  <c r="BT173" i="34"/>
  <c r="BW173" i="34"/>
  <c r="BX173" i="34"/>
  <c r="BO173" i="34"/>
  <c r="BY173" i="34"/>
  <c r="BS173" i="34"/>
  <c r="BP177" i="34"/>
  <c r="BS177" i="34"/>
  <c r="BQ177" i="34"/>
  <c r="BU177" i="34"/>
  <c r="BY177" i="34"/>
  <c r="BT177" i="34"/>
  <c r="BO177" i="34"/>
  <c r="BW177" i="34"/>
  <c r="BZ177" i="34"/>
  <c r="BV177" i="34"/>
  <c r="BX177" i="34"/>
  <c r="BR177" i="34"/>
  <c r="BP181" i="34"/>
  <c r="BQ181" i="34"/>
  <c r="BU181" i="34"/>
  <c r="BR181" i="34"/>
  <c r="BZ181" i="34"/>
  <c r="BY181" i="34"/>
  <c r="BT181" i="34"/>
  <c r="BX181" i="34"/>
  <c r="BO181" i="34"/>
  <c r="BS181" i="34"/>
  <c r="BV181" i="34"/>
  <c r="BW181" i="34"/>
  <c r="BX189" i="34"/>
  <c r="BP189" i="34"/>
  <c r="BY189" i="34"/>
  <c r="BW189" i="34"/>
  <c r="BT189" i="34"/>
  <c r="BR189" i="34"/>
  <c r="BZ189" i="34"/>
  <c r="BV189" i="34"/>
  <c r="BO189" i="34"/>
  <c r="BS189" i="34"/>
  <c r="BU189" i="34"/>
  <c r="BQ189" i="34"/>
  <c r="BP193" i="34"/>
  <c r="BU193" i="34"/>
  <c r="BT193" i="34"/>
  <c r="BR193" i="34"/>
  <c r="BS193" i="34"/>
  <c r="BQ193" i="34"/>
  <c r="BO193" i="34"/>
  <c r="BX193" i="34"/>
  <c r="BV193" i="34"/>
  <c r="BY193" i="34"/>
  <c r="BZ193" i="34"/>
  <c r="BW193" i="34"/>
  <c r="BP197" i="34"/>
  <c r="BW197" i="34"/>
  <c r="BZ197" i="34"/>
  <c r="BQ197" i="34"/>
  <c r="BY197" i="34"/>
  <c r="BX197" i="34"/>
  <c r="BR197" i="34"/>
  <c r="BV197" i="34"/>
  <c r="BS197" i="34"/>
  <c r="BT197" i="34"/>
  <c r="BU197" i="34"/>
  <c r="BO197" i="34"/>
  <c r="BP201" i="34"/>
  <c r="BQ201" i="34"/>
  <c r="BR201" i="34"/>
  <c r="BZ201" i="34"/>
  <c r="BU201" i="34"/>
  <c r="BW201" i="34"/>
  <c r="BT201" i="34"/>
  <c r="BX201" i="34"/>
  <c r="BY201" i="34"/>
  <c r="BV201" i="34"/>
  <c r="BS201" i="34"/>
  <c r="BO201" i="34"/>
  <c r="BP205" i="34"/>
  <c r="BX205" i="34"/>
  <c r="BU205" i="34"/>
  <c r="BV205" i="34"/>
  <c r="BT205" i="34"/>
  <c r="BZ205" i="34"/>
  <c r="BR205" i="34"/>
  <c r="BQ205" i="34"/>
  <c r="BO205" i="34"/>
  <c r="BY205" i="34"/>
  <c r="BS205" i="34"/>
  <c r="BW205" i="34"/>
  <c r="BP209" i="34"/>
  <c r="BW209" i="34"/>
  <c r="BR209" i="34"/>
  <c r="BU209" i="34"/>
  <c r="BV209" i="34"/>
  <c r="BT209" i="34"/>
  <c r="BZ209" i="34"/>
  <c r="BO209" i="34"/>
  <c r="BS209" i="34"/>
  <c r="BX209" i="34"/>
  <c r="BY209" i="34"/>
  <c r="BQ209" i="34"/>
  <c r="BP213" i="34"/>
  <c r="BX213" i="34"/>
  <c r="BV213" i="34"/>
  <c r="BU213" i="34"/>
  <c r="BW213" i="34"/>
  <c r="BS213" i="34"/>
  <c r="BR213" i="34"/>
  <c r="BQ213" i="34"/>
  <c r="BO213" i="34"/>
  <c r="BZ213" i="34"/>
  <c r="BY213" i="34"/>
  <c r="BT213" i="34"/>
  <c r="BP217" i="34"/>
  <c r="BX217" i="34"/>
  <c r="BO217" i="34"/>
  <c r="BR217" i="34"/>
  <c r="BV217" i="34"/>
  <c r="BT217" i="34"/>
  <c r="BQ217" i="34"/>
  <c r="BY217" i="34"/>
  <c r="BS217" i="34"/>
  <c r="BW217" i="34"/>
  <c r="BU217" i="34"/>
  <c r="BZ217" i="34"/>
  <c r="BP233" i="34"/>
  <c r="BQ233" i="34"/>
  <c r="BW233" i="34"/>
  <c r="BY233" i="34"/>
  <c r="BO233" i="34"/>
  <c r="BZ233" i="34"/>
  <c r="BR233" i="34"/>
  <c r="BT233" i="34"/>
  <c r="BV233" i="34"/>
  <c r="BS233" i="34"/>
  <c r="BX233" i="34"/>
  <c r="BU233" i="34"/>
  <c r="BP237" i="34"/>
  <c r="BY237" i="34"/>
  <c r="BW237" i="34"/>
  <c r="BU237" i="34"/>
  <c r="BT237" i="34"/>
  <c r="BS237" i="34"/>
  <c r="BR237" i="34"/>
  <c r="BO237" i="34"/>
  <c r="BZ237" i="34"/>
  <c r="BV237" i="34"/>
  <c r="BQ237" i="34"/>
  <c r="BX237" i="34"/>
  <c r="BP241" i="34"/>
  <c r="BY241" i="34"/>
  <c r="BX241" i="34"/>
  <c r="BZ241" i="34"/>
  <c r="BT241" i="34"/>
  <c r="BU241" i="34"/>
  <c r="BQ241" i="34"/>
  <c r="BO241" i="34"/>
  <c r="BS241" i="34"/>
  <c r="BW241" i="34"/>
  <c r="BR241" i="34"/>
  <c r="BV241" i="34"/>
  <c r="BP6" i="34"/>
  <c r="BO6" i="34"/>
  <c r="BT6" i="34"/>
  <c r="BQ6" i="34"/>
  <c r="BU6" i="34"/>
  <c r="BY6" i="34"/>
  <c r="BZ6" i="34"/>
  <c r="BV6" i="34"/>
  <c r="BS6" i="34"/>
  <c r="BW6" i="34"/>
  <c r="BX6" i="34"/>
  <c r="BR6" i="34"/>
  <c r="BP14" i="34"/>
  <c r="BO14" i="34"/>
  <c r="BS14" i="34"/>
  <c r="BU14" i="34"/>
  <c r="BQ14" i="34"/>
  <c r="BZ14" i="34"/>
  <c r="BW14" i="34"/>
  <c r="BT14" i="34"/>
  <c r="BR14" i="34"/>
  <c r="BV14" i="34"/>
  <c r="BX14" i="34"/>
  <c r="BY14" i="34"/>
  <c r="BP18" i="34"/>
  <c r="BZ18" i="34"/>
  <c r="BV18" i="34"/>
  <c r="BW18" i="34"/>
  <c r="BO18" i="34"/>
  <c r="BR18" i="34"/>
  <c r="BQ18" i="34"/>
  <c r="BS18" i="34"/>
  <c r="BT18" i="34"/>
  <c r="BY18" i="34"/>
  <c r="BX18" i="34"/>
  <c r="BU18" i="34"/>
  <c r="BP22" i="34"/>
  <c r="BS22" i="34"/>
  <c r="BO22" i="34"/>
  <c r="BQ22" i="34"/>
  <c r="BT22" i="34"/>
  <c r="BR22" i="34"/>
  <c r="BZ22" i="34"/>
  <c r="BV22" i="34"/>
  <c r="BX22" i="34"/>
  <c r="BW22" i="34"/>
  <c r="BY22" i="34"/>
  <c r="BU22" i="34"/>
  <c r="BP26" i="34"/>
  <c r="BQ26" i="34"/>
  <c r="BX26" i="34"/>
  <c r="BT26" i="34"/>
  <c r="BW26" i="34"/>
  <c r="BY26" i="34"/>
  <c r="BZ26" i="34"/>
  <c r="BU26" i="34"/>
  <c r="BR26" i="34"/>
  <c r="BS26" i="34"/>
  <c r="BO26" i="34"/>
  <c r="BV26" i="34"/>
  <c r="BP34" i="34"/>
  <c r="BO34" i="34"/>
  <c r="BX34" i="34"/>
  <c r="BY34" i="34"/>
  <c r="BS34" i="34"/>
  <c r="BT34" i="34"/>
  <c r="BW34" i="34"/>
  <c r="BV34" i="34"/>
  <c r="BZ34" i="34"/>
  <c r="BQ34" i="34"/>
  <c r="BU34" i="34"/>
  <c r="BR34" i="34"/>
  <c r="BP42" i="34"/>
  <c r="BR42" i="34"/>
  <c r="BO42" i="34"/>
  <c r="BU42" i="34"/>
  <c r="BQ42" i="34"/>
  <c r="BW42" i="34"/>
  <c r="BS42" i="34"/>
  <c r="BV42" i="34"/>
  <c r="BY42" i="34"/>
  <c r="BZ42" i="34"/>
  <c r="BX42" i="34"/>
  <c r="BT42" i="34"/>
  <c r="BP46" i="34"/>
  <c r="BW46" i="34"/>
  <c r="BV46" i="34"/>
  <c r="BX46" i="34"/>
  <c r="BZ46" i="34"/>
  <c r="BQ46" i="34"/>
  <c r="BU46" i="34"/>
  <c r="BS46" i="34"/>
  <c r="BT46" i="34"/>
  <c r="BY46" i="34"/>
  <c r="BR46" i="34"/>
  <c r="BO46" i="34"/>
  <c r="BP50" i="34"/>
  <c r="BO50" i="34"/>
  <c r="BX50" i="34"/>
  <c r="BZ50" i="34"/>
  <c r="BY50" i="34"/>
  <c r="BW50" i="34"/>
  <c r="BT50" i="34"/>
  <c r="BR50" i="34"/>
  <c r="BU50" i="34"/>
  <c r="BS50" i="34"/>
  <c r="BQ50" i="34"/>
  <c r="BV50" i="34"/>
  <c r="BP66" i="34"/>
  <c r="BW66" i="34"/>
  <c r="BY66" i="34"/>
  <c r="BS66" i="34"/>
  <c r="BO66" i="34"/>
  <c r="BX66" i="34"/>
  <c r="BZ66" i="34"/>
  <c r="BR66" i="34"/>
  <c r="BQ66" i="34"/>
  <c r="BV66" i="34"/>
  <c r="BU66" i="34"/>
  <c r="BT66" i="34"/>
  <c r="BP70" i="34"/>
  <c r="BS70" i="34"/>
  <c r="BY70" i="34"/>
  <c r="BX70" i="34"/>
  <c r="BU70" i="34"/>
  <c r="BO70" i="34"/>
  <c r="BR70" i="34"/>
  <c r="BZ70" i="34"/>
  <c r="BW70" i="34"/>
  <c r="BT70" i="34"/>
  <c r="BQ70" i="34"/>
  <c r="BV70" i="34"/>
  <c r="BP74" i="34"/>
  <c r="BW74" i="34"/>
  <c r="BT74" i="34"/>
  <c r="BO74" i="34"/>
  <c r="BS74" i="34"/>
  <c r="BR74" i="34"/>
  <c r="BY74" i="34"/>
  <c r="BU74" i="34"/>
  <c r="BX74" i="34"/>
  <c r="BQ74" i="34"/>
  <c r="BV74" i="34"/>
  <c r="BZ74" i="34"/>
  <c r="BP78" i="34"/>
  <c r="BO78" i="34"/>
  <c r="BT78" i="34"/>
  <c r="BU78" i="34"/>
  <c r="BS78" i="34"/>
  <c r="BR78" i="34"/>
  <c r="BZ78" i="34"/>
  <c r="BV78" i="34"/>
  <c r="BX78" i="34"/>
  <c r="BW78" i="34"/>
  <c r="BQ78" i="34"/>
  <c r="BY78" i="34"/>
  <c r="BP82" i="34"/>
  <c r="BO82" i="34"/>
  <c r="BX82" i="34"/>
  <c r="BY82" i="34"/>
  <c r="BZ82" i="34"/>
  <c r="BV82" i="34"/>
  <c r="BU82" i="34"/>
  <c r="BT82" i="34"/>
  <c r="BQ82" i="34"/>
  <c r="BS82" i="34"/>
  <c r="BR82" i="34"/>
  <c r="BW82" i="34"/>
  <c r="BP86" i="34"/>
  <c r="BQ86" i="34"/>
  <c r="BR86" i="34"/>
  <c r="BW86" i="34"/>
  <c r="BS86" i="34"/>
  <c r="BV86" i="34"/>
  <c r="BX86" i="34"/>
  <c r="BZ86" i="34"/>
  <c r="BT86" i="34"/>
  <c r="BO86" i="34"/>
  <c r="BY86" i="34"/>
  <c r="BU86" i="34"/>
  <c r="BP90" i="34"/>
  <c r="BV90" i="34"/>
  <c r="BX90" i="34"/>
  <c r="BY90" i="34"/>
  <c r="BZ90" i="34"/>
  <c r="BR90" i="34"/>
  <c r="BW90" i="34"/>
  <c r="BU90" i="34"/>
  <c r="BO90" i="34"/>
  <c r="BQ90" i="34"/>
  <c r="BT90" i="34"/>
  <c r="BS90" i="34"/>
  <c r="BP94" i="34"/>
  <c r="BS94" i="34"/>
  <c r="BO94" i="34"/>
  <c r="BY94" i="34"/>
  <c r="BR94" i="34"/>
  <c r="BV94" i="34"/>
  <c r="BW94" i="34"/>
  <c r="BX94" i="34"/>
  <c r="BQ94" i="34"/>
  <c r="BT94" i="34"/>
  <c r="BZ94" i="34"/>
  <c r="BU94" i="34"/>
  <c r="BP98" i="34"/>
  <c r="BX98" i="34"/>
  <c r="BT98" i="34"/>
  <c r="BU98" i="34"/>
  <c r="BS98" i="34"/>
  <c r="BY98" i="34"/>
  <c r="BZ98" i="34"/>
  <c r="BO98" i="34"/>
  <c r="BQ98" i="34"/>
  <c r="BW98" i="34"/>
  <c r="BV98" i="34"/>
  <c r="BR98" i="34"/>
  <c r="BP106" i="34"/>
  <c r="BR106" i="34"/>
  <c r="BQ106" i="34"/>
  <c r="BO106" i="34"/>
  <c r="BZ106" i="34"/>
  <c r="BW106" i="34"/>
  <c r="BU106" i="34"/>
  <c r="BS106" i="34"/>
  <c r="BV106" i="34"/>
  <c r="BT106" i="34"/>
  <c r="BX106" i="34"/>
  <c r="BY106" i="34"/>
  <c r="BP110" i="34"/>
  <c r="BU110" i="34"/>
  <c r="BV110" i="34"/>
  <c r="BX110" i="34"/>
  <c r="BY110" i="34"/>
  <c r="BW110" i="34"/>
  <c r="BQ110" i="34"/>
  <c r="BS110" i="34"/>
  <c r="BR110" i="34"/>
  <c r="BZ110" i="34"/>
  <c r="BO110" i="34"/>
  <c r="BT110" i="34"/>
  <c r="BZ114" i="34"/>
  <c r="BP114" i="34"/>
  <c r="BY114" i="34"/>
  <c r="BW114" i="34"/>
  <c r="BQ114" i="34"/>
  <c r="BU114" i="34"/>
  <c r="BV114" i="34"/>
  <c r="BS114" i="34"/>
  <c r="BX114" i="34"/>
  <c r="BO114" i="34"/>
  <c r="BR114" i="34"/>
  <c r="BT114" i="34"/>
  <c r="BP118" i="34"/>
  <c r="BW118" i="34"/>
  <c r="BS118" i="34"/>
  <c r="BU118" i="34"/>
  <c r="BV118" i="34"/>
  <c r="BX118" i="34"/>
  <c r="BZ118" i="34"/>
  <c r="BY118" i="34"/>
  <c r="BR118" i="34"/>
  <c r="BQ118" i="34"/>
  <c r="BO118" i="34"/>
  <c r="BT118" i="34"/>
  <c r="BP122" i="34"/>
  <c r="BV122" i="34"/>
  <c r="BS122" i="34"/>
  <c r="BW122" i="34"/>
  <c r="BU122" i="34"/>
  <c r="BX122" i="34"/>
  <c r="BZ122" i="34"/>
  <c r="BR122" i="34"/>
  <c r="BT122" i="34"/>
  <c r="BQ122" i="34"/>
  <c r="BY122" i="34"/>
  <c r="BO122" i="34"/>
  <c r="BP126" i="34"/>
  <c r="BU126" i="34"/>
  <c r="BQ126" i="34"/>
  <c r="BZ126" i="34"/>
  <c r="BV126" i="34"/>
  <c r="BO126" i="34"/>
  <c r="BT126" i="34"/>
  <c r="BY126" i="34"/>
  <c r="BR126" i="34"/>
  <c r="BS126" i="34"/>
  <c r="BX126" i="34"/>
  <c r="BW126" i="34"/>
  <c r="BP130" i="34"/>
  <c r="BW130" i="34"/>
  <c r="BO130" i="34"/>
  <c r="BX130" i="34"/>
  <c r="BQ130" i="34"/>
  <c r="BS130" i="34"/>
  <c r="BV130" i="34"/>
  <c r="BT130" i="34"/>
  <c r="BU130" i="34"/>
  <c r="BR130" i="34"/>
  <c r="BY130" i="34"/>
  <c r="BZ130" i="34"/>
  <c r="BP134" i="34"/>
  <c r="BQ134" i="34"/>
  <c r="BU134" i="34"/>
  <c r="BZ134" i="34"/>
  <c r="BW134" i="34"/>
  <c r="BY134" i="34"/>
  <c r="BR134" i="34"/>
  <c r="BX134" i="34"/>
  <c r="BT134" i="34"/>
  <c r="BS134" i="34"/>
  <c r="BV134" i="34"/>
  <c r="BO134" i="34"/>
  <c r="BP138" i="34"/>
  <c r="BW138" i="34"/>
  <c r="BX138" i="34"/>
  <c r="BV138" i="34"/>
  <c r="BO138" i="34"/>
  <c r="BY138" i="34"/>
  <c r="BT138" i="34"/>
  <c r="BR138" i="34"/>
  <c r="BZ138" i="34"/>
  <c r="BU138" i="34"/>
  <c r="BQ138" i="34"/>
  <c r="BS138" i="34"/>
  <c r="BP142" i="34"/>
  <c r="BO142" i="34"/>
  <c r="BT142" i="34"/>
  <c r="BW142" i="34"/>
  <c r="BY142" i="34"/>
  <c r="BV142" i="34"/>
  <c r="BU142" i="34"/>
  <c r="BZ142" i="34"/>
  <c r="BR142" i="34"/>
  <c r="BX142" i="34"/>
  <c r="BQ142" i="34"/>
  <c r="BS142" i="34"/>
  <c r="BP146" i="34"/>
  <c r="BQ146" i="34"/>
  <c r="BT146" i="34"/>
  <c r="BV146" i="34"/>
  <c r="BO146" i="34"/>
  <c r="BS146" i="34"/>
  <c r="BU146" i="34"/>
  <c r="BY146" i="34"/>
  <c r="BZ146" i="34"/>
  <c r="BX146" i="34"/>
  <c r="BW146" i="34"/>
  <c r="BR146" i="34"/>
  <c r="BP150" i="34"/>
  <c r="BZ150" i="34"/>
  <c r="BU150" i="34"/>
  <c r="BS150" i="34"/>
  <c r="BY150" i="34"/>
  <c r="BO150" i="34"/>
  <c r="BQ150" i="34"/>
  <c r="BR150" i="34"/>
  <c r="BW150" i="34"/>
  <c r="BV150" i="34"/>
  <c r="BT150" i="34"/>
  <c r="BX150" i="34"/>
  <c r="BP154" i="34"/>
  <c r="BZ154" i="34"/>
  <c r="BV154" i="34"/>
  <c r="BS154" i="34"/>
  <c r="BY154" i="34"/>
  <c r="BU154" i="34"/>
  <c r="BQ154" i="34"/>
  <c r="BR154" i="34"/>
  <c r="BT154" i="34"/>
  <c r="BW154" i="34"/>
  <c r="BO154" i="34"/>
  <c r="BX154" i="34"/>
  <c r="BP158" i="34"/>
  <c r="BS158" i="34"/>
  <c r="BX158" i="34"/>
  <c r="BV158" i="34"/>
  <c r="BU158" i="34"/>
  <c r="BY158" i="34"/>
  <c r="BR158" i="34"/>
  <c r="BQ158" i="34"/>
  <c r="BO158" i="34"/>
  <c r="BW158" i="34"/>
  <c r="BT158" i="34"/>
  <c r="BZ158" i="34"/>
  <c r="BP162" i="34"/>
  <c r="BU162" i="34"/>
  <c r="BO162" i="34"/>
  <c r="BX162" i="34"/>
  <c r="BQ162" i="34"/>
  <c r="BZ162" i="34"/>
  <c r="BT162" i="34"/>
  <c r="BY162" i="34"/>
  <c r="BS162" i="34"/>
  <c r="BW162" i="34"/>
  <c r="BV162" i="34"/>
  <c r="BR162" i="34"/>
  <c r="BP166" i="34"/>
  <c r="BV166" i="34"/>
  <c r="BQ166" i="34"/>
  <c r="BO166" i="34"/>
  <c r="BU166" i="34"/>
  <c r="BW166" i="34"/>
  <c r="BR166" i="34"/>
  <c r="BS166" i="34"/>
  <c r="BT166" i="34"/>
  <c r="BY166" i="34"/>
  <c r="BX166" i="34"/>
  <c r="BZ166" i="34"/>
  <c r="BP170" i="34"/>
  <c r="BZ170" i="34"/>
  <c r="BR170" i="34"/>
  <c r="BX170" i="34"/>
  <c r="BW170" i="34"/>
  <c r="BS170" i="34"/>
  <c r="BU170" i="34"/>
  <c r="BO170" i="34"/>
  <c r="BY170" i="34"/>
  <c r="BV170" i="34"/>
  <c r="BQ170" i="34"/>
  <c r="BT170" i="34"/>
  <c r="BP174" i="34"/>
  <c r="BS174" i="34"/>
  <c r="BU174" i="34"/>
  <c r="BR174" i="34"/>
  <c r="BX174" i="34"/>
  <c r="BW174" i="34"/>
  <c r="BY174" i="34"/>
  <c r="BT174" i="34"/>
  <c r="BQ174" i="34"/>
  <c r="BZ174" i="34"/>
  <c r="BO174" i="34"/>
  <c r="BV174" i="34"/>
  <c r="BP178" i="34"/>
  <c r="BU178" i="34"/>
  <c r="BQ178" i="34"/>
  <c r="BO178" i="34"/>
  <c r="BX178" i="34"/>
  <c r="BR178" i="34"/>
  <c r="BZ178" i="34"/>
  <c r="BS178" i="34"/>
  <c r="BY178" i="34"/>
  <c r="BV178" i="34"/>
  <c r="BT178" i="34"/>
  <c r="BW178" i="34"/>
  <c r="BP182" i="34"/>
  <c r="BY182" i="34"/>
  <c r="BW182" i="34"/>
  <c r="BV182" i="34"/>
  <c r="BS182" i="34"/>
  <c r="BO182" i="34"/>
  <c r="BX182" i="34"/>
  <c r="BU182" i="34"/>
  <c r="BQ182" i="34"/>
  <c r="BZ182" i="34"/>
  <c r="BT182" i="34"/>
  <c r="BR182" i="34"/>
  <c r="BP190" i="34"/>
  <c r="BO190" i="34"/>
  <c r="BQ190" i="34"/>
  <c r="BV190" i="34"/>
  <c r="BT190" i="34"/>
  <c r="BZ190" i="34"/>
  <c r="BY190" i="34"/>
  <c r="BU190" i="34"/>
  <c r="BW190" i="34"/>
  <c r="BR190" i="34"/>
  <c r="BS190" i="34"/>
  <c r="BX190" i="34"/>
  <c r="BP194" i="34"/>
  <c r="BO194" i="34"/>
  <c r="BX194" i="34"/>
  <c r="BS194" i="34"/>
  <c r="BY194" i="34"/>
  <c r="BQ194" i="34"/>
  <c r="BR194" i="34"/>
  <c r="BV194" i="34"/>
  <c r="BU194" i="34"/>
  <c r="BT194" i="34"/>
  <c r="BZ194" i="34"/>
  <c r="BW194" i="34"/>
  <c r="BP198" i="34"/>
  <c r="BO198" i="34"/>
  <c r="BU198" i="34"/>
  <c r="BR198" i="34"/>
  <c r="BX198" i="34"/>
  <c r="BY198" i="34"/>
  <c r="BZ198" i="34"/>
  <c r="BV198" i="34"/>
  <c r="BW198" i="34"/>
  <c r="BS198" i="34"/>
  <c r="BT198" i="34"/>
  <c r="BQ198" i="34"/>
  <c r="BP202" i="34"/>
  <c r="BV202" i="34"/>
  <c r="BR202" i="34"/>
  <c r="BU202" i="34"/>
  <c r="BS202" i="34"/>
  <c r="BW202" i="34"/>
  <c r="BZ202" i="34"/>
  <c r="BX202" i="34"/>
  <c r="BY202" i="34"/>
  <c r="BO202" i="34"/>
  <c r="BQ202" i="34"/>
  <c r="BT202" i="34"/>
  <c r="BP206" i="34"/>
  <c r="BS206" i="34"/>
  <c r="BX206" i="34"/>
  <c r="BZ206" i="34"/>
  <c r="BU206" i="34"/>
  <c r="BQ206" i="34"/>
  <c r="BT206" i="34"/>
  <c r="BY206" i="34"/>
  <c r="BR206" i="34"/>
  <c r="BW206" i="34"/>
  <c r="BV206" i="34"/>
  <c r="BO206" i="34"/>
  <c r="BP210" i="34"/>
  <c r="BO210" i="34"/>
  <c r="BW210" i="34"/>
  <c r="BU210" i="34"/>
  <c r="BS210" i="34"/>
  <c r="BQ210" i="34"/>
  <c r="BX210" i="34"/>
  <c r="BV210" i="34"/>
  <c r="BT210" i="34"/>
  <c r="BR210" i="34"/>
  <c r="BZ210" i="34"/>
  <c r="BY210" i="34"/>
  <c r="BP230" i="34"/>
  <c r="BY230" i="34"/>
  <c r="BO230" i="34"/>
  <c r="BX230" i="34"/>
  <c r="BQ230" i="34"/>
  <c r="BT230" i="34"/>
  <c r="BR230" i="34"/>
  <c r="BU230" i="34"/>
  <c r="BZ230" i="34"/>
  <c r="BW230" i="34"/>
  <c r="BS230" i="34"/>
  <c r="BV230" i="34"/>
  <c r="BP234" i="34"/>
  <c r="BS234" i="34"/>
  <c r="BT234" i="34"/>
  <c r="BU234" i="34"/>
  <c r="BW234" i="34"/>
  <c r="BZ234" i="34"/>
  <c r="BX234" i="34"/>
  <c r="BQ234" i="34"/>
  <c r="BV234" i="34"/>
  <c r="BY234" i="34"/>
  <c r="BO234" i="34"/>
  <c r="BR234" i="34"/>
  <c r="BP238" i="34"/>
  <c r="BQ238" i="34"/>
  <c r="BR238" i="34"/>
  <c r="BS238" i="34"/>
  <c r="BX238" i="34"/>
  <c r="BO238" i="34"/>
  <c r="BV238" i="34"/>
  <c r="BZ238" i="34"/>
  <c r="BW238" i="34"/>
  <c r="BU238" i="34"/>
  <c r="BY238" i="34"/>
  <c r="BT238" i="34"/>
  <c r="BP11" i="34"/>
  <c r="BZ11" i="34"/>
  <c r="BU11" i="34"/>
  <c r="BT11" i="34"/>
  <c r="BY11" i="34"/>
  <c r="BO11" i="34"/>
  <c r="BQ11" i="34"/>
  <c r="BR11" i="34"/>
  <c r="BW11" i="34"/>
  <c r="BS11" i="34"/>
  <c r="BX11" i="34"/>
  <c r="BV11" i="34"/>
  <c r="BP15" i="34"/>
  <c r="BQ15" i="34"/>
  <c r="BO15" i="34"/>
  <c r="BX15" i="34"/>
  <c r="BT15" i="34"/>
  <c r="BS15" i="34"/>
  <c r="BU15" i="34"/>
  <c r="BV15" i="34"/>
  <c r="BZ15" i="34"/>
  <c r="BR15" i="34"/>
  <c r="BW15" i="34"/>
  <c r="BY15" i="34"/>
  <c r="BP19" i="34"/>
  <c r="BR19" i="34"/>
  <c r="BU19" i="34"/>
  <c r="BY19" i="34"/>
  <c r="BQ19" i="34"/>
  <c r="BX19" i="34"/>
  <c r="BV19" i="34"/>
  <c r="BT19" i="34"/>
  <c r="BO19" i="34"/>
  <c r="BZ19" i="34"/>
  <c r="BS19" i="34"/>
  <c r="BW19" i="34"/>
  <c r="BP23" i="34"/>
  <c r="BT23" i="34"/>
  <c r="BX23" i="34"/>
  <c r="BZ23" i="34"/>
  <c r="BU23" i="34"/>
  <c r="BR23" i="34"/>
  <c r="BW23" i="34"/>
  <c r="BS23" i="34"/>
  <c r="BY23" i="34"/>
  <c r="BQ23" i="34"/>
  <c r="BO23" i="34"/>
  <c r="BV23" i="34"/>
  <c r="BP27" i="34"/>
  <c r="BZ27" i="34"/>
  <c r="BQ27" i="34"/>
  <c r="BY27" i="34"/>
  <c r="BO27" i="34"/>
  <c r="BT27" i="34"/>
  <c r="BX27" i="34"/>
  <c r="BV27" i="34"/>
  <c r="BR27" i="34"/>
  <c r="BS27" i="34"/>
  <c r="BW27" i="34"/>
  <c r="BU27" i="34"/>
  <c r="BP39" i="34"/>
  <c r="BV39" i="34"/>
  <c r="BZ39" i="34"/>
  <c r="BO39" i="34"/>
  <c r="BY39" i="34"/>
  <c r="BQ39" i="34"/>
  <c r="BU39" i="34"/>
  <c r="BT39" i="34"/>
  <c r="BX39" i="34"/>
  <c r="BS39" i="34"/>
  <c r="BW39" i="34"/>
  <c r="BR39" i="34"/>
  <c r="BP43" i="34"/>
  <c r="BY43" i="34"/>
  <c r="BO43" i="34"/>
  <c r="BS43" i="34"/>
  <c r="BZ43" i="34"/>
  <c r="BR43" i="34"/>
  <c r="BX43" i="34"/>
  <c r="BT43" i="34"/>
  <c r="BW43" i="34"/>
  <c r="BQ43" i="34"/>
  <c r="BV43" i="34"/>
  <c r="BU43" i="34"/>
  <c r="BP47" i="34"/>
  <c r="BR47" i="34"/>
  <c r="BY47" i="34"/>
  <c r="BS47" i="34"/>
  <c r="BT47" i="34"/>
  <c r="BQ47" i="34"/>
  <c r="BZ47" i="34"/>
  <c r="BV47" i="34"/>
  <c r="BO47" i="34"/>
  <c r="BW47" i="34"/>
  <c r="BX47" i="34"/>
  <c r="BU47" i="34"/>
  <c r="BP51" i="34"/>
  <c r="BY51" i="34"/>
  <c r="BU51" i="34"/>
  <c r="BW51" i="34"/>
  <c r="BQ51" i="34"/>
  <c r="BR51" i="34"/>
  <c r="BZ51" i="34"/>
  <c r="BT51" i="34"/>
  <c r="BO51" i="34"/>
  <c r="BV51" i="34"/>
  <c r="BS51" i="34"/>
  <c r="BX51" i="34"/>
  <c r="BP67" i="34"/>
  <c r="BQ67" i="34"/>
  <c r="BZ67" i="34"/>
  <c r="BS67" i="34"/>
  <c r="BU67" i="34"/>
  <c r="BX67" i="34"/>
  <c r="BO67" i="34"/>
  <c r="BV67" i="34"/>
  <c r="BW67" i="34"/>
  <c r="BR67" i="34"/>
  <c r="BT67" i="34"/>
  <c r="BY67" i="34"/>
  <c r="BP71" i="34"/>
  <c r="BR71" i="34"/>
  <c r="BO71" i="34"/>
  <c r="BQ71" i="34"/>
  <c r="BY71" i="34"/>
  <c r="BS71" i="34"/>
  <c r="BT71" i="34"/>
  <c r="BX71" i="34"/>
  <c r="BW71" i="34"/>
  <c r="BU71" i="34"/>
  <c r="BZ71" i="34"/>
  <c r="BV71" i="34"/>
  <c r="BP75" i="34"/>
  <c r="BV75" i="34"/>
  <c r="BT75" i="34"/>
  <c r="BZ75" i="34"/>
  <c r="BY75" i="34"/>
  <c r="BW75" i="34"/>
  <c r="BR75" i="34"/>
  <c r="BS75" i="34"/>
  <c r="BQ75" i="34"/>
  <c r="BO75" i="34"/>
  <c r="BU75" i="34"/>
  <c r="BX75" i="34"/>
  <c r="BP79" i="34"/>
  <c r="BT79" i="34"/>
  <c r="BO79" i="34"/>
  <c r="BY79" i="34"/>
  <c r="BV79" i="34"/>
  <c r="BS79" i="34"/>
  <c r="BR79" i="34"/>
  <c r="BQ79" i="34"/>
  <c r="BU79" i="34"/>
  <c r="BX79" i="34"/>
  <c r="BZ79" i="34"/>
  <c r="BW79" i="34"/>
  <c r="BP83" i="34"/>
  <c r="BS83" i="34"/>
  <c r="BO83" i="34"/>
  <c r="BR83" i="34"/>
  <c r="BY83" i="34"/>
  <c r="BW83" i="34"/>
  <c r="BX83" i="34"/>
  <c r="BT83" i="34"/>
  <c r="BQ83" i="34"/>
  <c r="BV83" i="34"/>
  <c r="BU83" i="34"/>
  <c r="BZ83" i="34"/>
  <c r="BP87" i="34"/>
  <c r="BR87" i="34"/>
  <c r="BQ87" i="34"/>
  <c r="BS87" i="34"/>
  <c r="BT87" i="34"/>
  <c r="BU87" i="34"/>
  <c r="BV87" i="34"/>
  <c r="BZ87" i="34"/>
  <c r="BX87" i="34"/>
  <c r="BY87" i="34"/>
  <c r="BO87" i="34"/>
  <c r="BW87" i="34"/>
  <c r="BP91" i="34"/>
  <c r="BT91" i="34"/>
  <c r="BY91" i="34"/>
  <c r="BU91" i="34"/>
  <c r="BR91" i="34"/>
  <c r="BQ91" i="34"/>
  <c r="BS91" i="34"/>
  <c r="BW91" i="34"/>
  <c r="BO91" i="34"/>
  <c r="BX91" i="34"/>
  <c r="BV91" i="34"/>
  <c r="BZ91" i="34"/>
  <c r="BP95" i="34"/>
  <c r="BY95" i="34"/>
  <c r="BQ95" i="34"/>
  <c r="BR95" i="34"/>
  <c r="BX95" i="34"/>
  <c r="BW95" i="34"/>
  <c r="BO95" i="34"/>
  <c r="BS95" i="34"/>
  <c r="BU95" i="34"/>
  <c r="BZ95" i="34"/>
  <c r="BV95" i="34"/>
  <c r="BT95" i="34"/>
  <c r="BP99" i="34"/>
  <c r="BW99" i="34"/>
  <c r="BZ99" i="34"/>
  <c r="BS99" i="34"/>
  <c r="BV99" i="34"/>
  <c r="BR99" i="34"/>
  <c r="BO99" i="34"/>
  <c r="BT99" i="34"/>
  <c r="BQ99" i="34"/>
  <c r="BX99" i="34"/>
  <c r="BY99" i="34"/>
  <c r="BU99" i="34"/>
  <c r="BP103" i="34"/>
  <c r="BV103" i="34"/>
  <c r="BR103" i="34"/>
  <c r="BO103" i="34"/>
  <c r="BW103" i="34"/>
  <c r="BY103" i="34"/>
  <c r="BQ103" i="34"/>
  <c r="BT103" i="34"/>
  <c r="BZ103" i="34"/>
  <c r="BU103" i="34"/>
  <c r="BX103" i="34"/>
  <c r="BS103" i="34"/>
  <c r="BP107" i="34"/>
  <c r="BS107" i="34"/>
  <c r="BW107" i="34"/>
  <c r="BQ107" i="34"/>
  <c r="BO107" i="34"/>
  <c r="BR107" i="34"/>
  <c r="BV107" i="34"/>
  <c r="BX107" i="34"/>
  <c r="BY107" i="34"/>
  <c r="BZ107" i="34"/>
  <c r="BT107" i="34"/>
  <c r="BU107" i="34"/>
  <c r="BP111" i="34"/>
  <c r="BS111" i="34"/>
  <c r="BY111" i="34"/>
  <c r="BO111" i="34"/>
  <c r="BZ111" i="34"/>
  <c r="BR111" i="34"/>
  <c r="BQ111" i="34"/>
  <c r="BT111" i="34"/>
  <c r="BU111" i="34"/>
  <c r="BX111" i="34"/>
  <c r="BV111" i="34"/>
  <c r="BW111" i="34"/>
  <c r="BP115" i="34"/>
  <c r="BZ115" i="34"/>
  <c r="BV115" i="34"/>
  <c r="BT115" i="34"/>
  <c r="BQ115" i="34"/>
  <c r="BO115" i="34"/>
  <c r="BW115" i="34"/>
  <c r="BR115" i="34"/>
  <c r="BX115" i="34"/>
  <c r="BY115" i="34"/>
  <c r="BU115" i="34"/>
  <c r="BS115" i="34"/>
  <c r="BP119" i="34"/>
  <c r="BO119" i="34"/>
  <c r="BT119" i="34"/>
  <c r="BZ119" i="34"/>
  <c r="BU119" i="34"/>
  <c r="BX119" i="34"/>
  <c r="BW119" i="34"/>
  <c r="BQ119" i="34"/>
  <c r="BR119" i="34"/>
  <c r="BS119" i="34"/>
  <c r="BY119" i="34"/>
  <c r="BV119" i="34"/>
  <c r="BP123" i="34"/>
  <c r="BV123" i="34"/>
  <c r="BW123" i="34"/>
  <c r="BS123" i="34"/>
  <c r="BR123" i="34"/>
  <c r="BU123" i="34"/>
  <c r="BQ123" i="34"/>
  <c r="BT123" i="34"/>
  <c r="BY123" i="34"/>
  <c r="BX123" i="34"/>
  <c r="BO123" i="34"/>
  <c r="BZ123" i="34"/>
  <c r="BP127" i="34"/>
  <c r="BW127" i="34"/>
  <c r="BR127" i="34"/>
  <c r="BX127" i="34"/>
  <c r="BU127" i="34"/>
  <c r="BS127" i="34"/>
  <c r="BT127" i="34"/>
  <c r="BQ127" i="34"/>
  <c r="BY127" i="34"/>
  <c r="BZ127" i="34"/>
  <c r="BV127" i="34"/>
  <c r="BO127" i="34"/>
  <c r="BP131" i="34"/>
  <c r="BO131" i="34"/>
  <c r="BT131" i="34"/>
  <c r="BV131" i="34"/>
  <c r="BZ131" i="34"/>
  <c r="BX131" i="34"/>
  <c r="BS131" i="34"/>
  <c r="BR131" i="34"/>
  <c r="BU131" i="34"/>
  <c r="BW131" i="34"/>
  <c r="BY131" i="34"/>
  <c r="BQ131" i="34"/>
  <c r="BP135" i="34"/>
  <c r="BR135" i="34"/>
  <c r="BQ135" i="34"/>
  <c r="BX135" i="34"/>
  <c r="BV135" i="34"/>
  <c r="BY135" i="34"/>
  <c r="BZ135" i="34"/>
  <c r="BO135" i="34"/>
  <c r="BT135" i="34"/>
  <c r="BS135" i="34"/>
  <c r="BW135" i="34"/>
  <c r="BU135" i="34"/>
  <c r="BP139" i="34"/>
  <c r="BV139" i="34"/>
  <c r="BQ139" i="34"/>
  <c r="BR139" i="34"/>
  <c r="BT139" i="34"/>
  <c r="BO139" i="34"/>
  <c r="BU139" i="34"/>
  <c r="BZ139" i="34"/>
  <c r="BS139" i="34"/>
  <c r="BY139" i="34"/>
  <c r="BX139" i="34"/>
  <c r="BW139" i="34"/>
  <c r="BP143" i="34"/>
  <c r="BT143" i="34"/>
  <c r="BV143" i="34"/>
  <c r="BZ143" i="34"/>
  <c r="BX143" i="34"/>
  <c r="BU143" i="34"/>
  <c r="BY143" i="34"/>
  <c r="BW143" i="34"/>
  <c r="BQ143" i="34"/>
  <c r="BO143" i="34"/>
  <c r="BS143" i="34"/>
  <c r="BR143" i="34"/>
  <c r="BP147" i="34"/>
  <c r="BZ147" i="34"/>
  <c r="BU147" i="34"/>
  <c r="BR147" i="34"/>
  <c r="BX147" i="34"/>
  <c r="BT147" i="34"/>
  <c r="BW147" i="34"/>
  <c r="BV147" i="34"/>
  <c r="BO147" i="34"/>
  <c r="BY147" i="34"/>
  <c r="BQ147" i="34"/>
  <c r="BS147" i="34"/>
  <c r="BP151" i="34"/>
  <c r="BR151" i="34"/>
  <c r="BX151" i="34"/>
  <c r="BS151" i="34"/>
  <c r="BY151" i="34"/>
  <c r="BO151" i="34"/>
  <c r="BT151" i="34"/>
  <c r="BW151" i="34"/>
  <c r="BZ151" i="34"/>
  <c r="BU151" i="34"/>
  <c r="BQ151" i="34"/>
  <c r="BV151" i="34"/>
  <c r="BP155" i="34"/>
  <c r="BS155" i="34"/>
  <c r="BU155" i="34"/>
  <c r="BQ155" i="34"/>
  <c r="BO155" i="34"/>
  <c r="BV155" i="34"/>
  <c r="BW155" i="34"/>
  <c r="BY155" i="34"/>
  <c r="BZ155" i="34"/>
  <c r="BX155" i="34"/>
  <c r="BR155" i="34"/>
  <c r="BT155" i="34"/>
  <c r="BP159" i="34"/>
  <c r="BW159" i="34"/>
  <c r="BV159" i="34"/>
  <c r="BO159" i="34"/>
  <c r="BQ159" i="34"/>
  <c r="BS159" i="34"/>
  <c r="BR159" i="34"/>
  <c r="BY159" i="34"/>
  <c r="BT159" i="34"/>
  <c r="BZ159" i="34"/>
  <c r="BU159" i="34"/>
  <c r="BX159" i="34"/>
  <c r="BP163" i="34"/>
  <c r="BS163" i="34"/>
  <c r="BX163" i="34"/>
  <c r="BV163" i="34"/>
  <c r="BQ163" i="34"/>
  <c r="BR163" i="34"/>
  <c r="BW163" i="34"/>
  <c r="BU163" i="34"/>
  <c r="BT163" i="34"/>
  <c r="BO163" i="34"/>
  <c r="BZ163" i="34"/>
  <c r="BY163" i="34"/>
  <c r="BP167" i="34"/>
  <c r="BO167" i="34"/>
  <c r="BQ167" i="34"/>
  <c r="BS167" i="34"/>
  <c r="BY167" i="34"/>
  <c r="BZ167" i="34"/>
  <c r="BU167" i="34"/>
  <c r="BW167" i="34"/>
  <c r="BX167" i="34"/>
  <c r="BV167" i="34"/>
  <c r="BT167" i="34"/>
  <c r="BR167" i="34"/>
  <c r="BP171" i="34"/>
  <c r="BS171" i="34"/>
  <c r="BW171" i="34"/>
  <c r="BT171" i="34"/>
  <c r="BX171" i="34"/>
  <c r="BY171" i="34"/>
  <c r="BQ171" i="34"/>
  <c r="BO171" i="34"/>
  <c r="BU171" i="34"/>
  <c r="BV171" i="34"/>
  <c r="BR171" i="34"/>
  <c r="BZ171" i="34"/>
  <c r="BP175" i="34"/>
  <c r="BZ175" i="34"/>
  <c r="BR175" i="34"/>
  <c r="BV175" i="34"/>
  <c r="BY175" i="34"/>
  <c r="BU175" i="34"/>
  <c r="BS175" i="34"/>
  <c r="BQ175" i="34"/>
  <c r="BX175" i="34"/>
  <c r="BT175" i="34"/>
  <c r="BO175" i="34"/>
  <c r="BW175" i="34"/>
  <c r="BP179" i="34"/>
  <c r="BR179" i="34"/>
  <c r="BW179" i="34"/>
  <c r="BZ179" i="34"/>
  <c r="BU179" i="34"/>
  <c r="BX179" i="34"/>
  <c r="BY179" i="34"/>
  <c r="BQ179" i="34"/>
  <c r="BS179" i="34"/>
  <c r="BT179" i="34"/>
  <c r="BO179" i="34"/>
  <c r="BV179" i="34"/>
  <c r="BP183" i="34"/>
  <c r="BU183" i="34"/>
  <c r="BW183" i="34"/>
  <c r="BS183" i="34"/>
  <c r="BX183" i="34"/>
  <c r="BQ183" i="34"/>
  <c r="BR183" i="34"/>
  <c r="BT183" i="34"/>
  <c r="BZ183" i="34"/>
  <c r="BV183" i="34"/>
  <c r="BY183" i="34"/>
  <c r="BO183" i="34"/>
  <c r="BP187" i="34"/>
  <c r="BY187" i="34"/>
  <c r="BR187" i="34"/>
  <c r="BX187" i="34"/>
  <c r="BS187" i="34"/>
  <c r="BO187" i="34"/>
  <c r="BV187" i="34"/>
  <c r="BQ187" i="34"/>
  <c r="BZ187" i="34"/>
  <c r="BT187" i="34"/>
  <c r="BW187" i="34"/>
  <c r="BU187" i="34"/>
  <c r="BP191" i="34"/>
  <c r="BO191" i="34"/>
  <c r="BY191" i="34"/>
  <c r="BS191" i="34"/>
  <c r="BW191" i="34"/>
  <c r="BU191" i="34"/>
  <c r="BZ191" i="34"/>
  <c r="BV191" i="34"/>
  <c r="BR191" i="34"/>
  <c r="BT191" i="34"/>
  <c r="BX191" i="34"/>
  <c r="BQ191" i="34"/>
  <c r="BP195" i="34"/>
  <c r="BS195" i="34"/>
  <c r="BV195" i="34"/>
  <c r="BY195" i="34"/>
  <c r="BT195" i="34"/>
  <c r="BO195" i="34"/>
  <c r="BZ195" i="34"/>
  <c r="BR195" i="34"/>
  <c r="BX195" i="34"/>
  <c r="BQ195" i="34"/>
  <c r="BU195" i="34"/>
  <c r="BW195" i="34"/>
  <c r="BP199" i="34"/>
  <c r="BU199" i="34"/>
  <c r="BT199" i="34"/>
  <c r="BO199" i="34"/>
  <c r="BW199" i="34"/>
  <c r="BQ199" i="34"/>
  <c r="BV199" i="34"/>
  <c r="BS199" i="34"/>
  <c r="BZ199" i="34"/>
  <c r="BR199" i="34"/>
  <c r="BX199" i="34"/>
  <c r="BY199" i="34"/>
  <c r="BP203" i="34"/>
  <c r="BY203" i="34"/>
  <c r="BZ203" i="34"/>
  <c r="BV203" i="34"/>
  <c r="BU203" i="34"/>
  <c r="BW203" i="34"/>
  <c r="BS203" i="34"/>
  <c r="BO203" i="34"/>
  <c r="BX203" i="34"/>
  <c r="BT203" i="34"/>
  <c r="BQ203" i="34"/>
  <c r="BR203" i="34"/>
  <c r="BP207" i="34"/>
  <c r="BU207" i="34"/>
  <c r="BT207" i="34"/>
  <c r="BY207" i="34"/>
  <c r="BQ207" i="34"/>
  <c r="BZ207" i="34"/>
  <c r="BO207" i="34"/>
  <c r="BX207" i="34"/>
  <c r="BW207" i="34"/>
  <c r="BV207" i="34"/>
  <c r="BS207" i="34"/>
  <c r="BR207" i="34"/>
  <c r="BP211" i="34"/>
  <c r="BW211" i="34"/>
  <c r="BU211" i="34"/>
  <c r="BO211" i="34"/>
  <c r="BV211" i="34"/>
  <c r="BS211" i="34"/>
  <c r="BX211" i="34"/>
  <c r="BT211" i="34"/>
  <c r="BY211" i="34"/>
  <c r="BQ211" i="34"/>
  <c r="BZ211" i="34"/>
  <c r="BR211" i="34"/>
  <c r="BP215" i="34"/>
  <c r="BU215" i="34"/>
  <c r="BX215" i="34"/>
  <c r="BV215" i="34"/>
  <c r="BQ215" i="34"/>
  <c r="BS215" i="34"/>
  <c r="BO215" i="34"/>
  <c r="BR215" i="34"/>
  <c r="BT215" i="34"/>
  <c r="BY215" i="34"/>
  <c r="BZ215" i="34"/>
  <c r="BW215" i="34"/>
  <c r="BP219" i="34"/>
  <c r="BZ219" i="34"/>
  <c r="BR219" i="34"/>
  <c r="BX219" i="34"/>
  <c r="BS219" i="34"/>
  <c r="BQ219" i="34"/>
  <c r="BW219" i="34"/>
  <c r="BO219" i="34"/>
  <c r="BV219" i="34"/>
  <c r="BT219" i="34"/>
  <c r="BY219" i="34"/>
  <c r="BU219" i="34"/>
  <c r="BP231" i="34"/>
  <c r="BZ231" i="34"/>
  <c r="BS231" i="34"/>
  <c r="BW231" i="34"/>
  <c r="BU231" i="34"/>
  <c r="BR231" i="34"/>
  <c r="BY231" i="34"/>
  <c r="BT231" i="34"/>
  <c r="BX231" i="34"/>
  <c r="BV231" i="34"/>
  <c r="BO231" i="34"/>
  <c r="BQ231" i="34"/>
  <c r="BP235" i="34"/>
  <c r="BU235" i="34"/>
  <c r="BQ235" i="34"/>
  <c r="BX235" i="34"/>
  <c r="BR235" i="34"/>
  <c r="BS235" i="34"/>
  <c r="BZ235" i="34"/>
  <c r="BW235" i="34"/>
  <c r="BO235" i="34"/>
  <c r="BY235" i="34"/>
  <c r="BT235" i="34"/>
  <c r="BV235" i="34"/>
  <c r="BP239" i="34"/>
  <c r="BW239" i="34"/>
  <c r="BU239" i="34"/>
  <c r="BS239" i="34"/>
  <c r="BR239" i="34"/>
  <c r="BX239" i="34"/>
  <c r="BY239" i="34"/>
  <c r="BZ239" i="34"/>
  <c r="BV239" i="34"/>
  <c r="BQ239" i="34"/>
  <c r="BT239" i="34"/>
  <c r="BO239" i="34"/>
  <c r="BQ5" i="34"/>
  <c r="BS5" i="34"/>
  <c r="BX5" i="34"/>
  <c r="BZ5" i="34"/>
  <c r="BY5" i="34"/>
  <c r="BV5" i="34"/>
  <c r="BU5" i="34"/>
  <c r="BO5" i="34"/>
  <c r="BT5" i="34"/>
  <c r="BW5" i="34"/>
  <c r="BR5" i="34"/>
  <c r="BP8" i="34"/>
  <c r="BT8" i="34"/>
  <c r="BZ8" i="34"/>
  <c r="BV8" i="34"/>
  <c r="BO8" i="34"/>
  <c r="BU8" i="34"/>
  <c r="BQ8" i="34"/>
  <c r="BS8" i="34"/>
  <c r="BX8" i="34"/>
  <c r="BR8" i="34"/>
  <c r="BW8" i="34"/>
  <c r="BY8" i="34"/>
  <c r="BP12" i="34"/>
  <c r="BV12" i="34"/>
  <c r="BX12" i="34"/>
  <c r="BU12" i="34"/>
  <c r="BR12" i="34"/>
  <c r="BS12" i="34"/>
  <c r="BQ12" i="34"/>
  <c r="BO12" i="34"/>
  <c r="BY12" i="34"/>
  <c r="BZ12" i="34"/>
  <c r="BT12" i="34"/>
  <c r="BW12" i="34"/>
  <c r="BP16" i="34"/>
  <c r="BY16" i="34"/>
  <c r="BU16" i="34"/>
  <c r="BO16" i="34"/>
  <c r="BZ16" i="34"/>
  <c r="BT16" i="34"/>
  <c r="BR16" i="34"/>
  <c r="BS16" i="34"/>
  <c r="BX16" i="34"/>
  <c r="BW16" i="34"/>
  <c r="BV16" i="34"/>
  <c r="BQ16" i="34"/>
  <c r="BP20" i="34"/>
  <c r="BY20" i="34"/>
  <c r="BO20" i="34"/>
  <c r="BR20" i="34"/>
  <c r="BS20" i="34"/>
  <c r="BX20" i="34"/>
  <c r="BQ20" i="34"/>
  <c r="BZ20" i="34"/>
  <c r="BT20" i="34"/>
  <c r="BW20" i="34"/>
  <c r="BV20" i="34"/>
  <c r="BU20" i="34"/>
  <c r="BP28" i="34"/>
  <c r="BY28" i="34"/>
  <c r="BU28" i="34"/>
  <c r="BS28" i="34"/>
  <c r="BT28" i="34"/>
  <c r="BO28" i="34"/>
  <c r="BQ28" i="34"/>
  <c r="BV28" i="34"/>
  <c r="BZ28" i="34"/>
  <c r="BX28" i="34"/>
  <c r="BW28" i="34"/>
  <c r="BR28" i="34"/>
  <c r="BP40" i="34"/>
  <c r="BS40" i="34"/>
  <c r="BO40" i="34"/>
  <c r="BT40" i="34"/>
  <c r="BY40" i="34"/>
  <c r="BQ40" i="34"/>
  <c r="BV40" i="34"/>
  <c r="BZ40" i="34"/>
  <c r="BW40" i="34"/>
  <c r="BR40" i="34"/>
  <c r="BX40" i="34"/>
  <c r="BU40" i="34"/>
  <c r="BP44" i="34"/>
  <c r="BY44" i="34"/>
  <c r="BZ44" i="34"/>
  <c r="BW44" i="34"/>
  <c r="BO44" i="34"/>
  <c r="BT44" i="34"/>
  <c r="BR44" i="34"/>
  <c r="BV44" i="34"/>
  <c r="BU44" i="34"/>
  <c r="BQ44" i="34"/>
  <c r="BS44" i="34"/>
  <c r="BX44" i="34"/>
  <c r="BP48" i="34"/>
  <c r="BU48" i="34"/>
  <c r="BY48" i="34"/>
  <c r="BZ48" i="34"/>
  <c r="BQ48" i="34"/>
  <c r="BV48" i="34"/>
  <c r="BT48" i="34"/>
  <c r="BW48" i="34"/>
  <c r="BS48" i="34"/>
  <c r="BR48" i="34"/>
  <c r="BO48" i="34"/>
  <c r="BX48" i="34"/>
  <c r="BP52" i="34"/>
  <c r="BO52" i="34"/>
  <c r="BV52" i="34"/>
  <c r="BR52" i="34"/>
  <c r="BZ52" i="34"/>
  <c r="BQ52" i="34"/>
  <c r="BT52" i="34"/>
  <c r="BS52" i="34"/>
  <c r="BU52" i="34"/>
  <c r="BW52" i="34"/>
  <c r="BX52" i="34"/>
  <c r="BY52" i="34"/>
  <c r="BP56" i="34"/>
  <c r="BR56" i="34"/>
  <c r="BO56" i="34"/>
  <c r="BU56" i="34"/>
  <c r="BT56" i="34"/>
  <c r="BQ56" i="34"/>
  <c r="BS56" i="34"/>
  <c r="BZ56" i="34"/>
  <c r="BY56" i="34"/>
  <c r="BW56" i="34"/>
  <c r="BV56" i="34"/>
  <c r="BX56" i="34"/>
  <c r="BP68" i="34"/>
  <c r="BS68" i="34"/>
  <c r="BV68" i="34"/>
  <c r="BT68" i="34"/>
  <c r="BR68" i="34"/>
  <c r="BZ68" i="34"/>
  <c r="BQ68" i="34"/>
  <c r="BW68" i="34"/>
  <c r="BY68" i="34"/>
  <c r="BU68" i="34"/>
  <c r="BX68" i="34"/>
  <c r="BO68" i="34"/>
  <c r="BP72" i="34"/>
  <c r="BZ72" i="34"/>
  <c r="BU72" i="34"/>
  <c r="BR72" i="34"/>
  <c r="BS72" i="34"/>
  <c r="BQ72" i="34"/>
  <c r="BX72" i="34"/>
  <c r="BY72" i="34"/>
  <c r="BO72" i="34"/>
  <c r="BV72" i="34"/>
  <c r="BT72" i="34"/>
  <c r="BW72" i="34"/>
  <c r="BP76" i="34"/>
  <c r="BS76" i="34"/>
  <c r="BW76" i="34"/>
  <c r="BY76" i="34"/>
  <c r="BQ76" i="34"/>
  <c r="BV76" i="34"/>
  <c r="BZ76" i="34"/>
  <c r="BR76" i="34"/>
  <c r="BU76" i="34"/>
  <c r="BX76" i="34"/>
  <c r="BO76" i="34"/>
  <c r="BT76" i="34"/>
  <c r="BP80" i="34"/>
  <c r="BV80" i="34"/>
  <c r="BX80" i="34"/>
  <c r="BO80" i="34"/>
  <c r="BW80" i="34"/>
  <c r="BQ80" i="34"/>
  <c r="BT80" i="34"/>
  <c r="BS80" i="34"/>
  <c r="BU80" i="34"/>
  <c r="BZ80" i="34"/>
  <c r="BY80" i="34"/>
  <c r="BR80" i="34"/>
  <c r="BP84" i="34"/>
  <c r="BU84" i="34"/>
  <c r="BS84" i="34"/>
  <c r="BX84" i="34"/>
  <c r="BQ84" i="34"/>
  <c r="BR84" i="34"/>
  <c r="BW84" i="34"/>
  <c r="BV84" i="34"/>
  <c r="BT84" i="34"/>
  <c r="BO84" i="34"/>
  <c r="BY84" i="34"/>
  <c r="BZ84" i="34"/>
  <c r="BP88" i="34"/>
  <c r="BO88" i="34"/>
  <c r="BZ88" i="34"/>
  <c r="BW88" i="34"/>
  <c r="BX88" i="34"/>
  <c r="BY88" i="34"/>
  <c r="BQ88" i="34"/>
  <c r="BS88" i="34"/>
  <c r="BT88" i="34"/>
  <c r="BR88" i="34"/>
  <c r="BV88" i="34"/>
  <c r="BU88" i="34"/>
  <c r="BP92" i="34"/>
  <c r="BT92" i="34"/>
  <c r="BY92" i="34"/>
  <c r="BW92" i="34"/>
  <c r="BU92" i="34"/>
  <c r="BO92" i="34"/>
  <c r="BV92" i="34"/>
  <c r="BR92" i="34"/>
  <c r="BS92" i="34"/>
  <c r="BZ92" i="34"/>
  <c r="BQ92" i="34"/>
  <c r="BX92" i="34"/>
  <c r="BP96" i="34"/>
  <c r="BR96" i="34"/>
  <c r="BY96" i="34"/>
  <c r="BT96" i="34"/>
  <c r="BQ96" i="34"/>
  <c r="BW96" i="34"/>
  <c r="BS96" i="34"/>
  <c r="BX96" i="34"/>
  <c r="BO96" i="34"/>
  <c r="BZ96" i="34"/>
  <c r="BU96" i="34"/>
  <c r="BV96" i="34"/>
  <c r="BP100" i="34"/>
  <c r="BX100" i="34"/>
  <c r="BW100" i="34"/>
  <c r="BQ100" i="34"/>
  <c r="BR100" i="34"/>
  <c r="BZ100" i="34"/>
  <c r="BO100" i="34"/>
  <c r="BY100" i="34"/>
  <c r="BV100" i="34"/>
  <c r="BT100" i="34"/>
  <c r="BS100" i="34"/>
  <c r="BU100" i="34"/>
  <c r="BP104" i="34"/>
  <c r="BY104" i="34"/>
  <c r="BU104" i="34"/>
  <c r="BX104" i="34"/>
  <c r="BO104" i="34"/>
  <c r="BR104" i="34"/>
  <c r="BQ104" i="34"/>
  <c r="BT104" i="34"/>
  <c r="BV104" i="34"/>
  <c r="BS104" i="34"/>
  <c r="BW104" i="34"/>
  <c r="BZ104" i="34"/>
  <c r="BP108" i="34"/>
  <c r="BR108" i="34"/>
  <c r="BV108" i="34"/>
  <c r="BQ108" i="34"/>
  <c r="BW108" i="34"/>
  <c r="BZ108" i="34"/>
  <c r="BT108" i="34"/>
  <c r="BU108" i="34"/>
  <c r="BY108" i="34"/>
  <c r="BX108" i="34"/>
  <c r="BO108" i="34"/>
  <c r="BS108" i="34"/>
  <c r="BP112" i="34"/>
  <c r="BU112" i="34"/>
  <c r="BV112" i="34"/>
  <c r="BQ112" i="34"/>
  <c r="BR112" i="34"/>
  <c r="BT112" i="34"/>
  <c r="BO112" i="34"/>
  <c r="BZ112" i="34"/>
  <c r="BW112" i="34"/>
  <c r="BS112" i="34"/>
  <c r="BY112" i="34"/>
  <c r="BX112" i="34"/>
  <c r="BP116" i="34"/>
  <c r="BS116" i="34"/>
  <c r="BO116" i="34"/>
  <c r="BW116" i="34"/>
  <c r="BX116" i="34"/>
  <c r="BR116" i="34"/>
  <c r="BT116" i="34"/>
  <c r="BQ116" i="34"/>
  <c r="BZ116" i="34"/>
  <c r="BU116" i="34"/>
  <c r="BY116" i="34"/>
  <c r="BV116" i="34"/>
  <c r="BP120" i="34"/>
  <c r="BU120" i="34"/>
  <c r="BW120" i="34"/>
  <c r="BV120" i="34"/>
  <c r="BY120" i="34"/>
  <c r="BR120" i="34"/>
  <c r="BX120" i="34"/>
  <c r="BT120" i="34"/>
  <c r="BO120" i="34"/>
  <c r="BS120" i="34"/>
  <c r="BQ120" i="34"/>
  <c r="BZ120" i="34"/>
  <c r="BP124" i="34"/>
  <c r="BV124" i="34"/>
  <c r="BS124" i="34"/>
  <c r="BW124" i="34"/>
  <c r="BX124" i="34"/>
  <c r="BU124" i="34"/>
  <c r="BZ124" i="34"/>
  <c r="BR124" i="34"/>
  <c r="BY124" i="34"/>
  <c r="BO124" i="34"/>
  <c r="BT124" i="34"/>
  <c r="BQ124" i="34"/>
  <c r="BP128" i="34"/>
  <c r="BQ128" i="34"/>
  <c r="BU128" i="34"/>
  <c r="BT128" i="34"/>
  <c r="BS128" i="34"/>
  <c r="BZ128" i="34"/>
  <c r="BV128" i="34"/>
  <c r="BY128" i="34"/>
  <c r="BO128" i="34"/>
  <c r="BW128" i="34"/>
  <c r="BR128" i="34"/>
  <c r="BX128" i="34"/>
  <c r="BP132" i="34"/>
  <c r="BO132" i="34"/>
  <c r="BZ132" i="34"/>
  <c r="BR132" i="34"/>
  <c r="BY132" i="34"/>
  <c r="BV132" i="34"/>
  <c r="BQ132" i="34"/>
  <c r="BX132" i="34"/>
  <c r="BU132" i="34"/>
  <c r="BS132" i="34"/>
  <c r="BW132" i="34"/>
  <c r="BT132" i="34"/>
  <c r="BP136" i="34"/>
  <c r="BS136" i="34"/>
  <c r="BV136" i="34"/>
  <c r="BU136" i="34"/>
  <c r="BX136" i="34"/>
  <c r="BT136" i="34"/>
  <c r="BR136" i="34"/>
  <c r="BO136" i="34"/>
  <c r="BW136" i="34"/>
  <c r="BY136" i="34"/>
  <c r="BQ136" i="34"/>
  <c r="BZ136" i="34"/>
  <c r="BP140" i="34"/>
  <c r="BX140" i="34"/>
  <c r="BZ140" i="34"/>
  <c r="BT140" i="34"/>
  <c r="BU140" i="34"/>
  <c r="BS140" i="34"/>
  <c r="BY140" i="34"/>
  <c r="BO140" i="34"/>
  <c r="BW140" i="34"/>
  <c r="BQ140" i="34"/>
  <c r="BR140" i="34"/>
  <c r="BV140" i="34"/>
  <c r="BP144" i="34"/>
  <c r="BZ144" i="34"/>
  <c r="BQ144" i="34"/>
  <c r="BU144" i="34"/>
  <c r="BX144" i="34"/>
  <c r="BW144" i="34"/>
  <c r="BO144" i="34"/>
  <c r="BR144" i="34"/>
  <c r="BS144" i="34"/>
  <c r="BT144" i="34"/>
  <c r="BY144" i="34"/>
  <c r="BV144" i="34"/>
  <c r="BP148" i="34"/>
  <c r="BU148" i="34"/>
  <c r="BY148" i="34"/>
  <c r="BW148" i="34"/>
  <c r="BQ148" i="34"/>
  <c r="BR148" i="34"/>
  <c r="BV148" i="34"/>
  <c r="BO148" i="34"/>
  <c r="BX148" i="34"/>
  <c r="BS148" i="34"/>
  <c r="BZ148" i="34"/>
  <c r="BT148" i="34"/>
  <c r="BP152" i="34"/>
  <c r="BW152" i="34"/>
  <c r="BZ152" i="34"/>
  <c r="BO152" i="34"/>
  <c r="BT152" i="34"/>
  <c r="BS152" i="34"/>
  <c r="BQ152" i="34"/>
  <c r="BV152" i="34"/>
  <c r="BX152" i="34"/>
  <c r="BR152" i="34"/>
  <c r="BU152" i="34"/>
  <c r="BY152" i="34"/>
  <c r="BP156" i="34"/>
  <c r="BQ156" i="34"/>
  <c r="BX156" i="34"/>
  <c r="BW156" i="34"/>
  <c r="BO156" i="34"/>
  <c r="BV156" i="34"/>
  <c r="BS156" i="34"/>
  <c r="BU156" i="34"/>
  <c r="BY156" i="34"/>
  <c r="BR156" i="34"/>
  <c r="BT156" i="34"/>
  <c r="BZ156" i="34"/>
  <c r="BP160" i="34"/>
  <c r="BZ160" i="34"/>
  <c r="BO160" i="34"/>
  <c r="BV160" i="34"/>
  <c r="BU160" i="34"/>
  <c r="BS160" i="34"/>
  <c r="BX160" i="34"/>
  <c r="BW160" i="34"/>
  <c r="BY160" i="34"/>
  <c r="BR160" i="34"/>
  <c r="BT160" i="34"/>
  <c r="BQ160" i="34"/>
  <c r="BP164" i="34"/>
  <c r="BZ164" i="34"/>
  <c r="BV164" i="34"/>
  <c r="BU164" i="34"/>
  <c r="BY164" i="34"/>
  <c r="BX164" i="34"/>
  <c r="BQ164" i="34"/>
  <c r="BO164" i="34"/>
  <c r="BS164" i="34"/>
  <c r="BW164" i="34"/>
  <c r="BR164" i="34"/>
  <c r="BT164" i="34"/>
  <c r="BP168" i="34"/>
  <c r="BW168" i="34"/>
  <c r="BX168" i="34"/>
  <c r="BQ168" i="34"/>
  <c r="BS168" i="34"/>
  <c r="BY168" i="34"/>
  <c r="BR168" i="34"/>
  <c r="BU168" i="34"/>
  <c r="BO168" i="34"/>
  <c r="BT168" i="34"/>
  <c r="BZ168" i="34"/>
  <c r="BV168" i="34"/>
  <c r="BP172" i="34"/>
  <c r="BZ172" i="34"/>
  <c r="BO172" i="34"/>
  <c r="BR172" i="34"/>
  <c r="BV172" i="34"/>
  <c r="BS172" i="34"/>
  <c r="BU172" i="34"/>
  <c r="BQ172" i="34"/>
  <c r="BT172" i="34"/>
  <c r="BY172" i="34"/>
  <c r="BW172" i="34"/>
  <c r="BX172" i="34"/>
  <c r="BP176" i="34"/>
  <c r="BZ176" i="34"/>
  <c r="BS176" i="34"/>
  <c r="BY176" i="34"/>
  <c r="BQ176" i="34"/>
  <c r="BO176" i="34"/>
  <c r="BW176" i="34"/>
  <c r="BU176" i="34"/>
  <c r="BV176" i="34"/>
  <c r="BT176" i="34"/>
  <c r="BX176" i="34"/>
  <c r="BR176" i="34"/>
  <c r="BX180" i="34"/>
  <c r="BP180" i="34"/>
  <c r="BW180" i="34"/>
  <c r="BS180" i="34"/>
  <c r="BQ180" i="34"/>
  <c r="BY180" i="34"/>
  <c r="BU180" i="34"/>
  <c r="BT180" i="34"/>
  <c r="BO180" i="34"/>
  <c r="BR180" i="34"/>
  <c r="BZ180" i="34"/>
  <c r="BV180" i="34"/>
  <c r="BP184" i="34"/>
  <c r="BO184" i="34"/>
  <c r="BW184" i="34"/>
  <c r="BR184" i="34"/>
  <c r="BV184" i="34"/>
  <c r="BQ184" i="34"/>
  <c r="BT184" i="34"/>
  <c r="BZ184" i="34"/>
  <c r="BX184" i="34"/>
  <c r="BY184" i="34"/>
  <c r="BS184" i="34"/>
  <c r="BU184" i="34"/>
  <c r="BP188" i="34"/>
  <c r="BT188" i="34"/>
  <c r="BW188" i="34"/>
  <c r="BQ188" i="34"/>
  <c r="BZ188" i="34"/>
  <c r="BS188" i="34"/>
  <c r="BR188" i="34"/>
  <c r="BV188" i="34"/>
  <c r="BY188" i="34"/>
  <c r="BU188" i="34"/>
  <c r="BX188" i="34"/>
  <c r="BO188" i="34"/>
  <c r="BP192" i="34"/>
  <c r="BS192" i="34"/>
  <c r="BT192" i="34"/>
  <c r="BQ192" i="34"/>
  <c r="BU192" i="34"/>
  <c r="BO192" i="34"/>
  <c r="BR192" i="34"/>
  <c r="BV192" i="34"/>
  <c r="BZ192" i="34"/>
  <c r="BX192" i="34"/>
  <c r="BW192" i="34"/>
  <c r="BY192" i="34"/>
  <c r="BP196" i="34"/>
  <c r="BS196" i="34"/>
  <c r="BT196" i="34"/>
  <c r="BY196" i="34"/>
  <c r="BU196" i="34"/>
  <c r="BZ196" i="34"/>
  <c r="BO196" i="34"/>
  <c r="BX196" i="34"/>
  <c r="BV196" i="34"/>
  <c r="BQ196" i="34"/>
  <c r="BR196" i="34"/>
  <c r="BW196" i="34"/>
  <c r="BP200" i="34"/>
  <c r="BU200" i="34"/>
  <c r="BQ200" i="34"/>
  <c r="BZ200" i="34"/>
  <c r="BS200" i="34"/>
  <c r="BT200" i="34"/>
  <c r="BR200" i="34"/>
  <c r="BW200" i="34"/>
  <c r="BO200" i="34"/>
  <c r="BX200" i="34"/>
  <c r="BY200" i="34"/>
  <c r="BV200" i="34"/>
  <c r="BP204" i="34"/>
  <c r="BY204" i="34"/>
  <c r="BR204" i="34"/>
  <c r="BO204" i="34"/>
  <c r="BT204" i="34"/>
  <c r="BS204" i="34"/>
  <c r="BX204" i="34"/>
  <c r="BV204" i="34"/>
  <c r="BQ204" i="34"/>
  <c r="BU204" i="34"/>
  <c r="BW204" i="34"/>
  <c r="BZ204" i="34"/>
  <c r="BP208" i="34"/>
  <c r="BT208" i="34"/>
  <c r="BQ208" i="34"/>
  <c r="BU208" i="34"/>
  <c r="BX208" i="34"/>
  <c r="BS208" i="34"/>
  <c r="BY208" i="34"/>
  <c r="BZ208" i="34"/>
  <c r="BV208" i="34"/>
  <c r="BO208" i="34"/>
  <c r="BW208" i="34"/>
  <c r="BR208" i="34"/>
  <c r="BP212" i="34"/>
  <c r="BR212" i="34"/>
  <c r="BV212" i="34"/>
  <c r="BX212" i="34"/>
  <c r="BZ212" i="34"/>
  <c r="BT212" i="34"/>
  <c r="BY212" i="34"/>
  <c r="BO212" i="34"/>
  <c r="BW212" i="34"/>
  <c r="BS212" i="34"/>
  <c r="BU212" i="34"/>
  <c r="BQ212" i="34"/>
  <c r="BP216" i="34"/>
  <c r="BO216" i="34"/>
  <c r="BV216" i="34"/>
  <c r="BW216" i="34"/>
  <c r="BT216" i="34"/>
  <c r="BQ216" i="34"/>
  <c r="BS216" i="34"/>
  <c r="BX216" i="34"/>
  <c r="BY216" i="34"/>
  <c r="BZ216" i="34"/>
  <c r="BR216" i="34"/>
  <c r="BU216" i="34"/>
  <c r="BP220" i="34"/>
  <c r="BV220" i="34"/>
  <c r="BX220" i="34"/>
  <c r="BS220" i="34"/>
  <c r="BQ220" i="34"/>
  <c r="BW220" i="34"/>
  <c r="BR220" i="34"/>
  <c r="BZ220" i="34"/>
  <c r="BO220" i="34"/>
  <c r="BU220" i="34"/>
  <c r="BY220" i="34"/>
  <c r="BT220" i="34"/>
  <c r="BP232" i="34"/>
  <c r="BY232" i="34"/>
  <c r="BZ232" i="34"/>
  <c r="BQ232" i="34"/>
  <c r="BO232" i="34"/>
  <c r="BU232" i="34"/>
  <c r="BV232" i="34"/>
  <c r="BT232" i="34"/>
  <c r="BX232" i="34"/>
  <c r="BW232" i="34"/>
  <c r="BS232" i="34"/>
  <c r="BR232" i="34"/>
  <c r="BP236" i="34"/>
  <c r="BV236" i="34"/>
  <c r="BO236" i="34"/>
  <c r="BY236" i="34"/>
  <c r="BS236" i="34"/>
  <c r="BR236" i="34"/>
  <c r="BT236" i="34"/>
  <c r="BU236" i="34"/>
  <c r="BQ236" i="34"/>
  <c r="BZ236" i="34"/>
  <c r="BW236" i="34"/>
  <c r="BX236" i="34"/>
  <c r="BP240" i="34"/>
  <c r="BV240" i="34"/>
  <c r="BZ240" i="34"/>
  <c r="BR240" i="34"/>
  <c r="BY240" i="34"/>
  <c r="BX240" i="34"/>
  <c r="BO240" i="34"/>
  <c r="BW240" i="34"/>
  <c r="BS240" i="34"/>
  <c r="BT240" i="34"/>
  <c r="BU240" i="34"/>
  <c r="BQ240" i="34"/>
  <c r="AF136" i="34"/>
  <c r="AE148" i="34"/>
  <c r="AK160" i="34"/>
  <c r="AK168" i="34"/>
  <c r="AE172" i="34"/>
  <c r="AK126" i="34"/>
  <c r="AE182" i="34"/>
  <c r="AF230" i="34"/>
  <c r="AF234" i="34"/>
  <c r="AF238" i="34"/>
  <c r="AI123" i="34"/>
  <c r="AG143" i="34"/>
  <c r="AG151" i="34"/>
  <c r="AF167" i="34"/>
  <c r="AJ183" i="34"/>
  <c r="AI191" i="34"/>
  <c r="AH199" i="34"/>
  <c r="AH207" i="34"/>
  <c r="AF219" i="34"/>
  <c r="AE231" i="34"/>
  <c r="AD235" i="34"/>
  <c r="AD239" i="34"/>
  <c r="AF8" i="34"/>
  <c r="AD16" i="34"/>
  <c r="AD20" i="34"/>
  <c r="AI28" i="34"/>
  <c r="AK44" i="34"/>
  <c r="AD92" i="34"/>
  <c r="AI104" i="34"/>
  <c r="AH120" i="34"/>
  <c r="AE19" i="34"/>
  <c r="AH27" i="34"/>
  <c r="AE43" i="34"/>
  <c r="AL83" i="34"/>
  <c r="AH11" i="34"/>
  <c r="AD15" i="34"/>
  <c r="AE23" i="34"/>
  <c r="AD39" i="34"/>
  <c r="AD47" i="34"/>
  <c r="AD51" i="34"/>
  <c r="AJ67" i="34"/>
  <c r="AK79" i="34"/>
  <c r="AD87" i="34"/>
  <c r="AD6" i="34"/>
  <c r="AD14" i="34"/>
  <c r="AJ18" i="34"/>
  <c r="AE22" i="34"/>
  <c r="AE26" i="34"/>
  <c r="AE34" i="34"/>
  <c r="AE42" i="34"/>
  <c r="AG46" i="34"/>
  <c r="AI50" i="34"/>
  <c r="AG66" i="34"/>
  <c r="AK70" i="34"/>
  <c r="AK74" i="34"/>
  <c r="AD78" i="34"/>
  <c r="AL82" i="34"/>
  <c r="AH86" i="34"/>
  <c r="AD114" i="34"/>
  <c r="AK62" i="34"/>
  <c r="AH31" i="34"/>
  <c r="AF35" i="34"/>
  <c r="AH59" i="34"/>
  <c r="AI63" i="34"/>
  <c r="AE223" i="34"/>
  <c r="AE227" i="34"/>
  <c r="AD243" i="34"/>
  <c r="AD32" i="34"/>
  <c r="AK36" i="34"/>
  <c r="AD60" i="34"/>
  <c r="AE64" i="34"/>
  <c r="AG30" i="34"/>
  <c r="AE58" i="34"/>
  <c r="AE186" i="34"/>
  <c r="AI214" i="34"/>
  <c r="AG222" i="34"/>
  <c r="AG226" i="34"/>
  <c r="BP5" i="34"/>
  <c r="AF18" i="34"/>
  <c r="AJ22" i="34"/>
  <c r="AI38" i="34"/>
  <c r="AJ34" i="34"/>
  <c r="AH6" i="34"/>
  <c r="AK60" i="34"/>
  <c r="AF14" i="34"/>
  <c r="AF44" i="34"/>
  <c r="AH10" i="34"/>
  <c r="AH42" i="34"/>
  <c r="AK26" i="34"/>
  <c r="AK8" i="34"/>
  <c r="AE12" i="34"/>
  <c r="AH12" i="34"/>
  <c r="AD12" i="34"/>
  <c r="AJ12" i="34"/>
  <c r="AG12" i="34"/>
  <c r="AL12" i="34"/>
  <c r="AE20" i="34"/>
  <c r="AG20" i="34"/>
  <c r="AL20" i="34"/>
  <c r="AH20" i="34"/>
  <c r="AF20" i="34"/>
  <c r="AK20" i="34"/>
  <c r="AG32" i="34"/>
  <c r="AI32" i="34"/>
  <c r="AE32" i="34"/>
  <c r="AL32" i="34"/>
  <c r="AE40" i="34"/>
  <c r="AH40" i="34"/>
  <c r="AD40" i="34"/>
  <c r="AJ40" i="34"/>
  <c r="AG40" i="34"/>
  <c r="AL40" i="34"/>
  <c r="AK52" i="34"/>
  <c r="AG52" i="34"/>
  <c r="AE52" i="34"/>
  <c r="AL52" i="34"/>
  <c r="AH52" i="34"/>
  <c r="AF76" i="34"/>
  <c r="AL76" i="34"/>
  <c r="AG76" i="34"/>
  <c r="AH76" i="34"/>
  <c r="AK76" i="34"/>
  <c r="AJ20" i="34"/>
  <c r="AF40" i="34"/>
  <c r="AK32" i="34"/>
  <c r="AK5" i="34"/>
  <c r="AG5" i="34"/>
  <c r="AL5" i="34"/>
  <c r="AF5" i="34"/>
  <c r="AI5" i="34"/>
  <c r="AG24" i="34"/>
  <c r="AH24" i="34"/>
  <c r="AD24" i="34"/>
  <c r="AL24" i="34"/>
  <c r="AE44" i="34"/>
  <c r="AH44" i="34"/>
  <c r="AD44" i="34"/>
  <c r="AJ44" i="34"/>
  <c r="AG44" i="34"/>
  <c r="AL44" i="34"/>
  <c r="AG56" i="34"/>
  <c r="AH56" i="34"/>
  <c r="AD56" i="34"/>
  <c r="AL56" i="34"/>
  <c r="AE68" i="34"/>
  <c r="AL68" i="34"/>
  <c r="AG68" i="34"/>
  <c r="AK68" i="34"/>
  <c r="AH80" i="34"/>
  <c r="AL80" i="34"/>
  <c r="AJ80" i="34"/>
  <c r="AD80" i="34"/>
  <c r="AG80" i="34"/>
  <c r="AF88" i="34"/>
  <c r="AL88" i="34"/>
  <c r="AJ88" i="34"/>
  <c r="AG88" i="34"/>
  <c r="AD88" i="34"/>
  <c r="AK88" i="34"/>
  <c r="AE156" i="34"/>
  <c r="AG156" i="34"/>
  <c r="AE164" i="34"/>
  <c r="AF164" i="34"/>
  <c r="AD176" i="34"/>
  <c r="AE176" i="34"/>
  <c r="AK180" i="34"/>
  <c r="AH180" i="34"/>
  <c r="AH184" i="34"/>
  <c r="AI184" i="34"/>
  <c r="AH188" i="34"/>
  <c r="AI188" i="34"/>
  <c r="AI192" i="34"/>
  <c r="AG192" i="34"/>
  <c r="AG196" i="34"/>
  <c r="AH196" i="34"/>
  <c r="AH200" i="34"/>
  <c r="AG200" i="34"/>
  <c r="AE204" i="34"/>
  <c r="AH204" i="34"/>
  <c r="AG208" i="34"/>
  <c r="AL208" i="34"/>
  <c r="AE208" i="34"/>
  <c r="AH212" i="34"/>
  <c r="AL212" i="34"/>
  <c r="AE212" i="34"/>
  <c r="AG212" i="34"/>
  <c r="AG216" i="34"/>
  <c r="AL216" i="34"/>
  <c r="AH216" i="34"/>
  <c r="AD216" i="34"/>
  <c r="AE220" i="34"/>
  <c r="AH220" i="34"/>
  <c r="AK220" i="34"/>
  <c r="AD220" i="34"/>
  <c r="AD224" i="34"/>
  <c r="AL224" i="34"/>
  <c r="AE224" i="34"/>
  <c r="AG224" i="34"/>
  <c r="AK224" i="34"/>
  <c r="AK228" i="34"/>
  <c r="AE228" i="34"/>
  <c r="AL228" i="34"/>
  <c r="AG228" i="34"/>
  <c r="AG232" i="34"/>
  <c r="AL232" i="34"/>
  <c r="AI232" i="34"/>
  <c r="AD232" i="34"/>
  <c r="AD236" i="34"/>
  <c r="AE236" i="34"/>
  <c r="AI236" i="34"/>
  <c r="AK236" i="34"/>
  <c r="AK240" i="34"/>
  <c r="AE240" i="34"/>
  <c r="AD240" i="34"/>
  <c r="AL240" i="34"/>
  <c r="AI240" i="34"/>
  <c r="AK244" i="34"/>
  <c r="AL244" i="34"/>
  <c r="AE244" i="34"/>
  <c r="AH244" i="34"/>
  <c r="AE5" i="34"/>
  <c r="AK12" i="34"/>
  <c r="AH68" i="34"/>
  <c r="AE8" i="34"/>
  <c r="AH8" i="34"/>
  <c r="AD8" i="34"/>
  <c r="AJ8" i="34"/>
  <c r="AG8" i="34"/>
  <c r="AL8" i="34"/>
  <c r="AE16" i="34"/>
  <c r="AG16" i="34"/>
  <c r="AL16" i="34"/>
  <c r="AH16" i="34"/>
  <c r="AF16" i="34"/>
  <c r="AK16" i="34"/>
  <c r="AE28" i="34"/>
  <c r="AH28" i="34"/>
  <c r="AD28" i="34"/>
  <c r="AK28" i="34"/>
  <c r="AG36" i="34"/>
  <c r="AH36" i="34"/>
  <c r="AE36" i="34"/>
  <c r="AL36" i="34"/>
  <c r="AG48" i="34"/>
  <c r="AD48" i="34"/>
  <c r="AI48" i="34"/>
  <c r="AK48" i="34"/>
  <c r="AE48" i="34"/>
  <c r="AL48" i="34"/>
  <c r="AH60" i="34"/>
  <c r="AI60" i="34"/>
  <c r="AE60" i="34"/>
  <c r="AI64" i="34"/>
  <c r="AD64" i="34"/>
  <c r="AK64" i="34"/>
  <c r="AG64" i="34"/>
  <c r="AH72" i="34"/>
  <c r="AI72" i="34"/>
  <c r="AL72" i="34"/>
  <c r="AD72" i="34"/>
  <c r="AJ84" i="34"/>
  <c r="AD84" i="34"/>
  <c r="AK84" i="34"/>
  <c r="AF84" i="34"/>
  <c r="AH84" i="34"/>
  <c r="AJ5" i="34"/>
  <c r="AJ16" i="34"/>
  <c r="AF12" i="34"/>
  <c r="AK40" i="34"/>
  <c r="AL64" i="34"/>
  <c r="AI56" i="34"/>
  <c r="AH18" i="34"/>
  <c r="AI14" i="34"/>
  <c r="AI10" i="34"/>
  <c r="AI6" i="34"/>
  <c r="AJ42" i="34"/>
  <c r="AJ38" i="34"/>
  <c r="AF62" i="34"/>
  <c r="AF82" i="34"/>
  <c r="AJ85" i="34"/>
  <c r="J5" i="36" s="1"/>
  <c r="C13" i="39" s="1"/>
  <c r="AF85" i="34"/>
  <c r="F5" i="36" s="1"/>
  <c r="C6" i="39" s="1"/>
  <c r="AI85" i="34"/>
  <c r="I5" i="36" s="1"/>
  <c r="AE85" i="34"/>
  <c r="E5" i="36" s="1"/>
  <c r="C5" i="39" s="1"/>
  <c r="AL85" i="34"/>
  <c r="L5" i="36" s="1"/>
  <c r="AH85" i="34"/>
  <c r="H5" i="36" s="1"/>
  <c r="C11" i="39" s="1"/>
  <c r="AD85" i="34"/>
  <c r="AK85" i="34"/>
  <c r="K5" i="36" s="1"/>
  <c r="C14" i="39" s="1"/>
  <c r="AG85" i="34"/>
  <c r="G5" i="36" s="1"/>
  <c r="C7" i="39" s="1"/>
  <c r="AL18" i="34"/>
  <c r="AE18" i="34"/>
  <c r="AL14" i="34"/>
  <c r="AE14" i="34"/>
  <c r="AE10" i="34"/>
  <c r="AF6" i="34"/>
  <c r="AF42" i="34"/>
  <c r="AF38" i="34"/>
  <c r="AG34" i="34"/>
  <c r="AK30" i="34"/>
  <c r="AG26" i="34"/>
  <c r="AJ58" i="34"/>
  <c r="AJ14" i="34"/>
  <c r="AJ10" i="34"/>
  <c r="AL6" i="34"/>
  <c r="AL42" i="34"/>
  <c r="AL38" i="34"/>
  <c r="AD9" i="34"/>
  <c r="AH9" i="34"/>
  <c r="AL9" i="34"/>
  <c r="AD13" i="34"/>
  <c r="AH13" i="34"/>
  <c r="AL13" i="34"/>
  <c r="AD17" i="34"/>
  <c r="AH17" i="34"/>
  <c r="AL17" i="34"/>
  <c r="AE21" i="34"/>
  <c r="AI21" i="34"/>
  <c r="AD21" i="34"/>
  <c r="AJ21" i="34"/>
  <c r="AF21" i="34"/>
  <c r="AK21" i="34"/>
  <c r="AE25" i="34"/>
  <c r="AI25" i="34"/>
  <c r="AF25" i="34"/>
  <c r="AG25" i="34"/>
  <c r="AL25" i="34"/>
  <c r="AE29" i="34"/>
  <c r="AI29" i="34"/>
  <c r="AH29" i="34"/>
  <c r="AE33" i="34"/>
  <c r="AI33" i="34"/>
  <c r="AD33" i="34"/>
  <c r="AJ33" i="34"/>
  <c r="AE37" i="34"/>
  <c r="AI37" i="34"/>
  <c r="AF37" i="34"/>
  <c r="AK37" i="34"/>
  <c r="AD41" i="34"/>
  <c r="AH41" i="34"/>
  <c r="AL41" i="34"/>
  <c r="AD45" i="34"/>
  <c r="AH45" i="34"/>
  <c r="AL45" i="34"/>
  <c r="AE49" i="34"/>
  <c r="AI49" i="34"/>
  <c r="AH49" i="34"/>
  <c r="AD49" i="34"/>
  <c r="AJ49" i="34"/>
  <c r="AE53" i="34"/>
  <c r="AI53" i="34"/>
  <c r="AD53" i="34"/>
  <c r="AJ53" i="34"/>
  <c r="AF53" i="34"/>
  <c r="AK53" i="34"/>
  <c r="AE57" i="34"/>
  <c r="AI57" i="34"/>
  <c r="AF57" i="34"/>
  <c r="AK57" i="34"/>
  <c r="AG57" i="34"/>
  <c r="AL57" i="34"/>
  <c r="AE61" i="34"/>
  <c r="AI61" i="34"/>
  <c r="AG61" i="34"/>
  <c r="AL61" i="34"/>
  <c r="AH61" i="34"/>
  <c r="AE65" i="34"/>
  <c r="AI65" i="34"/>
  <c r="AH65" i="34"/>
  <c r="AD65" i="34"/>
  <c r="AJ65" i="34"/>
  <c r="AE69" i="34"/>
  <c r="AI69" i="34"/>
  <c r="AF69" i="34"/>
  <c r="AK69" i="34"/>
  <c r="AH69" i="34"/>
  <c r="AJ69" i="34"/>
  <c r="AD69" i="34"/>
  <c r="AL69" i="34"/>
  <c r="AE73" i="34"/>
  <c r="AI73" i="34"/>
  <c r="AG73" i="34"/>
  <c r="AL73" i="34"/>
  <c r="AH73" i="34"/>
  <c r="AJ73" i="34"/>
  <c r="AD73" i="34"/>
  <c r="AK73" i="34"/>
  <c r="AD77" i="34"/>
  <c r="AH77" i="34"/>
  <c r="AL77" i="34"/>
  <c r="AI77" i="34"/>
  <c r="AE77" i="34"/>
  <c r="AJ77" i="34"/>
  <c r="AF77" i="34"/>
  <c r="AK77" i="34"/>
  <c r="AD81" i="34"/>
  <c r="AH81" i="34"/>
  <c r="AL81" i="34"/>
  <c r="AF81" i="34"/>
  <c r="AK81" i="34"/>
  <c r="AG81" i="34"/>
  <c r="AF89" i="34"/>
  <c r="AJ89" i="34"/>
  <c r="AG89" i="34"/>
  <c r="AL89" i="34"/>
  <c r="AD89" i="34"/>
  <c r="AK89" i="34"/>
  <c r="AH89" i="34"/>
  <c r="AI89" i="34"/>
  <c r="AE89" i="34"/>
  <c r="AF93" i="34"/>
  <c r="AJ93" i="34"/>
  <c r="AH93" i="34"/>
  <c r="AD93" i="34"/>
  <c r="AK93" i="34"/>
  <c r="AG93" i="34"/>
  <c r="AE93" i="34"/>
  <c r="AI93" i="34"/>
  <c r="AL93" i="34"/>
  <c r="AF97" i="34"/>
  <c r="AJ97" i="34"/>
  <c r="AD97" i="34"/>
  <c r="AI97" i="34"/>
  <c r="AK97" i="34"/>
  <c r="AG97" i="34"/>
  <c r="AH97" i="34"/>
  <c r="AL97" i="34"/>
  <c r="AE97" i="34"/>
  <c r="AF101" i="34"/>
  <c r="AJ101" i="34"/>
  <c r="AE101" i="34"/>
  <c r="AK101" i="34"/>
  <c r="AI101" i="34"/>
  <c r="AG101" i="34"/>
  <c r="AD101" i="34"/>
  <c r="AL101" i="34"/>
  <c r="AF105" i="34"/>
  <c r="AJ105" i="34"/>
  <c r="AG105" i="34"/>
  <c r="AL105" i="34"/>
  <c r="AI105" i="34"/>
  <c r="AE105" i="34"/>
  <c r="AH105" i="34"/>
  <c r="AK105" i="34"/>
  <c r="AD105" i="34"/>
  <c r="AF109" i="34"/>
  <c r="AJ109" i="34"/>
  <c r="AH109" i="34"/>
  <c r="AI109" i="34"/>
  <c r="AE109" i="34"/>
  <c r="AL109" i="34"/>
  <c r="AD109" i="34"/>
  <c r="AG109" i="34"/>
  <c r="AK109" i="34"/>
  <c r="AF113" i="34"/>
  <c r="AJ113" i="34"/>
  <c r="AD113" i="34"/>
  <c r="AI113" i="34"/>
  <c r="AH113" i="34"/>
  <c r="AE113" i="34"/>
  <c r="AL113" i="34"/>
  <c r="AG113" i="34"/>
  <c r="AK113" i="34"/>
  <c r="AF117" i="34"/>
  <c r="AJ117" i="34"/>
  <c r="AE117" i="34"/>
  <c r="AK117" i="34"/>
  <c r="AH117" i="34"/>
  <c r="AD117" i="34"/>
  <c r="AL117" i="34"/>
  <c r="AI117" i="34"/>
  <c r="AF121" i="34"/>
  <c r="AJ121" i="34"/>
  <c r="AG121" i="34"/>
  <c r="AL121" i="34"/>
  <c r="AH121" i="34"/>
  <c r="AD121" i="34"/>
  <c r="AK121" i="34"/>
  <c r="AE121" i="34"/>
  <c r="AI121" i="34"/>
  <c r="AF125" i="34"/>
  <c r="AJ125" i="34"/>
  <c r="AH125" i="34"/>
  <c r="AG125" i="34"/>
  <c r="AD125" i="34"/>
  <c r="AK125" i="34"/>
  <c r="AL125" i="34"/>
  <c r="AE125" i="34"/>
  <c r="AI125" i="34"/>
  <c r="AG129" i="34"/>
  <c r="AK129" i="34"/>
  <c r="AF129" i="34"/>
  <c r="AL129" i="34"/>
  <c r="AD129" i="34"/>
  <c r="AI129" i="34"/>
  <c r="AJ129" i="34"/>
  <c r="AH129" i="34"/>
  <c r="AG133" i="34"/>
  <c r="AK133" i="34"/>
  <c r="AH133" i="34"/>
  <c r="AE133" i="34"/>
  <c r="AJ133" i="34"/>
  <c r="AF133" i="34"/>
  <c r="AI133" i="34"/>
  <c r="AD133" i="34"/>
  <c r="AG137" i="34"/>
  <c r="AK137" i="34"/>
  <c r="AD137" i="34"/>
  <c r="AI137" i="34"/>
  <c r="AF137" i="34"/>
  <c r="AL137" i="34"/>
  <c r="AE137" i="34"/>
  <c r="AH137" i="34"/>
  <c r="AJ137" i="34"/>
  <c r="AG141" i="34"/>
  <c r="AK141" i="34"/>
  <c r="AE141" i="34"/>
  <c r="AJ141" i="34"/>
  <c r="AH141" i="34"/>
  <c r="AI141" i="34"/>
  <c r="AL141" i="34"/>
  <c r="AF141" i="34"/>
  <c r="AG145" i="34"/>
  <c r="AK145" i="34"/>
  <c r="AF145" i="34"/>
  <c r="AL145" i="34"/>
  <c r="AD145" i="34"/>
  <c r="AI145" i="34"/>
  <c r="AE145" i="34"/>
  <c r="AH145" i="34"/>
  <c r="AG149" i="34"/>
  <c r="AK149" i="34"/>
  <c r="AE149" i="34"/>
  <c r="AJ149" i="34"/>
  <c r="AH149" i="34"/>
  <c r="AI149" i="34"/>
  <c r="AD149" i="34"/>
  <c r="AF149" i="34"/>
  <c r="AG153" i="34"/>
  <c r="AK153" i="34"/>
  <c r="AF153" i="34"/>
  <c r="AL153" i="34"/>
  <c r="AH153" i="34"/>
  <c r="AI153" i="34"/>
  <c r="AE153" i="34"/>
  <c r="AJ153" i="34"/>
  <c r="AG157" i="34"/>
  <c r="AK157" i="34"/>
  <c r="AH157" i="34"/>
  <c r="AF157" i="34"/>
  <c r="AI157" i="34"/>
  <c r="AL157" i="34"/>
  <c r="AD157" i="34"/>
  <c r="AE157" i="34"/>
  <c r="AG161" i="34"/>
  <c r="AK161" i="34"/>
  <c r="AD161" i="34"/>
  <c r="AI161" i="34"/>
  <c r="AF161" i="34"/>
  <c r="AH161" i="34"/>
  <c r="AE161" i="34"/>
  <c r="AJ161" i="34"/>
  <c r="AL161" i="34"/>
  <c r="AG165" i="34"/>
  <c r="AK165" i="34"/>
  <c r="AE165" i="34"/>
  <c r="AJ165" i="34"/>
  <c r="AF165" i="34"/>
  <c r="AH165" i="34"/>
  <c r="AL165" i="34"/>
  <c r="AD165" i="34"/>
  <c r="AG169" i="34"/>
  <c r="AK169" i="34"/>
  <c r="AF169" i="34"/>
  <c r="AL169" i="34"/>
  <c r="AE169" i="34"/>
  <c r="AH169" i="34"/>
  <c r="AD169" i="34"/>
  <c r="AI169" i="34"/>
  <c r="AJ169" i="34"/>
  <c r="AG173" i="34"/>
  <c r="AK173" i="34"/>
  <c r="AH173" i="34"/>
  <c r="AE173" i="34"/>
  <c r="AL173" i="34"/>
  <c r="AF173" i="34"/>
  <c r="AJ173" i="34"/>
  <c r="AD173" i="34"/>
  <c r="AE177" i="34"/>
  <c r="AI177" i="34"/>
  <c r="AH177" i="34"/>
  <c r="AD177" i="34"/>
  <c r="AJ177" i="34"/>
  <c r="AG177" i="34"/>
  <c r="AK177" i="34"/>
  <c r="AL177" i="34"/>
  <c r="AE181" i="34"/>
  <c r="AI181" i="34"/>
  <c r="AF181" i="34"/>
  <c r="AK181" i="34"/>
  <c r="AH181" i="34"/>
  <c r="AJ181" i="34"/>
  <c r="AD181" i="34"/>
  <c r="AL181" i="34"/>
  <c r="AE185" i="34"/>
  <c r="AI185" i="34"/>
  <c r="AG185" i="34"/>
  <c r="AL185" i="34"/>
  <c r="AH185" i="34"/>
  <c r="AJ185" i="34"/>
  <c r="AD185" i="34"/>
  <c r="AK185" i="34"/>
  <c r="AE189" i="34"/>
  <c r="AI189" i="34"/>
  <c r="AH189" i="34"/>
  <c r="AG189" i="34"/>
  <c r="AJ189" i="34"/>
  <c r="AD189" i="34"/>
  <c r="AK189" i="34"/>
  <c r="AE193" i="34"/>
  <c r="AI193" i="34"/>
  <c r="AD193" i="34"/>
  <c r="AJ193" i="34"/>
  <c r="AG193" i="34"/>
  <c r="AH193" i="34"/>
  <c r="AK193" i="34"/>
  <c r="AE197" i="34"/>
  <c r="AI197" i="34"/>
  <c r="AF197" i="34"/>
  <c r="AK197" i="34"/>
  <c r="AG197" i="34"/>
  <c r="AH197" i="34"/>
  <c r="AJ197" i="34"/>
  <c r="AE201" i="34"/>
  <c r="AI201" i="34"/>
  <c r="AG201" i="34"/>
  <c r="AL201" i="34"/>
  <c r="AF201" i="34"/>
  <c r="AH201" i="34"/>
  <c r="AJ201" i="34"/>
  <c r="AE205" i="34"/>
  <c r="AI205" i="34"/>
  <c r="AH205" i="34"/>
  <c r="AF205" i="34"/>
  <c r="AL205" i="34"/>
  <c r="AG205" i="34"/>
  <c r="AJ205" i="34"/>
  <c r="AE209" i="34"/>
  <c r="AI209" i="34"/>
  <c r="AD209" i="34"/>
  <c r="AJ209" i="34"/>
  <c r="AF209" i="34"/>
  <c r="AL209" i="34"/>
  <c r="AG209" i="34"/>
  <c r="AH209" i="34"/>
  <c r="AE213" i="34"/>
  <c r="AI213" i="34"/>
  <c r="AF213" i="34"/>
  <c r="AK213" i="34"/>
  <c r="AD213" i="34"/>
  <c r="AL213" i="34"/>
  <c r="AG213" i="34"/>
  <c r="AH213" i="34"/>
  <c r="AE217" i="34"/>
  <c r="AI217" i="34"/>
  <c r="AG217" i="34"/>
  <c r="AL217" i="34"/>
  <c r="AD217" i="34"/>
  <c r="AK217" i="34"/>
  <c r="AF217" i="34"/>
  <c r="AH217" i="34"/>
  <c r="AE221" i="34"/>
  <c r="AI221" i="34"/>
  <c r="AH221" i="34"/>
  <c r="AD221" i="34"/>
  <c r="AK221" i="34"/>
  <c r="AF221" i="34"/>
  <c r="AL221" i="34"/>
  <c r="AG221" i="34"/>
  <c r="AE225" i="34"/>
  <c r="AI225" i="34"/>
  <c r="AD225" i="34"/>
  <c r="AJ225" i="34"/>
  <c r="AK225" i="34"/>
  <c r="AF225" i="34"/>
  <c r="AL225" i="34"/>
  <c r="AG225" i="34"/>
  <c r="AE229" i="34"/>
  <c r="AI229" i="34"/>
  <c r="AF229" i="34"/>
  <c r="AK229" i="34"/>
  <c r="AJ229" i="34"/>
  <c r="AD229" i="34"/>
  <c r="AL229" i="34"/>
  <c r="AG229" i="34"/>
  <c r="AE233" i="34"/>
  <c r="AI233" i="34"/>
  <c r="AG233" i="34"/>
  <c r="AL233" i="34"/>
  <c r="AJ233" i="34"/>
  <c r="AD233" i="34"/>
  <c r="AK233" i="34"/>
  <c r="AF233" i="34"/>
  <c r="AE237" i="34"/>
  <c r="AI237" i="34"/>
  <c r="AH237" i="34"/>
  <c r="AJ237" i="34"/>
  <c r="AD237" i="34"/>
  <c r="AK237" i="34"/>
  <c r="AF237" i="34"/>
  <c r="AL237" i="34"/>
  <c r="AE241" i="34"/>
  <c r="AI241" i="34"/>
  <c r="AD241" i="34"/>
  <c r="AJ241" i="34"/>
  <c r="AH241" i="34"/>
  <c r="AK241" i="34"/>
  <c r="AF241" i="34"/>
  <c r="AL241" i="34"/>
  <c r="AL19" i="34"/>
  <c r="AG19" i="34"/>
  <c r="AI17" i="34"/>
  <c r="AK15" i="34"/>
  <c r="AE15" i="34"/>
  <c r="AG13" i="34"/>
  <c r="AI11" i="34"/>
  <c r="AD11" i="34"/>
  <c r="AK9" i="34"/>
  <c r="AF9" i="34"/>
  <c r="AH7" i="34"/>
  <c r="AJ45" i="34"/>
  <c r="AE45" i="34"/>
  <c r="AL43" i="34"/>
  <c r="AG43" i="34"/>
  <c r="AI41" i="34"/>
  <c r="AK39" i="34"/>
  <c r="AE39" i="34"/>
  <c r="AL37" i="34"/>
  <c r="AD37" i="34"/>
  <c r="AI35" i="34"/>
  <c r="AL33" i="34"/>
  <c r="AF33" i="34"/>
  <c r="AI31" i="34"/>
  <c r="AL29" i="34"/>
  <c r="AF29" i="34"/>
  <c r="AI27" i="34"/>
  <c r="AD25" i="34"/>
  <c r="AF23" i="34"/>
  <c r="AD67" i="34"/>
  <c r="AK65" i="34"/>
  <c r="AJ61" i="34"/>
  <c r="AL59" i="34"/>
  <c r="AH57" i="34"/>
  <c r="AJ55" i="34"/>
  <c r="AG53" i="34"/>
  <c r="AE51" i="34"/>
  <c r="AL49" i="34"/>
  <c r="AJ81" i="34"/>
  <c r="AL79" i="34"/>
  <c r="AJ239" i="34"/>
  <c r="AL235" i="34"/>
  <c r="AL231" i="34"/>
  <c r="AL227" i="34"/>
  <c r="AK209" i="34"/>
  <c r="AK201" i="34"/>
  <c r="AL193" i="34"/>
  <c r="AF177" i="34"/>
  <c r="AI173" i="34"/>
  <c r="AJ157" i="34"/>
  <c r="AD153" i="34"/>
  <c r="AJ145" i="34"/>
  <c r="AH101" i="34"/>
  <c r="AG6" i="34"/>
  <c r="AK6" i="34"/>
  <c r="AG10" i="34"/>
  <c r="AK10" i="34"/>
  <c r="AG14" i="34"/>
  <c r="AK14" i="34"/>
  <c r="AG18" i="34"/>
  <c r="AK18" i="34"/>
  <c r="AD22" i="34"/>
  <c r="AH22" i="34"/>
  <c r="AL22" i="34"/>
  <c r="AF22" i="34"/>
  <c r="AK22" i="34"/>
  <c r="AG22" i="34"/>
  <c r="AD26" i="34"/>
  <c r="AH26" i="34"/>
  <c r="AL26" i="34"/>
  <c r="AI26" i="34"/>
  <c r="AD30" i="34"/>
  <c r="AH30" i="34"/>
  <c r="AL30" i="34"/>
  <c r="AE30" i="34"/>
  <c r="AJ30" i="34"/>
  <c r="AD34" i="34"/>
  <c r="AH34" i="34"/>
  <c r="AL34" i="34"/>
  <c r="AF34" i="34"/>
  <c r="AK34" i="34"/>
  <c r="AD38" i="34"/>
  <c r="AG38" i="34"/>
  <c r="AK38" i="34"/>
  <c r="AG42" i="34"/>
  <c r="AK42" i="34"/>
  <c r="AD46" i="34"/>
  <c r="AH46" i="34"/>
  <c r="AL46" i="34"/>
  <c r="AI46" i="34"/>
  <c r="AE46" i="34"/>
  <c r="AJ46" i="34"/>
  <c r="AD50" i="34"/>
  <c r="AH50" i="34"/>
  <c r="AL50" i="34"/>
  <c r="AE50" i="34"/>
  <c r="AJ50" i="34"/>
  <c r="AF50" i="34"/>
  <c r="AK50" i="34"/>
  <c r="AD54" i="34"/>
  <c r="AH54" i="34"/>
  <c r="AL54" i="34"/>
  <c r="AF54" i="34"/>
  <c r="AK54" i="34"/>
  <c r="AG54" i="34"/>
  <c r="AD58" i="34"/>
  <c r="AH58" i="34"/>
  <c r="AL58" i="34"/>
  <c r="AG58" i="34"/>
  <c r="AI58" i="34"/>
  <c r="AD62" i="34"/>
  <c r="AH62" i="34"/>
  <c r="AL62" i="34"/>
  <c r="AI62" i="34"/>
  <c r="AE62" i="34"/>
  <c r="AJ62" i="34"/>
  <c r="AD66" i="34"/>
  <c r="AH66" i="34"/>
  <c r="AL66" i="34"/>
  <c r="AE66" i="34"/>
  <c r="AJ66" i="34"/>
  <c r="AF66" i="34"/>
  <c r="AK66" i="34"/>
  <c r="AD70" i="34"/>
  <c r="AH70" i="34"/>
  <c r="AL70" i="34"/>
  <c r="AG70" i="34"/>
  <c r="AF70" i="34"/>
  <c r="AI70" i="34"/>
  <c r="AJ70" i="34"/>
  <c r="AD74" i="34"/>
  <c r="AH74" i="34"/>
  <c r="AL74" i="34"/>
  <c r="AI74" i="34"/>
  <c r="AF74" i="34"/>
  <c r="AG74" i="34"/>
  <c r="AJ74" i="34"/>
  <c r="AG78" i="34"/>
  <c r="AK78" i="34"/>
  <c r="AE78" i="34"/>
  <c r="AJ78" i="34"/>
  <c r="AF78" i="34"/>
  <c r="AL78" i="34"/>
  <c r="AH78" i="34"/>
  <c r="AG82" i="34"/>
  <c r="AK82" i="34"/>
  <c r="AH82" i="34"/>
  <c r="AD82" i="34"/>
  <c r="AI82" i="34"/>
  <c r="AG86" i="34"/>
  <c r="AK86" i="34"/>
  <c r="AD86" i="34"/>
  <c r="AI86" i="34"/>
  <c r="AE86" i="34"/>
  <c r="AJ86" i="34"/>
  <c r="AE90" i="34"/>
  <c r="AI90" i="34"/>
  <c r="AH90" i="34"/>
  <c r="AJ90" i="34"/>
  <c r="AF90" i="34"/>
  <c r="AL90" i="34"/>
  <c r="AD90" i="34"/>
  <c r="AG90" i="34"/>
  <c r="AK90" i="34"/>
  <c r="AE94" i="34"/>
  <c r="AI94" i="34"/>
  <c r="AD94" i="34"/>
  <c r="AJ94" i="34"/>
  <c r="AH94" i="34"/>
  <c r="AF94" i="34"/>
  <c r="AL94" i="34"/>
  <c r="AG94" i="34"/>
  <c r="AK94" i="34"/>
  <c r="AE98" i="34"/>
  <c r="AI98" i="34"/>
  <c r="AF98" i="34"/>
  <c r="AK98" i="34"/>
  <c r="AH98" i="34"/>
  <c r="AD98" i="34"/>
  <c r="AL98" i="34"/>
  <c r="AJ98" i="34"/>
  <c r="AE102" i="34"/>
  <c r="AI102" i="34"/>
  <c r="AG102" i="34"/>
  <c r="AL102" i="34"/>
  <c r="AH102" i="34"/>
  <c r="AD102" i="34"/>
  <c r="AK102" i="34"/>
  <c r="AF102" i="34"/>
  <c r="AJ102" i="34"/>
  <c r="AE106" i="34"/>
  <c r="AI106" i="34"/>
  <c r="AH106" i="34"/>
  <c r="AG106" i="34"/>
  <c r="AD106" i="34"/>
  <c r="AK106" i="34"/>
  <c r="AL106" i="34"/>
  <c r="AF106" i="34"/>
  <c r="AJ106" i="34"/>
  <c r="AE110" i="34"/>
  <c r="AI110" i="34"/>
  <c r="AD110" i="34"/>
  <c r="AJ110" i="34"/>
  <c r="AG110" i="34"/>
  <c r="AK110" i="34"/>
  <c r="AF110" i="34"/>
  <c r="AH110" i="34"/>
  <c r="AE114" i="34"/>
  <c r="AI114" i="34"/>
  <c r="AF114" i="34"/>
  <c r="AK114" i="34"/>
  <c r="AG114" i="34"/>
  <c r="AJ114" i="34"/>
  <c r="AL114" i="34"/>
  <c r="AH114" i="34"/>
  <c r="AE118" i="34"/>
  <c r="AI118" i="34"/>
  <c r="AG118" i="34"/>
  <c r="AL118" i="34"/>
  <c r="AF118" i="34"/>
  <c r="AJ118" i="34"/>
  <c r="AD118" i="34"/>
  <c r="AH118" i="34"/>
  <c r="AK118" i="34"/>
  <c r="AE122" i="34"/>
  <c r="AI122" i="34"/>
  <c r="AH122" i="34"/>
  <c r="AF122" i="34"/>
  <c r="AL122" i="34"/>
  <c r="AJ122" i="34"/>
  <c r="AK122" i="34"/>
  <c r="AD122" i="34"/>
  <c r="AG122" i="34"/>
  <c r="AE126" i="34"/>
  <c r="AI126" i="34"/>
  <c r="AD126" i="34"/>
  <c r="AJ126" i="34"/>
  <c r="AF126" i="34"/>
  <c r="AL126" i="34"/>
  <c r="AH126" i="34"/>
  <c r="AG126" i="34"/>
  <c r="AF130" i="34"/>
  <c r="AJ130" i="34"/>
  <c r="AH130" i="34"/>
  <c r="AE130" i="34"/>
  <c r="AK130" i="34"/>
  <c r="AL130" i="34"/>
  <c r="AD130" i="34"/>
  <c r="AG130" i="34"/>
  <c r="AI130" i="34"/>
  <c r="AF134" i="34"/>
  <c r="AJ134" i="34"/>
  <c r="AD134" i="34"/>
  <c r="AI134" i="34"/>
  <c r="AG134" i="34"/>
  <c r="AL134" i="34"/>
  <c r="AH134" i="34"/>
  <c r="AK134" i="34"/>
  <c r="AE134" i="34"/>
  <c r="AF138" i="34"/>
  <c r="AJ138" i="34"/>
  <c r="AE138" i="34"/>
  <c r="AK138" i="34"/>
  <c r="AH138" i="34"/>
  <c r="AD138" i="34"/>
  <c r="AG138" i="34"/>
  <c r="AL138" i="34"/>
  <c r="AF142" i="34"/>
  <c r="AJ142" i="34"/>
  <c r="AG142" i="34"/>
  <c r="AL142" i="34"/>
  <c r="AD142" i="34"/>
  <c r="AI142" i="34"/>
  <c r="AK142" i="34"/>
  <c r="AE142" i="34"/>
  <c r="AH142" i="34"/>
  <c r="AF146" i="34"/>
  <c r="AJ146" i="34"/>
  <c r="AH146" i="34"/>
  <c r="AE146" i="34"/>
  <c r="AK146" i="34"/>
  <c r="AG146" i="34"/>
  <c r="AI146" i="34"/>
  <c r="AD146" i="34"/>
  <c r="AL146" i="34"/>
  <c r="AF150" i="34"/>
  <c r="AJ150" i="34"/>
  <c r="AG150" i="34"/>
  <c r="AL150" i="34"/>
  <c r="AE150" i="34"/>
  <c r="AH150" i="34"/>
  <c r="AD150" i="34"/>
  <c r="AI150" i="34"/>
  <c r="AK150" i="34"/>
  <c r="AF154" i="34"/>
  <c r="AJ154" i="34"/>
  <c r="AH154" i="34"/>
  <c r="AE154" i="34"/>
  <c r="AL154" i="34"/>
  <c r="AG154" i="34"/>
  <c r="AK154" i="34"/>
  <c r="AD154" i="34"/>
  <c r="AF158" i="34"/>
  <c r="AJ158" i="34"/>
  <c r="AD158" i="34"/>
  <c r="AI158" i="34"/>
  <c r="AE158" i="34"/>
  <c r="AL158" i="34"/>
  <c r="AG158" i="34"/>
  <c r="AH158" i="34"/>
  <c r="AK158" i="34"/>
  <c r="AF162" i="34"/>
  <c r="AJ162" i="34"/>
  <c r="AE162" i="34"/>
  <c r="AK162" i="34"/>
  <c r="AD162" i="34"/>
  <c r="AL162" i="34"/>
  <c r="AG162" i="34"/>
  <c r="AI162" i="34"/>
  <c r="AF166" i="34"/>
  <c r="AJ166" i="34"/>
  <c r="AG166" i="34"/>
  <c r="AL166" i="34"/>
  <c r="AD166" i="34"/>
  <c r="AK166" i="34"/>
  <c r="AE166" i="34"/>
  <c r="AH166" i="34"/>
  <c r="AI166" i="34"/>
  <c r="AF170" i="34"/>
  <c r="AJ170" i="34"/>
  <c r="AH170" i="34"/>
  <c r="AD170" i="34"/>
  <c r="AK170" i="34"/>
  <c r="AE170" i="34"/>
  <c r="AL170" i="34"/>
  <c r="AI170" i="34"/>
  <c r="AD174" i="34"/>
  <c r="AH174" i="34"/>
  <c r="AL174" i="34"/>
  <c r="AI174" i="34"/>
  <c r="AE174" i="34"/>
  <c r="AJ174" i="34"/>
  <c r="AF174" i="34"/>
  <c r="AG174" i="34"/>
  <c r="AD178" i="34"/>
  <c r="AH178" i="34"/>
  <c r="AL178" i="34"/>
  <c r="AE178" i="34"/>
  <c r="AJ178" i="34"/>
  <c r="AF178" i="34"/>
  <c r="AK178" i="34"/>
  <c r="AI178" i="34"/>
  <c r="AD182" i="34"/>
  <c r="AH182" i="34"/>
  <c r="AL182" i="34"/>
  <c r="AG182" i="34"/>
  <c r="AF182" i="34"/>
  <c r="AI182" i="34"/>
  <c r="AJ182" i="34"/>
  <c r="AD186" i="34"/>
  <c r="AH186" i="34"/>
  <c r="AL186" i="34"/>
  <c r="AI186" i="34"/>
  <c r="AF186" i="34"/>
  <c r="AG186" i="34"/>
  <c r="AJ186" i="34"/>
  <c r="AD190" i="34"/>
  <c r="AH190" i="34"/>
  <c r="AL190" i="34"/>
  <c r="AE190" i="34"/>
  <c r="AJ190" i="34"/>
  <c r="AF190" i="34"/>
  <c r="AG190" i="34"/>
  <c r="AI190" i="34"/>
  <c r="AD194" i="34"/>
  <c r="AH194" i="34"/>
  <c r="AL194" i="34"/>
  <c r="AF194" i="34"/>
  <c r="AK194" i="34"/>
  <c r="AE194" i="34"/>
  <c r="AG194" i="34"/>
  <c r="AI194" i="34"/>
  <c r="AD198" i="34"/>
  <c r="AH198" i="34"/>
  <c r="AL198" i="34"/>
  <c r="AG198" i="34"/>
  <c r="AE198" i="34"/>
  <c r="AK198" i="34"/>
  <c r="AF198" i="34"/>
  <c r="AI198" i="34"/>
  <c r="AD202" i="34"/>
  <c r="AH202" i="34"/>
  <c r="AL202" i="34"/>
  <c r="AI202" i="34"/>
  <c r="AE202" i="34"/>
  <c r="AK202" i="34"/>
  <c r="AF202" i="34"/>
  <c r="AG202" i="34"/>
  <c r="AD206" i="34"/>
  <c r="AH206" i="34"/>
  <c r="AL206" i="34"/>
  <c r="AE206" i="34"/>
  <c r="AJ206" i="34"/>
  <c r="AK206" i="34"/>
  <c r="AF206" i="34"/>
  <c r="AG206" i="34"/>
  <c r="AD210" i="34"/>
  <c r="AH210" i="34"/>
  <c r="AL210" i="34"/>
  <c r="AF210" i="34"/>
  <c r="AK210" i="34"/>
  <c r="AJ210" i="34"/>
  <c r="AE210" i="34"/>
  <c r="AG210" i="34"/>
  <c r="AD214" i="34"/>
  <c r="AH214" i="34"/>
  <c r="AL214" i="34"/>
  <c r="AG214" i="34"/>
  <c r="AJ214" i="34"/>
  <c r="AE214" i="34"/>
  <c r="AK214" i="34"/>
  <c r="AF214" i="34"/>
  <c r="AD218" i="34"/>
  <c r="AH218" i="34"/>
  <c r="AL218" i="34"/>
  <c r="AI218" i="34"/>
  <c r="AJ218" i="34"/>
  <c r="AE218" i="34"/>
  <c r="AK218" i="34"/>
  <c r="AF218" i="34"/>
  <c r="AD222" i="34"/>
  <c r="AH222" i="34"/>
  <c r="AL222" i="34"/>
  <c r="AE222" i="34"/>
  <c r="AJ222" i="34"/>
  <c r="AI222" i="34"/>
  <c r="AK222" i="34"/>
  <c r="AF222" i="34"/>
  <c r="AD226" i="34"/>
  <c r="AH226" i="34"/>
  <c r="AL226" i="34"/>
  <c r="AF226" i="34"/>
  <c r="AK226" i="34"/>
  <c r="AI226" i="34"/>
  <c r="AJ226" i="34"/>
  <c r="AE226" i="34"/>
  <c r="AD230" i="34"/>
  <c r="AH230" i="34"/>
  <c r="AL230" i="34"/>
  <c r="AG230" i="34"/>
  <c r="AI230" i="34"/>
  <c r="AJ230" i="34"/>
  <c r="AE230" i="34"/>
  <c r="AK230" i="34"/>
  <c r="AD234" i="34"/>
  <c r="AH234" i="34"/>
  <c r="AL234" i="34"/>
  <c r="AI234" i="34"/>
  <c r="AG234" i="34"/>
  <c r="AJ234" i="34"/>
  <c r="AE234" i="34"/>
  <c r="AK234" i="34"/>
  <c r="AD238" i="34"/>
  <c r="AH238" i="34"/>
  <c r="AL238" i="34"/>
  <c r="AE238" i="34"/>
  <c r="AJ238" i="34"/>
  <c r="AG238" i="34"/>
  <c r="AI238" i="34"/>
  <c r="AK238" i="34"/>
  <c r="AD242" i="34"/>
  <c r="AH242" i="34"/>
  <c r="AL242" i="34"/>
  <c r="AF242" i="34"/>
  <c r="AK242" i="34"/>
  <c r="AG242" i="34"/>
  <c r="AI242" i="34"/>
  <c r="AJ242" i="34"/>
  <c r="AK19" i="34"/>
  <c r="AI18" i="34"/>
  <c r="AD18" i="34"/>
  <c r="AG17" i="34"/>
  <c r="AI15" i="34"/>
  <c r="AH14" i="34"/>
  <c r="AK13" i="34"/>
  <c r="AF13" i="34"/>
  <c r="AL10" i="34"/>
  <c r="AF10" i="34"/>
  <c r="AJ9" i="34"/>
  <c r="AE9" i="34"/>
  <c r="AL7" i="34"/>
  <c r="AJ6" i="34"/>
  <c r="AE6" i="34"/>
  <c r="AI45" i="34"/>
  <c r="AK43" i="34"/>
  <c r="AI42" i="34"/>
  <c r="AD42" i="34"/>
  <c r="AG41" i="34"/>
  <c r="AI39" i="34"/>
  <c r="AH38" i="34"/>
  <c r="AJ37" i="34"/>
  <c r="AI34" i="34"/>
  <c r="AK33" i="34"/>
  <c r="AI30" i="34"/>
  <c r="AK29" i="34"/>
  <c r="AD29" i="34"/>
  <c r="AJ26" i="34"/>
  <c r="AK25" i="34"/>
  <c r="AL21" i="34"/>
  <c r="AI66" i="34"/>
  <c r="AG65" i="34"/>
  <c r="AG62" i="34"/>
  <c r="AF61" i="34"/>
  <c r="AF58" i="34"/>
  <c r="AD57" i="34"/>
  <c r="AE54" i="34"/>
  <c r="AK49" i="34"/>
  <c r="AK46" i="34"/>
  <c r="AL86" i="34"/>
  <c r="AJ82" i="34"/>
  <c r="AI81" i="34"/>
  <c r="AG77" i="34"/>
  <c r="AE74" i="34"/>
  <c r="AE70" i="34"/>
  <c r="AE242" i="34"/>
  <c r="AG218" i="34"/>
  <c r="AJ213" i="34"/>
  <c r="AI206" i="34"/>
  <c r="AD201" i="34"/>
  <c r="AJ198" i="34"/>
  <c r="AF193" i="34"/>
  <c r="AK190" i="34"/>
  <c r="AF185" i="34"/>
  <c r="AK182" i="34"/>
  <c r="AH162" i="34"/>
  <c r="AL133" i="34"/>
  <c r="AL110" i="34"/>
  <c r="AG98" i="34"/>
  <c r="AF7" i="34"/>
  <c r="AJ7" i="34"/>
  <c r="AF11" i="34"/>
  <c r="AJ11" i="34"/>
  <c r="AF15" i="34"/>
  <c r="AJ15" i="34"/>
  <c r="AF19" i="34"/>
  <c r="AJ19" i="34"/>
  <c r="AG23" i="34"/>
  <c r="AK23" i="34"/>
  <c r="AH23" i="34"/>
  <c r="AD23" i="34"/>
  <c r="AI23" i="34"/>
  <c r="AG27" i="34"/>
  <c r="AK27" i="34"/>
  <c r="AE27" i="34"/>
  <c r="AJ27" i="34"/>
  <c r="AG31" i="34"/>
  <c r="AK31" i="34"/>
  <c r="AF31" i="34"/>
  <c r="AL31" i="34"/>
  <c r="AG35" i="34"/>
  <c r="AK35" i="34"/>
  <c r="AH35" i="34"/>
  <c r="AF39" i="34"/>
  <c r="AJ39" i="34"/>
  <c r="AF43" i="34"/>
  <c r="AJ43" i="34"/>
  <c r="AG47" i="34"/>
  <c r="AK47" i="34"/>
  <c r="AE47" i="34"/>
  <c r="AJ47" i="34"/>
  <c r="AF47" i="34"/>
  <c r="AL47" i="34"/>
  <c r="AG51" i="34"/>
  <c r="AK51" i="34"/>
  <c r="AF51" i="34"/>
  <c r="AL51" i="34"/>
  <c r="AH51" i="34"/>
  <c r="AG55" i="34"/>
  <c r="AK55" i="34"/>
  <c r="AH55" i="34"/>
  <c r="AD55" i="34"/>
  <c r="AI55" i="34"/>
  <c r="AG59" i="34"/>
  <c r="AK59" i="34"/>
  <c r="AD59" i="34"/>
  <c r="AI59" i="34"/>
  <c r="AE59" i="34"/>
  <c r="AJ59" i="34"/>
  <c r="AG63" i="34"/>
  <c r="AK63" i="34"/>
  <c r="AE63" i="34"/>
  <c r="AJ63" i="34"/>
  <c r="AF63" i="34"/>
  <c r="AL63" i="34"/>
  <c r="AG67" i="34"/>
  <c r="AK67" i="34"/>
  <c r="AF67" i="34"/>
  <c r="AL67" i="34"/>
  <c r="AH67" i="34"/>
  <c r="AG71" i="34"/>
  <c r="AK71" i="34"/>
  <c r="AD71" i="34"/>
  <c r="AI71" i="34"/>
  <c r="AE71" i="34"/>
  <c r="AL71" i="34"/>
  <c r="AF71" i="34"/>
  <c r="AH71" i="34"/>
  <c r="AG75" i="34"/>
  <c r="AE75" i="34"/>
  <c r="AJ75" i="34"/>
  <c r="AD75" i="34"/>
  <c r="AK75" i="34"/>
  <c r="AF75" i="34"/>
  <c r="AL75" i="34"/>
  <c r="AH75" i="34"/>
  <c r="AF79" i="34"/>
  <c r="AJ79" i="34"/>
  <c r="AG79" i="34"/>
  <c r="AH79" i="34"/>
  <c r="AD79" i="34"/>
  <c r="AI79" i="34"/>
  <c r="AF83" i="34"/>
  <c r="AJ83" i="34"/>
  <c r="AD83" i="34"/>
  <c r="AI83" i="34"/>
  <c r="AE83" i="34"/>
  <c r="AK83" i="34"/>
  <c r="AF87" i="34"/>
  <c r="AJ87" i="34"/>
  <c r="AE87" i="34"/>
  <c r="AK87" i="34"/>
  <c r="AG87" i="34"/>
  <c r="AL87" i="34"/>
  <c r="AD91" i="34"/>
  <c r="AH91" i="34"/>
  <c r="AL91" i="34"/>
  <c r="AE91" i="34"/>
  <c r="AJ91" i="34"/>
  <c r="AG91" i="34"/>
  <c r="AK91" i="34"/>
  <c r="AF91" i="34"/>
  <c r="AI91" i="34"/>
  <c r="AD95" i="34"/>
  <c r="AH95" i="34"/>
  <c r="AL95" i="34"/>
  <c r="AF95" i="34"/>
  <c r="AK95" i="34"/>
  <c r="AG95" i="34"/>
  <c r="AJ95" i="34"/>
  <c r="AI95" i="34"/>
  <c r="AD99" i="34"/>
  <c r="AH99" i="34"/>
  <c r="AL99" i="34"/>
  <c r="AG99" i="34"/>
  <c r="AF99" i="34"/>
  <c r="AJ99" i="34"/>
  <c r="AE99" i="34"/>
  <c r="AI99" i="34"/>
  <c r="AK99" i="34"/>
  <c r="AD103" i="34"/>
  <c r="AH103" i="34"/>
  <c r="AL103" i="34"/>
  <c r="AI103" i="34"/>
  <c r="AF103" i="34"/>
  <c r="AJ103" i="34"/>
  <c r="AK103" i="34"/>
  <c r="AE103" i="34"/>
  <c r="AG103" i="34"/>
  <c r="AD107" i="34"/>
  <c r="AH107" i="34"/>
  <c r="AL107" i="34"/>
  <c r="AE107" i="34"/>
  <c r="AJ107" i="34"/>
  <c r="AF107" i="34"/>
  <c r="AI107" i="34"/>
  <c r="AG107" i="34"/>
  <c r="AD111" i="34"/>
  <c r="AH111" i="34"/>
  <c r="AL111" i="34"/>
  <c r="AF111" i="34"/>
  <c r="AK111" i="34"/>
  <c r="AE111" i="34"/>
  <c r="AI111" i="34"/>
  <c r="AJ111" i="34"/>
  <c r="AG111" i="34"/>
  <c r="AD115" i="34"/>
  <c r="AH115" i="34"/>
  <c r="AL115" i="34"/>
  <c r="AG115" i="34"/>
  <c r="AE115" i="34"/>
  <c r="AK115" i="34"/>
  <c r="AI115" i="34"/>
  <c r="AF115" i="34"/>
  <c r="AJ115" i="34"/>
  <c r="AD119" i="34"/>
  <c r="AH119" i="34"/>
  <c r="AL119" i="34"/>
  <c r="AI119" i="34"/>
  <c r="AE119" i="34"/>
  <c r="AK119" i="34"/>
  <c r="AG119" i="34"/>
  <c r="AJ119" i="34"/>
  <c r="AF119" i="34"/>
  <c r="AD123" i="34"/>
  <c r="AH123" i="34"/>
  <c r="AL123" i="34"/>
  <c r="AE123" i="34"/>
  <c r="AJ123" i="34"/>
  <c r="AK123" i="34"/>
  <c r="AG123" i="34"/>
  <c r="AF123" i="34"/>
  <c r="AE127" i="34"/>
  <c r="AI127" i="34"/>
  <c r="AH127" i="34"/>
  <c r="AF127" i="34"/>
  <c r="AK127" i="34"/>
  <c r="AG127" i="34"/>
  <c r="AJ127" i="34"/>
  <c r="AD127" i="34"/>
  <c r="AL127" i="34"/>
  <c r="AE131" i="34"/>
  <c r="AI131" i="34"/>
  <c r="AD131" i="34"/>
  <c r="AJ131" i="34"/>
  <c r="AG131" i="34"/>
  <c r="AL131" i="34"/>
  <c r="AF131" i="34"/>
  <c r="AK131" i="34"/>
  <c r="AE135" i="34"/>
  <c r="AI135" i="34"/>
  <c r="AF135" i="34"/>
  <c r="AK135" i="34"/>
  <c r="AH135" i="34"/>
  <c r="AJ135" i="34"/>
  <c r="AL135" i="34"/>
  <c r="AD135" i="34"/>
  <c r="AG135" i="34"/>
  <c r="AE139" i="34"/>
  <c r="AI139" i="34"/>
  <c r="AG139" i="34"/>
  <c r="AL139" i="34"/>
  <c r="AD139" i="34"/>
  <c r="AJ139" i="34"/>
  <c r="AF139" i="34"/>
  <c r="AH139" i="34"/>
  <c r="AK139" i="34"/>
  <c r="AE143" i="34"/>
  <c r="AI143" i="34"/>
  <c r="AH143" i="34"/>
  <c r="AF143" i="34"/>
  <c r="AK143" i="34"/>
  <c r="AL143" i="34"/>
  <c r="AD143" i="34"/>
  <c r="AJ143" i="34"/>
  <c r="AE147" i="34"/>
  <c r="AI147" i="34"/>
  <c r="AD147" i="34"/>
  <c r="AJ147" i="34"/>
  <c r="AG147" i="34"/>
  <c r="AL147" i="34"/>
  <c r="AH147" i="34"/>
  <c r="AK147" i="34"/>
  <c r="AF147" i="34"/>
  <c r="AE151" i="34"/>
  <c r="AI151" i="34"/>
  <c r="AH151" i="34"/>
  <c r="AD151" i="34"/>
  <c r="AK151" i="34"/>
  <c r="AF151" i="34"/>
  <c r="AL151" i="34"/>
  <c r="AJ151" i="34"/>
  <c r="AE155" i="34"/>
  <c r="AI155" i="34"/>
  <c r="AD155" i="34"/>
  <c r="AJ155" i="34"/>
  <c r="AK155" i="34"/>
  <c r="AF155" i="34"/>
  <c r="AL155" i="34"/>
  <c r="AG155" i="34"/>
  <c r="AH155" i="34"/>
  <c r="AE159" i="34"/>
  <c r="AI159" i="34"/>
  <c r="AF159" i="34"/>
  <c r="AK159" i="34"/>
  <c r="AJ159" i="34"/>
  <c r="AD159" i="34"/>
  <c r="AL159" i="34"/>
  <c r="AH159" i="34"/>
  <c r="AE163" i="34"/>
  <c r="AI163" i="34"/>
  <c r="AG163" i="34"/>
  <c r="AL163" i="34"/>
  <c r="AJ163" i="34"/>
  <c r="AD163" i="34"/>
  <c r="AK163" i="34"/>
  <c r="AF163" i="34"/>
  <c r="AH163" i="34"/>
  <c r="AE167" i="34"/>
  <c r="AI167" i="34"/>
  <c r="AH167" i="34"/>
  <c r="AJ167" i="34"/>
  <c r="AD167" i="34"/>
  <c r="AK167" i="34"/>
  <c r="AG167" i="34"/>
  <c r="AL167" i="34"/>
  <c r="AE171" i="34"/>
  <c r="AI171" i="34"/>
  <c r="AD171" i="34"/>
  <c r="AJ171" i="34"/>
  <c r="AH171" i="34"/>
  <c r="AK171" i="34"/>
  <c r="AF171" i="34"/>
  <c r="AG171" i="34"/>
  <c r="AG175" i="34"/>
  <c r="AK175" i="34"/>
  <c r="AE175" i="34"/>
  <c r="AJ175" i="34"/>
  <c r="AF175" i="34"/>
  <c r="AL175" i="34"/>
  <c r="AD175" i="34"/>
  <c r="AH175" i="34"/>
  <c r="AI175" i="34"/>
  <c r="AG179" i="34"/>
  <c r="AK179" i="34"/>
  <c r="AF179" i="34"/>
  <c r="AL179" i="34"/>
  <c r="AH179" i="34"/>
  <c r="AJ179" i="34"/>
  <c r="AD179" i="34"/>
  <c r="AE179" i="34"/>
  <c r="AG183" i="34"/>
  <c r="AK183" i="34"/>
  <c r="AD183" i="34"/>
  <c r="AI183" i="34"/>
  <c r="AE183" i="34"/>
  <c r="AL183" i="34"/>
  <c r="AF183" i="34"/>
  <c r="AH183" i="34"/>
  <c r="AG187" i="34"/>
  <c r="AK187" i="34"/>
  <c r="AE187" i="34"/>
  <c r="AJ187" i="34"/>
  <c r="AD187" i="34"/>
  <c r="AL187" i="34"/>
  <c r="AF187" i="34"/>
  <c r="AH187" i="34"/>
  <c r="AG191" i="34"/>
  <c r="AK191" i="34"/>
  <c r="AF191" i="34"/>
  <c r="AL191" i="34"/>
  <c r="AD191" i="34"/>
  <c r="AJ191" i="34"/>
  <c r="AE191" i="34"/>
  <c r="AH191" i="34"/>
  <c r="AG195" i="34"/>
  <c r="AK195" i="34"/>
  <c r="AH195" i="34"/>
  <c r="AD195" i="34"/>
  <c r="AJ195" i="34"/>
  <c r="AE195" i="34"/>
  <c r="AL195" i="34"/>
  <c r="AF195" i="34"/>
  <c r="AG199" i="34"/>
  <c r="AK199" i="34"/>
  <c r="AD199" i="34"/>
  <c r="AI199" i="34"/>
  <c r="AJ199" i="34"/>
  <c r="AE199" i="34"/>
  <c r="AL199" i="34"/>
  <c r="AF199" i="34"/>
  <c r="AG203" i="34"/>
  <c r="AK203" i="34"/>
  <c r="AE203" i="34"/>
  <c r="AJ203" i="34"/>
  <c r="AI203" i="34"/>
  <c r="AD203" i="34"/>
  <c r="AL203" i="34"/>
  <c r="AF203" i="34"/>
  <c r="AG207" i="34"/>
  <c r="AK207" i="34"/>
  <c r="AF207" i="34"/>
  <c r="AL207" i="34"/>
  <c r="AI207" i="34"/>
  <c r="AD207" i="34"/>
  <c r="AJ207" i="34"/>
  <c r="AE207" i="34"/>
  <c r="AG211" i="34"/>
  <c r="AK211" i="34"/>
  <c r="AH211" i="34"/>
  <c r="AI211" i="34"/>
  <c r="AD211" i="34"/>
  <c r="AJ211" i="34"/>
  <c r="AE211" i="34"/>
  <c r="AL211" i="34"/>
  <c r="AG215" i="34"/>
  <c r="AK215" i="34"/>
  <c r="AD215" i="34"/>
  <c r="AI215" i="34"/>
  <c r="AH215" i="34"/>
  <c r="AJ215" i="34"/>
  <c r="AE215" i="34"/>
  <c r="AL215" i="34"/>
  <c r="AG219" i="34"/>
  <c r="AK219" i="34"/>
  <c r="AE219" i="34"/>
  <c r="AJ219" i="34"/>
  <c r="AH219" i="34"/>
  <c r="AI219" i="34"/>
  <c r="AD219" i="34"/>
  <c r="AL219" i="34"/>
  <c r="AG223" i="34"/>
  <c r="AK223" i="34"/>
  <c r="AF223" i="34"/>
  <c r="AL223" i="34"/>
  <c r="AH223" i="34"/>
  <c r="AI223" i="34"/>
  <c r="AD223" i="34"/>
  <c r="AJ223" i="34"/>
  <c r="AG227" i="34"/>
  <c r="AK227" i="34"/>
  <c r="AH227" i="34"/>
  <c r="AF227" i="34"/>
  <c r="AI227" i="34"/>
  <c r="AD227" i="34"/>
  <c r="AJ227" i="34"/>
  <c r="AG231" i="34"/>
  <c r="AK231" i="34"/>
  <c r="AD231" i="34"/>
  <c r="AI231" i="34"/>
  <c r="AF231" i="34"/>
  <c r="AH231" i="34"/>
  <c r="AJ231" i="34"/>
  <c r="AG235" i="34"/>
  <c r="AK235" i="34"/>
  <c r="AE235" i="34"/>
  <c r="AJ235" i="34"/>
  <c r="AF235" i="34"/>
  <c r="AH235" i="34"/>
  <c r="AI235" i="34"/>
  <c r="AG239" i="34"/>
  <c r="AK239" i="34"/>
  <c r="AF239" i="34"/>
  <c r="AL239" i="34"/>
  <c r="AE239" i="34"/>
  <c r="AH239" i="34"/>
  <c r="AI239" i="34"/>
  <c r="AG243" i="34"/>
  <c r="AK243" i="34"/>
  <c r="AH243" i="34"/>
  <c r="AE243" i="34"/>
  <c r="AL243" i="34"/>
  <c r="AF243" i="34"/>
  <c r="AI243" i="34"/>
  <c r="AI19" i="34"/>
  <c r="AD19" i="34"/>
  <c r="AK17" i="34"/>
  <c r="AF17" i="34"/>
  <c r="AH15" i="34"/>
  <c r="AJ13" i="34"/>
  <c r="AE13" i="34"/>
  <c r="AL11" i="34"/>
  <c r="AG11" i="34"/>
  <c r="AI9" i="34"/>
  <c r="AK7" i="34"/>
  <c r="AE7" i="34"/>
  <c r="AG45" i="34"/>
  <c r="AI43" i="34"/>
  <c r="AD43" i="34"/>
  <c r="AK41" i="34"/>
  <c r="AF41" i="34"/>
  <c r="AH39" i="34"/>
  <c r="AH37" i="34"/>
  <c r="AL35" i="34"/>
  <c r="AE35" i="34"/>
  <c r="AH33" i="34"/>
  <c r="AE31" i="34"/>
  <c r="AJ29" i="34"/>
  <c r="AF27" i="34"/>
  <c r="AJ25" i="34"/>
  <c r="AL23" i="34"/>
  <c r="AH21" i="34"/>
  <c r="AI67" i="34"/>
  <c r="AF65" i="34"/>
  <c r="AH63" i="34"/>
  <c r="AD61" i="34"/>
  <c r="AF59" i="34"/>
  <c r="AE55" i="34"/>
  <c r="AL53" i="34"/>
  <c r="AJ51" i="34"/>
  <c r="AG49" i="34"/>
  <c r="AI47" i="34"/>
  <c r="AI87" i="34"/>
  <c r="AH83" i="34"/>
  <c r="AE81" i="34"/>
  <c r="AE79" i="34"/>
  <c r="AF73" i="34"/>
  <c r="AG69" i="34"/>
  <c r="AG241" i="34"/>
  <c r="AJ217" i="34"/>
  <c r="AF211" i="34"/>
  <c r="AK205" i="34"/>
  <c r="AH203" i="34"/>
  <c r="AL197" i="34"/>
  <c r="AI195" i="34"/>
  <c r="AL189" i="34"/>
  <c r="AI187" i="34"/>
  <c r="AI179" i="34"/>
  <c r="AL171" i="34"/>
  <c r="AI165" i="34"/>
  <c r="AL149" i="34"/>
  <c r="AD141" i="34"/>
  <c r="AH131" i="34"/>
  <c r="AK107" i="34"/>
  <c r="AE95" i="34"/>
  <c r="AH19" i="34"/>
  <c r="AJ17" i="34"/>
  <c r="AE17" i="34"/>
  <c r="AL15" i="34"/>
  <c r="AG15" i="34"/>
  <c r="AI13" i="34"/>
  <c r="AK11" i="34"/>
  <c r="AE11" i="34"/>
  <c r="AG9" i="34"/>
  <c r="AI7" i="34"/>
  <c r="AD7" i="34"/>
  <c r="AK45" i="34"/>
  <c r="AF45" i="34"/>
  <c r="AH43" i="34"/>
  <c r="AJ41" i="34"/>
  <c r="AE41" i="34"/>
  <c r="AL39" i="34"/>
  <c r="AG39" i="34"/>
  <c r="AG37" i="34"/>
  <c r="AJ35" i="34"/>
  <c r="AD35" i="34"/>
  <c r="AG33" i="34"/>
  <c r="AJ31" i="34"/>
  <c r="AD31" i="34"/>
  <c r="AF30" i="34"/>
  <c r="AG29" i="34"/>
  <c r="AL27" i="34"/>
  <c r="AD27" i="34"/>
  <c r="AF26" i="34"/>
  <c r="AH25" i="34"/>
  <c r="AJ23" i="34"/>
  <c r="AI22" i="34"/>
  <c r="AG21" i="34"/>
  <c r="AE67" i="34"/>
  <c r="AL65" i="34"/>
  <c r="AD63" i="34"/>
  <c r="AK61" i="34"/>
  <c r="AK58" i="34"/>
  <c r="AJ57" i="34"/>
  <c r="AL55" i="34"/>
  <c r="AJ54" i="34"/>
  <c r="AH53" i="34"/>
  <c r="AI51" i="34"/>
  <c r="AG50" i="34"/>
  <c r="AF49" i="34"/>
  <c r="AH47" i="34"/>
  <c r="AF46" i="34"/>
  <c r="AH87" i="34"/>
  <c r="AF86" i="34"/>
  <c r="AG83" i="34"/>
  <c r="AE82" i="34"/>
  <c r="AI78" i="34"/>
  <c r="AI75" i="34"/>
  <c r="AJ71" i="34"/>
  <c r="AJ243" i="34"/>
  <c r="AG237" i="34"/>
  <c r="AH233" i="34"/>
  <c r="AH229" i="34"/>
  <c r="AH225" i="34"/>
  <c r="AJ221" i="34"/>
  <c r="AF215" i="34"/>
  <c r="AI210" i="34"/>
  <c r="AD205" i="34"/>
  <c r="AJ202" i="34"/>
  <c r="AD197" i="34"/>
  <c r="AJ194" i="34"/>
  <c r="AF189" i="34"/>
  <c r="AK186" i="34"/>
  <c r="AG181" i="34"/>
  <c r="AG178" i="34"/>
  <c r="AK174" i="34"/>
  <c r="AG170" i="34"/>
  <c r="AG159" i="34"/>
  <c r="AI154" i="34"/>
  <c r="AI138" i="34"/>
  <c r="AE129" i="34"/>
  <c r="AG117" i="34"/>
  <c r="AF24" i="34"/>
  <c r="AJ24" i="34"/>
  <c r="AF28" i="34"/>
  <c r="AJ28" i="34"/>
  <c r="AF32" i="34"/>
  <c r="AJ32" i="34"/>
  <c r="AF36" i="34"/>
  <c r="AJ36" i="34"/>
  <c r="AF48" i="34"/>
  <c r="AJ48" i="34"/>
  <c r="AF52" i="34"/>
  <c r="AJ52" i="34"/>
  <c r="AF56" i="34"/>
  <c r="AJ56" i="34"/>
  <c r="AF60" i="34"/>
  <c r="AJ60" i="34"/>
  <c r="AF64" i="34"/>
  <c r="AJ64" i="34"/>
  <c r="AF68" i="34"/>
  <c r="AJ68" i="34"/>
  <c r="AF72" i="34"/>
  <c r="AJ72" i="34"/>
  <c r="AE72" i="34"/>
  <c r="AK72" i="34"/>
  <c r="AE76" i="34"/>
  <c r="AI76" i="34"/>
  <c r="AE80" i="34"/>
  <c r="AI80" i="34"/>
  <c r="AE84" i="34"/>
  <c r="AI84" i="34"/>
  <c r="AE88" i="34"/>
  <c r="AI88" i="34"/>
  <c r="AG92" i="34"/>
  <c r="AK92" i="34"/>
  <c r="AF92" i="34"/>
  <c r="AL92" i="34"/>
  <c r="AE92" i="34"/>
  <c r="AI92" i="34"/>
  <c r="AJ92" i="34"/>
  <c r="AG96" i="34"/>
  <c r="AK96" i="34"/>
  <c r="AH96" i="34"/>
  <c r="AE96" i="34"/>
  <c r="AL96" i="34"/>
  <c r="AI96" i="34"/>
  <c r="AD96" i="34"/>
  <c r="AF96" i="34"/>
  <c r="AG100" i="34"/>
  <c r="AK100" i="34"/>
  <c r="AD100" i="34"/>
  <c r="AI100" i="34"/>
  <c r="AE100" i="34"/>
  <c r="AL100" i="34"/>
  <c r="AH100" i="34"/>
  <c r="AJ100" i="34"/>
  <c r="AG104" i="34"/>
  <c r="AK104" i="34"/>
  <c r="AE104" i="34"/>
  <c r="AJ104" i="34"/>
  <c r="AD104" i="34"/>
  <c r="AL104" i="34"/>
  <c r="AH104" i="34"/>
  <c r="AF104" i="34"/>
  <c r="AG108" i="34"/>
  <c r="AK108" i="34"/>
  <c r="AF108" i="34"/>
  <c r="AL108" i="34"/>
  <c r="AD108" i="34"/>
  <c r="AJ108" i="34"/>
  <c r="AH108" i="34"/>
  <c r="AI108" i="34"/>
  <c r="AG112" i="34"/>
  <c r="AK112" i="34"/>
  <c r="AH112" i="34"/>
  <c r="AD112" i="34"/>
  <c r="AJ112" i="34"/>
  <c r="AF112" i="34"/>
  <c r="AE112" i="34"/>
  <c r="AG116" i="34"/>
  <c r="AK116" i="34"/>
  <c r="AD116" i="34"/>
  <c r="AI116" i="34"/>
  <c r="AJ116" i="34"/>
  <c r="AF116" i="34"/>
  <c r="AH116" i="34"/>
  <c r="AL116" i="34"/>
  <c r="AG120" i="34"/>
  <c r="AK120" i="34"/>
  <c r="AE120" i="34"/>
  <c r="AJ120" i="34"/>
  <c r="AI120" i="34"/>
  <c r="AF120" i="34"/>
  <c r="AD120" i="34"/>
  <c r="AG124" i="34"/>
  <c r="AK124" i="34"/>
  <c r="AF124" i="34"/>
  <c r="AL124" i="34"/>
  <c r="AI124" i="34"/>
  <c r="AE124" i="34"/>
  <c r="AH124" i="34"/>
  <c r="AJ124" i="34"/>
  <c r="AD128" i="34"/>
  <c r="AH128" i="34"/>
  <c r="AL128" i="34"/>
  <c r="AE128" i="34"/>
  <c r="AJ128" i="34"/>
  <c r="AG128" i="34"/>
  <c r="AI128" i="34"/>
  <c r="AK128" i="34"/>
  <c r="AD132" i="34"/>
  <c r="AH132" i="34"/>
  <c r="AL132" i="34"/>
  <c r="AF132" i="34"/>
  <c r="AK132" i="34"/>
  <c r="AI132" i="34"/>
  <c r="AE132" i="34"/>
  <c r="AG132" i="34"/>
  <c r="AD136" i="34"/>
  <c r="AH136" i="34"/>
  <c r="AL136" i="34"/>
  <c r="AG136" i="34"/>
  <c r="AE136" i="34"/>
  <c r="AJ136" i="34"/>
  <c r="AK136" i="34"/>
  <c r="AD140" i="34"/>
  <c r="AH140" i="34"/>
  <c r="AL140" i="34"/>
  <c r="AI140" i="34"/>
  <c r="AF140" i="34"/>
  <c r="AK140" i="34"/>
  <c r="AG140" i="34"/>
  <c r="AJ140" i="34"/>
  <c r="AD144" i="34"/>
  <c r="AH144" i="34"/>
  <c r="AL144" i="34"/>
  <c r="AE144" i="34"/>
  <c r="AJ144" i="34"/>
  <c r="AG144" i="34"/>
  <c r="AF144" i="34"/>
  <c r="AD148" i="34"/>
  <c r="AH148" i="34"/>
  <c r="AL148" i="34"/>
  <c r="AF148" i="34"/>
  <c r="AI148" i="34"/>
  <c r="AJ148" i="34"/>
  <c r="AK148" i="34"/>
  <c r="AD152" i="34"/>
  <c r="AH152" i="34"/>
  <c r="AL152" i="34"/>
  <c r="AE152" i="34"/>
  <c r="AJ152" i="34"/>
  <c r="AI152" i="34"/>
  <c r="AK152" i="34"/>
  <c r="AD156" i="34"/>
  <c r="AH156" i="34"/>
  <c r="AL156" i="34"/>
  <c r="AF156" i="34"/>
  <c r="AK156" i="34"/>
  <c r="AI156" i="34"/>
  <c r="AJ156" i="34"/>
  <c r="AD160" i="34"/>
  <c r="AH160" i="34"/>
  <c r="AL160" i="34"/>
  <c r="AG160" i="34"/>
  <c r="AI160" i="34"/>
  <c r="AJ160" i="34"/>
  <c r="AD164" i="34"/>
  <c r="AH164" i="34"/>
  <c r="AL164" i="34"/>
  <c r="AI164" i="34"/>
  <c r="AG164" i="34"/>
  <c r="AJ164" i="34"/>
  <c r="AD168" i="34"/>
  <c r="AH168" i="34"/>
  <c r="AL168" i="34"/>
  <c r="AE168" i="34"/>
  <c r="AJ168" i="34"/>
  <c r="AG168" i="34"/>
  <c r="AI168" i="34"/>
  <c r="AD172" i="34"/>
  <c r="AH172" i="34"/>
  <c r="AL172" i="34"/>
  <c r="AF172" i="34"/>
  <c r="AK172" i="34"/>
  <c r="AG172" i="34"/>
  <c r="AI172" i="34"/>
  <c r="AF176" i="34"/>
  <c r="AJ176" i="34"/>
  <c r="AG176" i="34"/>
  <c r="AL176" i="34"/>
  <c r="AH176" i="34"/>
  <c r="AF180" i="34"/>
  <c r="AJ180" i="34"/>
  <c r="AD180" i="34"/>
  <c r="AI180" i="34"/>
  <c r="AF184" i="34"/>
  <c r="AJ184" i="34"/>
  <c r="AE184" i="34"/>
  <c r="AK184" i="34"/>
  <c r="AF188" i="34"/>
  <c r="AJ188" i="34"/>
  <c r="AG188" i="34"/>
  <c r="AL188" i="34"/>
  <c r="AF192" i="34"/>
  <c r="AJ192" i="34"/>
  <c r="AH192" i="34"/>
  <c r="AF196" i="34"/>
  <c r="AJ196" i="34"/>
  <c r="AD196" i="34"/>
  <c r="AI196" i="34"/>
  <c r="AF200" i="34"/>
  <c r="AJ200" i="34"/>
  <c r="AE200" i="34"/>
  <c r="AK200" i="34"/>
  <c r="AF204" i="34"/>
  <c r="AJ204" i="34"/>
  <c r="AG204" i="34"/>
  <c r="AL204" i="34"/>
  <c r="AF208" i="34"/>
  <c r="AJ208" i="34"/>
  <c r="AH208" i="34"/>
  <c r="AF212" i="34"/>
  <c r="AJ212" i="34"/>
  <c r="AD212" i="34"/>
  <c r="AI212" i="34"/>
  <c r="AF216" i="34"/>
  <c r="AJ216" i="34"/>
  <c r="AE216" i="34"/>
  <c r="AK216" i="34"/>
  <c r="AF220" i="34"/>
  <c r="AJ220" i="34"/>
  <c r="AG220" i="34"/>
  <c r="AL220" i="34"/>
  <c r="AF224" i="34"/>
  <c r="AJ224" i="34"/>
  <c r="AH224" i="34"/>
  <c r="AF228" i="34"/>
  <c r="AJ228" i="34"/>
  <c r="AD228" i="34"/>
  <c r="AI228" i="34"/>
  <c r="AF232" i="34"/>
  <c r="AJ232" i="34"/>
  <c r="AE232" i="34"/>
  <c r="AK232" i="34"/>
  <c r="AF236" i="34"/>
  <c r="AJ236" i="34"/>
  <c r="AG236" i="34"/>
  <c r="AL236" i="34"/>
  <c r="AF240" i="34"/>
  <c r="AJ240" i="34"/>
  <c r="AH240" i="34"/>
  <c r="AF244" i="34"/>
  <c r="AJ244" i="34"/>
  <c r="AD244" i="34"/>
  <c r="AI244" i="34"/>
  <c r="AD5" i="34"/>
  <c r="AH5" i="34"/>
  <c r="AI20" i="34"/>
  <c r="AI16" i="34"/>
  <c r="AI12" i="34"/>
  <c r="AI8" i="34"/>
  <c r="AI44" i="34"/>
  <c r="AI40" i="34"/>
  <c r="AI36" i="34"/>
  <c r="AD36" i="34"/>
  <c r="AH32" i="34"/>
  <c r="AL28" i="34"/>
  <c r="AG28" i="34"/>
  <c r="AK24" i="34"/>
  <c r="AE24" i="34"/>
  <c r="AI68" i="34"/>
  <c r="AD68" i="34"/>
  <c r="AH64" i="34"/>
  <c r="AL60" i="34"/>
  <c r="AG60" i="34"/>
  <c r="AK56" i="34"/>
  <c r="AE56" i="34"/>
  <c r="AI52" i="34"/>
  <c r="AD52" i="34"/>
  <c r="AH48" i="34"/>
  <c r="AH88" i="34"/>
  <c r="AL84" i="34"/>
  <c r="AG84" i="34"/>
  <c r="AK80" i="34"/>
  <c r="AF80" i="34"/>
  <c r="AJ76" i="34"/>
  <c r="AD76" i="34"/>
  <c r="AG72" i="34"/>
  <c r="AG244" i="34"/>
  <c r="AG240" i="34"/>
  <c r="AH236" i="34"/>
  <c r="AH232" i="34"/>
  <c r="AH228" i="34"/>
  <c r="AI224" i="34"/>
  <c r="AI220" i="34"/>
  <c r="AI216" i="34"/>
  <c r="AK212" i="34"/>
  <c r="AK208" i="34"/>
  <c r="AD208" i="34"/>
  <c r="AK204" i="34"/>
  <c r="AD204" i="34"/>
  <c r="AL200" i="34"/>
  <c r="AD200" i="34"/>
  <c r="AL196" i="34"/>
  <c r="AE196" i="34"/>
  <c r="AL192" i="34"/>
  <c r="AE192" i="34"/>
  <c r="AE188" i="34"/>
  <c r="AG184" i="34"/>
  <c r="AG180" i="34"/>
  <c r="AK176" i="34"/>
  <c r="AF168" i="34"/>
  <c r="AF160" i="34"/>
  <c r="AG152" i="34"/>
  <c r="AK144" i="34"/>
  <c r="AE140" i="34"/>
  <c r="AF128" i="34"/>
  <c r="AE116" i="34"/>
  <c r="AL112" i="34"/>
  <c r="AF100" i="34"/>
  <c r="AI208" i="34"/>
  <c r="AI204" i="34"/>
  <c r="AI200" i="34"/>
  <c r="AK196" i="34"/>
  <c r="AK192" i="34"/>
  <c r="AD192" i="34"/>
  <c r="AK188" i="34"/>
  <c r="AD188" i="34"/>
  <c r="AL184" i="34"/>
  <c r="AD184" i="34"/>
  <c r="AL180" i="34"/>
  <c r="AE180" i="34"/>
  <c r="AI176" i="34"/>
  <c r="AJ172" i="34"/>
  <c r="AK164" i="34"/>
  <c r="AE160" i="34"/>
  <c r="AF152" i="34"/>
  <c r="AI144" i="34"/>
  <c r="AJ132" i="34"/>
  <c r="AI112" i="34"/>
  <c r="AJ96" i="34"/>
  <c r="AG148" i="34"/>
  <c r="AI136" i="34"/>
  <c r="AD124" i="34"/>
  <c r="AL120" i="34"/>
  <c r="AE108" i="34"/>
  <c r="AH92" i="34"/>
  <c r="C245" i="34"/>
  <c r="BN31" i="34" l="1"/>
  <c r="BN72" i="34"/>
  <c r="BN164" i="34"/>
  <c r="BN96" i="34"/>
  <c r="BN102" i="34"/>
  <c r="BN56" i="34"/>
  <c r="BN188" i="34"/>
  <c r="BN190" i="34"/>
  <c r="BN60" i="34"/>
  <c r="BN78" i="34"/>
  <c r="BN6" i="34"/>
  <c r="BN49" i="34"/>
  <c r="BN106" i="34"/>
  <c r="BN50" i="34"/>
  <c r="BN43" i="34"/>
  <c r="BN235" i="34"/>
  <c r="BN219" i="34"/>
  <c r="BN191" i="34"/>
  <c r="BN158" i="34"/>
  <c r="BN112" i="34"/>
  <c r="BN225" i="34"/>
  <c r="BN66" i="34"/>
  <c r="BN34" i="34"/>
  <c r="BN67" i="34"/>
  <c r="BN113" i="34"/>
  <c r="BN100" i="34"/>
  <c r="BN76" i="34"/>
  <c r="BN20" i="34"/>
  <c r="BN183" i="34"/>
  <c r="BN135" i="34"/>
  <c r="BN241" i="34"/>
  <c r="BN201" i="34"/>
  <c r="BN85" i="34"/>
  <c r="BN42" i="34"/>
  <c r="BN39" i="34"/>
  <c r="BN69" i="34"/>
  <c r="BN75" i="34"/>
  <c r="BN178" i="34"/>
  <c r="BN146" i="34"/>
  <c r="BN130" i="34"/>
  <c r="BN213" i="34"/>
  <c r="BN181" i="34"/>
  <c r="BN232" i="34"/>
  <c r="BN208" i="34"/>
  <c r="BN180" i="34"/>
  <c r="BN172" i="34"/>
  <c r="H5" i="37"/>
  <c r="E5" i="37"/>
  <c r="F5" i="37"/>
  <c r="BN218" i="34"/>
  <c r="BN229" i="34"/>
  <c r="BN221" i="34"/>
  <c r="BN185" i="34"/>
  <c r="BN244" i="34"/>
  <c r="BN228" i="34"/>
  <c r="BN36" i="34"/>
  <c r="BN243" i="34"/>
  <c r="BN62" i="34"/>
  <c r="BN114" i="34"/>
  <c r="BN82" i="34"/>
  <c r="BN22" i="34"/>
  <c r="BN14" i="34"/>
  <c r="BN119" i="34"/>
  <c r="BN79" i="34"/>
  <c r="BN71" i="34"/>
  <c r="BN51" i="34"/>
  <c r="BN15" i="34"/>
  <c r="BN121" i="34"/>
  <c r="BN109" i="34"/>
  <c r="BN101" i="34"/>
  <c r="BN97" i="34"/>
  <c r="BN93" i="34"/>
  <c r="BN57" i="34"/>
  <c r="BN53" i="34"/>
  <c r="BN21" i="34"/>
  <c r="BN116" i="34"/>
  <c r="BN88" i="34"/>
  <c r="BN52" i="34"/>
  <c r="BN44" i="34"/>
  <c r="BN12" i="34"/>
  <c r="BN195" i="34"/>
  <c r="BN187" i="34"/>
  <c r="BN179" i="34"/>
  <c r="BN171" i="34"/>
  <c r="BN167" i="34"/>
  <c r="BN159" i="34"/>
  <c r="BN151" i="34"/>
  <c r="BN147" i="34"/>
  <c r="BN143" i="34"/>
  <c r="BN127" i="34"/>
  <c r="BN123" i="34"/>
  <c r="BN202" i="34"/>
  <c r="BN170" i="34"/>
  <c r="BN209" i="34"/>
  <c r="BN197" i="34"/>
  <c r="BN177" i="34"/>
  <c r="BN173" i="34"/>
  <c r="BN161" i="34"/>
  <c r="BN157" i="34"/>
  <c r="BN133" i="34"/>
  <c r="BN184" i="34"/>
  <c r="BN156" i="34"/>
  <c r="BN144" i="34"/>
  <c r="BN136" i="34"/>
  <c r="BN132" i="34"/>
  <c r="G5" i="37"/>
  <c r="BN226" i="34"/>
  <c r="BN222" i="34"/>
  <c r="BN214" i="34"/>
  <c r="BN58" i="34"/>
  <c r="BN30" i="34"/>
  <c r="BN61" i="34"/>
  <c r="BN64" i="34"/>
  <c r="BN223" i="34"/>
  <c r="BN59" i="34"/>
  <c r="BN118" i="34"/>
  <c r="BN110" i="34"/>
  <c r="BN94" i="34"/>
  <c r="BN86" i="34"/>
  <c r="BN74" i="34"/>
  <c r="BN70" i="34"/>
  <c r="BN111" i="34"/>
  <c r="BN95" i="34"/>
  <c r="BN47" i="34"/>
  <c r="BN11" i="34"/>
  <c r="BN105" i="34"/>
  <c r="BN73" i="34"/>
  <c r="BN65" i="34"/>
  <c r="BN115" i="34"/>
  <c r="BN99" i="34"/>
  <c r="BN83" i="34"/>
  <c r="BN27" i="34"/>
  <c r="BN120" i="34"/>
  <c r="BN104" i="34"/>
  <c r="BN84" i="34"/>
  <c r="BN80" i="34"/>
  <c r="BN40" i="34"/>
  <c r="BN28" i="34"/>
  <c r="BN16" i="34"/>
  <c r="BN8" i="34"/>
  <c r="BN239" i="34"/>
  <c r="BN231" i="34"/>
  <c r="BN215" i="34"/>
  <c r="BN199" i="34"/>
  <c r="BN155" i="34"/>
  <c r="BN230" i="34"/>
  <c r="BN210" i="34"/>
  <c r="BN206" i="34"/>
  <c r="BN198" i="34"/>
  <c r="BN194" i="34"/>
  <c r="BN166" i="34"/>
  <c r="BN154" i="34"/>
  <c r="BN150" i="34"/>
  <c r="BN134" i="34"/>
  <c r="BN126" i="34"/>
  <c r="BN122" i="34"/>
  <c r="BN217" i="34"/>
  <c r="BN205" i="34"/>
  <c r="BN169" i="34"/>
  <c r="BN165" i="34"/>
  <c r="BN153" i="34"/>
  <c r="BN145" i="34"/>
  <c r="BN125" i="34"/>
  <c r="BN216" i="34"/>
  <c r="BN168" i="34"/>
  <c r="BN160" i="34"/>
  <c r="BN152" i="34"/>
  <c r="BN140" i="34"/>
  <c r="BN5" i="34"/>
  <c r="BN227" i="34"/>
  <c r="BN63" i="34"/>
  <c r="BN89" i="34"/>
  <c r="BN45" i="34"/>
  <c r="BN33" i="34"/>
  <c r="BN108" i="34"/>
  <c r="BN234" i="34"/>
  <c r="BN138" i="34"/>
  <c r="BN237" i="34"/>
  <c r="BN233" i="34"/>
  <c r="J5" i="37"/>
  <c r="I5" i="37"/>
  <c r="K5" i="37"/>
  <c r="BN242" i="34"/>
  <c r="BN186" i="34"/>
  <c r="BN224" i="34"/>
  <c r="BN35" i="34"/>
  <c r="BN98" i="34"/>
  <c r="BN90" i="34"/>
  <c r="BN46" i="34"/>
  <c r="BN26" i="34"/>
  <c r="BN18" i="34"/>
  <c r="BN103" i="34"/>
  <c r="BN87" i="34"/>
  <c r="BN23" i="34"/>
  <c r="BN117" i="34"/>
  <c r="BN81" i="34"/>
  <c r="BN77" i="34"/>
  <c r="BN41" i="34"/>
  <c r="BN17" i="34"/>
  <c r="BN107" i="34"/>
  <c r="BN91" i="34"/>
  <c r="BN19" i="34"/>
  <c r="BN92" i="34"/>
  <c r="BN68" i="34"/>
  <c r="BN48" i="34"/>
  <c r="BN211" i="34"/>
  <c r="BN207" i="34"/>
  <c r="BN203" i="34"/>
  <c r="BN175" i="34"/>
  <c r="BN163" i="34"/>
  <c r="BN139" i="34"/>
  <c r="BN131" i="34"/>
  <c r="BN238" i="34"/>
  <c r="BN182" i="34"/>
  <c r="BN174" i="34"/>
  <c r="BN162" i="34"/>
  <c r="BN142" i="34"/>
  <c r="BN193" i="34"/>
  <c r="BN189" i="34"/>
  <c r="BN149" i="34"/>
  <c r="BN141" i="34"/>
  <c r="BN137" i="34"/>
  <c r="BN129" i="34"/>
  <c r="BN240" i="34"/>
  <c r="BN236" i="34"/>
  <c r="BN220" i="34"/>
  <c r="BN212" i="34"/>
  <c r="BN204" i="34"/>
  <c r="BN200" i="34"/>
  <c r="BN196" i="34"/>
  <c r="BN192" i="34"/>
  <c r="BN176" i="34"/>
  <c r="BN148" i="34"/>
  <c r="BN128" i="34"/>
  <c r="BN124" i="34"/>
  <c r="AI245" i="34"/>
  <c r="AD245" i="34"/>
  <c r="AG245" i="34"/>
  <c r="AJ245" i="34"/>
  <c r="AF245" i="34"/>
  <c r="AE245" i="34"/>
  <c r="AK245" i="34"/>
  <c r="AL245" i="34"/>
  <c r="L5" i="37"/>
  <c r="AH245" i="34"/>
  <c r="D5" i="36"/>
  <c r="D5" i="37" l="1"/>
</calcChain>
</file>

<file path=xl/sharedStrings.xml><?xml version="1.0" encoding="utf-8"?>
<sst xmlns="http://schemas.openxmlformats.org/spreadsheetml/2006/main" count="15772" uniqueCount="1519">
  <si>
    <t>г.Одинцово, 1-я Вокзальная, 41</t>
  </si>
  <si>
    <t>г.Одинцово, 1-я Вокзальная, 43</t>
  </si>
  <si>
    <t>г.Одинцово, 1-я Вокзальная, 45</t>
  </si>
  <si>
    <t>г.Одинцово, 1-я Вокзальная, 46</t>
  </si>
  <si>
    <t>г.Одинцово, 1-я Вокзальная, 47</t>
  </si>
  <si>
    <t>г.Одинцово, 1-я Вокзальная, 48</t>
  </si>
  <si>
    <t>г.Одинцово, 1-я Вокзальная, 50</t>
  </si>
  <si>
    <t>г.Одинцово, 1-я Вокзальная, 52</t>
  </si>
  <si>
    <t>г.Одинцово, 1-я Вокзальная, 53</t>
  </si>
  <si>
    <t>г.Одинцово, Баковская, 2</t>
  </si>
  <si>
    <t>г.Одинцово, Баковская, 4</t>
  </si>
  <si>
    <t>г.Одинцово, Баковская, 8</t>
  </si>
  <si>
    <t>г.Одинцово, БЗРИ, 1</t>
  </si>
  <si>
    <t>г.Одинцово, БЗРИ, 2</t>
  </si>
  <si>
    <t>г.Одинцово, БЗРИ, 4</t>
  </si>
  <si>
    <t>г.Одинцово, БЗРИ, 5</t>
  </si>
  <si>
    <t>г.Одинцово, БЗРИ, 6</t>
  </si>
  <si>
    <t>г.Одинцово, БЗРИ, 7</t>
  </si>
  <si>
    <t>г.Одинцово, БЗРИ, 8</t>
  </si>
  <si>
    <t>г.Одинцово, бульвар маршала Крылова, 1</t>
  </si>
  <si>
    <t>г.Одинцово, бульвар маршала Крылова, 3</t>
  </si>
  <si>
    <t>г.Одинцово, бульвар маршала Крылова, 27</t>
  </si>
  <si>
    <t>г.Одинцово, Верхне-Пролетарская, 29</t>
  </si>
  <si>
    <t>г.Одинцово, Верхне-Пролетарская, 31</t>
  </si>
  <si>
    <t>г.Одинцово, Верхне-Пролетарская, 33</t>
  </si>
  <si>
    <t>г.Одинцово, Верхне-Пролетарская, 37</t>
  </si>
  <si>
    <t>г.Одинцово, Верхне-Пролетарская, 43</t>
  </si>
  <si>
    <t>г.Одинцово, Верхне-Пролетарская, 45</t>
  </si>
  <si>
    <t>г.Одинцово, Вокзальная, 7</t>
  </si>
  <si>
    <t>г.Одинцово, Вокзальная, 9</t>
  </si>
  <si>
    <t>г.Одинцово, Вокзальная, 11</t>
  </si>
  <si>
    <t>г.Одинцово, Вокзальная, 13</t>
  </si>
  <si>
    <t>г.Одинцово, Вокзальная, 17</t>
  </si>
  <si>
    <t>г.Одинцово, Вокзальная, 51</t>
  </si>
  <si>
    <t>г.Одинцово, Вокзальная, 69</t>
  </si>
  <si>
    <t>г.Одинцово, Глазынинская, 2</t>
  </si>
  <si>
    <t>г.Одинцово, Глазынинская, 12</t>
  </si>
  <si>
    <t>г.Одинцово, Глазынинская, 14</t>
  </si>
  <si>
    <t>г.Одинцово, Глазынинская, 20</t>
  </si>
  <si>
    <t>г.Одинцово, Глазынинская, 24</t>
  </si>
  <si>
    <t>г.Одинцово, Говорова, 8</t>
  </si>
  <si>
    <t>г.Одинцово, Говорова, 38</t>
  </si>
  <si>
    <t>г.Одинцово, Говорова, 40</t>
  </si>
  <si>
    <t>г.Одинцово, Комсомольская, 2</t>
  </si>
  <si>
    <t>г.Одинцово, Комсомольская, 4</t>
  </si>
  <si>
    <t>г.Одинцово, Комсомольская, 6</t>
  </si>
  <si>
    <t>г.Одинцово, Комсомольская, 7</t>
  </si>
  <si>
    <t>г.Одинцово, Комсомольская, 7а</t>
  </si>
  <si>
    <t>г.Одинцово, Комсомольская, 9</t>
  </si>
  <si>
    <t>г.Одинцово, Красногорское шоссе, 4</t>
  </si>
  <si>
    <t>г.Одинцово, Любы Новоселовой бульвар, 2 корп.1</t>
  </si>
  <si>
    <t>г.Одинцово, Любы Новоселовой бульвар, 2 корп.2</t>
  </si>
  <si>
    <t>г.Одинцово, Любы Новоселовой бульвар, 2А</t>
  </si>
  <si>
    <t>г.Одинцово, Любы Новоселовой бульвар, 4 корп.1</t>
  </si>
  <si>
    <t>г.Одинцово, Любы Новоселовой бульвар, 4 корп.2</t>
  </si>
  <si>
    <t>г.Одинцово, Любы Новоселовой бульвар, 4А</t>
  </si>
  <si>
    <t>г.Одинцово, Любы Новоселовой бульвар, 12</t>
  </si>
  <si>
    <t>г.Одинцово, Любы Новоселовой бульвар, 12 корп.А</t>
  </si>
  <si>
    <t>г.Одинцово, Любы Новоселовой бульвар, 13</t>
  </si>
  <si>
    <t>г.Одинцово, Любы Новоселовой бульвар, 15</t>
  </si>
  <si>
    <t>г.Одинцово, Маршала Бирюзова, 2</t>
  </si>
  <si>
    <t>г.Одинцово, Маршала Бирюзова, 2а</t>
  </si>
  <si>
    <t>г.Одинцово, Маршала Бирюзова, 4</t>
  </si>
  <si>
    <t>г.Одинцово, Маршала Бирюзова, 6</t>
  </si>
  <si>
    <t>г.Одинцово, Маршала Бирюзова, 8</t>
  </si>
  <si>
    <t>г.Одинцово, Маршала Бирюзова, 12</t>
  </si>
  <si>
    <t>г.Одинцово, Маршала Бирюзова, 14</t>
  </si>
  <si>
    <t>г.Одинцово, Маршала Бирюзова, 16</t>
  </si>
  <si>
    <t>г.Одинцово, Маршала Бирюзова, 18</t>
  </si>
  <si>
    <t>г.Одинцово, Маршала Бирюзова, 20</t>
  </si>
  <si>
    <t>г.Одинцово, Маршала Бирюзова, 24 корп.1</t>
  </si>
  <si>
    <t>г.Одинцово, Маршала Бирюзова, 24 корп.2</t>
  </si>
  <si>
    <t>г.Одинцово, Маршала Бирюзова, 26</t>
  </si>
  <si>
    <t>г.Одинцово, Маршала Бирюзова, 28</t>
  </si>
  <si>
    <t>г.Одинцово, Маршала Бирюзова, 30 корп.А</t>
  </si>
  <si>
    <t>г.Одинцово, Маршала Бирюзова, 30 корп.Б</t>
  </si>
  <si>
    <t>г.Одинцово, Маршала Жукова, 1 корп.А</t>
  </si>
  <si>
    <t>г.Одинцово, Маршала Жукова, 4</t>
  </si>
  <si>
    <t>г.Одинцово, Маршала Жукова, 10</t>
  </si>
  <si>
    <t>г.Одинцово, Маршала Жукова, 12</t>
  </si>
  <si>
    <t>г.Одинцово, Маршала Жукова, 13</t>
  </si>
  <si>
    <t>г.Одинцово, Маршала Жукова, 14</t>
  </si>
  <si>
    <t>г.Одинцово, Маршала Жукова, 15</t>
  </si>
  <si>
    <t>г.Одинцово, Маршала Жукова, 16</t>
  </si>
  <si>
    <t>г.Одинцово, Маршала Жукова, 17</t>
  </si>
  <si>
    <t>г.Одинцово, Маршала Жукова, 19</t>
  </si>
  <si>
    <t>г.Одинцово, Маршала Жукова, 21</t>
  </si>
  <si>
    <t>г.Одинцово, Маршала Жукова, 29</t>
  </si>
  <si>
    <t>г.Одинцово, Маршала Жукова, 33</t>
  </si>
  <si>
    <t>г.Одинцово, Маршала Жукова, 35</t>
  </si>
  <si>
    <t>г.Одинцово, Маршала Жукова, 37</t>
  </si>
  <si>
    <t>г.Одинцово, Маршала Жукова, 41</t>
  </si>
  <si>
    <t>г.Одинцово, Маршала Жукова, 43</t>
  </si>
  <si>
    <t>г.Одинцово, Маршала Жукова, 45</t>
  </si>
  <si>
    <t>г.Одинцово, Маршала Жукова, 47</t>
  </si>
  <si>
    <t>г.Одинцово, Маршала Жукова, 49</t>
  </si>
  <si>
    <t>г.Одинцово, Можайское шоссе, 15</t>
  </si>
  <si>
    <t>г.Одинцово, Можайское шоссе, 23</t>
  </si>
  <si>
    <t>г.Одинцово, Можайское шоссе, 25</t>
  </si>
  <si>
    <t>г.Одинцово, Можайское шоссе, 26</t>
  </si>
  <si>
    <t>г.Одинцово, Можайское шоссе, 30</t>
  </si>
  <si>
    <t>г.Одинцово, Можайское шоссе, 32</t>
  </si>
  <si>
    <t>г.Одинцово, Можайское шоссе, 36</t>
  </si>
  <si>
    <t>г.Одинцово, Можайское шоссе, 38</t>
  </si>
  <si>
    <t>г.Одинцово, Можайское шоссе, 40</t>
  </si>
  <si>
    <t>г.Одинцово, Можайское шоссе, 41</t>
  </si>
  <si>
    <t>г.Одинцово, Можайское шоссе, 42</t>
  </si>
  <si>
    <t>г.Одинцово, Можайское шоссе, 44</t>
  </si>
  <si>
    <t>г.Одинцово, Можайское шоссе, 46</t>
  </si>
  <si>
    <t>г.Одинцово, Можайское шоссе, 48</t>
  </si>
  <si>
    <t>г.Одинцово, Можайское шоссе, 52</t>
  </si>
  <si>
    <t>г.Одинцово, Можайское шоссе, 54</t>
  </si>
  <si>
    <t>г.Одинцово, Можайское шоссе, 58</t>
  </si>
  <si>
    <t>г.Одинцово, Можайское шоссе, 62</t>
  </si>
  <si>
    <t>г.Одинцово, Можайское шоссе, 64</t>
  </si>
  <si>
    <t>г.Одинцово, Можайское шоссе, 66</t>
  </si>
  <si>
    <t>г.Одинцово, Можайское шоссе, 70</t>
  </si>
  <si>
    <t>г.Одинцово, Можайское шоссе, 76</t>
  </si>
  <si>
    <t>г.Одинцово, Можайское шоссе, 80</t>
  </si>
  <si>
    <t>г.Одинцово, Можайское шоссе, 82</t>
  </si>
  <si>
    <t>г.Одинцово, Можайское шоссе, 84</t>
  </si>
  <si>
    <t>г.Одинцово, Можайское шоссе, 86</t>
  </si>
  <si>
    <t>г.Одинцово, Можайское шоссе, 88</t>
  </si>
  <si>
    <t>г.Одинцово, Можайское шоссе, 90</t>
  </si>
  <si>
    <t>г.Одинцово, Можайское шоссе, 92</t>
  </si>
  <si>
    <t>г.Одинцово, Можайское шоссе, 94</t>
  </si>
  <si>
    <t>г.Одинцово, Можайское шоссе, 100</t>
  </si>
  <si>
    <t>г.Одинцово, Можайское шоссе, 102</t>
  </si>
  <si>
    <t>г.Одинцово, Можайское шоссе, 104</t>
  </si>
  <si>
    <t>г.Одинцово, Можайское шоссе, 106</t>
  </si>
  <si>
    <t>г.Одинцово, Можайское шоссе, 108</t>
  </si>
  <si>
    <t>г.Одинцово, Можайское шоссе, 108А</t>
  </si>
  <si>
    <t>г.Одинцово, Можайское шоссе, 110</t>
  </si>
  <si>
    <t>г.Одинцово, Можайское шоссе, 112</t>
  </si>
  <si>
    <t>г.Одинцово, Можайское шоссе, 114</t>
  </si>
  <si>
    <t>г.Одинцово, Можайское шоссе, 116</t>
  </si>
  <si>
    <t>г.Одинцово, Можайское шоссе, 118</t>
  </si>
  <si>
    <t>г.Одинцово, Можайское шоссе, 120</t>
  </si>
  <si>
    <t>г.Одинцово, Можайское шоссе, 130</t>
  </si>
  <si>
    <t>г.Одинцово, Можайское шоссе, 132</t>
  </si>
  <si>
    <t>г.Одинцово, Можайское шоссе, 134</t>
  </si>
  <si>
    <t>г.Одинцово, Можайское шоссе, 136</t>
  </si>
  <si>
    <t>г.Одинцово, Молодежная, 1А</t>
  </si>
  <si>
    <t>г.Одинцово, Молодежная, 1Б</t>
  </si>
  <si>
    <t>г.Одинцово, Неделина, 5</t>
  </si>
  <si>
    <t>г.Одинцово, Неделина, 7</t>
  </si>
  <si>
    <t>г.Одинцово, Ново-Спортивная, 10</t>
  </si>
  <si>
    <t>г.Одинцово, Садовая, 22 корп.А</t>
  </si>
  <si>
    <t>г.Одинцово, Садовая, 24</t>
  </si>
  <si>
    <t>г.Одинцово, Садовая, 26</t>
  </si>
  <si>
    <t>г.Одинцово, Садовая, 30</t>
  </si>
  <si>
    <t>г.Одинцово, Садовая, 32</t>
  </si>
  <si>
    <t>г.Одинцово, Северная, 4</t>
  </si>
  <si>
    <t>г.Одинцово, Северная, 6</t>
  </si>
  <si>
    <t>г.Одинцово, Северная, 8</t>
  </si>
  <si>
    <t>г.Одинцово, Северная, 12</t>
  </si>
  <si>
    <t>г.Одинцово, Северная, 14</t>
  </si>
  <si>
    <t>г.Одинцово, Северная, 16</t>
  </si>
  <si>
    <t>г.Одинцово, Северная, 24</t>
  </si>
  <si>
    <t>г.Одинцово, Северная, 26</t>
  </si>
  <si>
    <t>г.Одинцово, Северная, 28</t>
  </si>
  <si>
    <t>г.Одинцово, Северная, 30</t>
  </si>
  <si>
    <t>г.Одинцово, Северная, 32</t>
  </si>
  <si>
    <t>г.Одинцово, Северная, 36</t>
  </si>
  <si>
    <t>г.Одинцово, Северная, 42</t>
  </si>
  <si>
    <t>г.Одинцово, Северная, 44</t>
  </si>
  <si>
    <t>г.Одинцово, Северная, 46</t>
  </si>
  <si>
    <t>г.Одинцово, Северная, 48</t>
  </si>
  <si>
    <t>г.Одинцово, Северная, 50</t>
  </si>
  <si>
    <t>г.Одинцово, Северная, 52</t>
  </si>
  <si>
    <t>г.Одинцово, Северная, 54</t>
  </si>
  <si>
    <t>г.Одинцово, Северная, 64</t>
  </si>
  <si>
    <t>г.Одинцово, Советская, 1</t>
  </si>
  <si>
    <t>г.Одинцово, Солнечная, 3</t>
  </si>
  <si>
    <t>г.Одинцово, Солнечная, 4</t>
  </si>
  <si>
    <t>г.Одинцово, Солнечная, 6</t>
  </si>
  <si>
    <t>г.Одинцово, Солнечная, 8</t>
  </si>
  <si>
    <t>г.Одинцово, Солнечная, 9</t>
  </si>
  <si>
    <t>г.Одинцово, Солнечная, 10</t>
  </si>
  <si>
    <t>г.Одинцово, Солнечная, 12</t>
  </si>
  <si>
    <t>г.Одинцово, Солнечная, 24</t>
  </si>
  <si>
    <t>г.Одинцово, Сосновая, 12</t>
  </si>
  <si>
    <t>г.Одинцово, Сосновая, 30</t>
  </si>
  <si>
    <t>г.Одинцово, Союзная, 4</t>
  </si>
  <si>
    <t>г.Одинцово, Союзная, 10</t>
  </si>
  <si>
    <t>г.Одинцово, Союзная, 24</t>
  </si>
  <si>
    <t>г.Одинцово, Союзная, 28</t>
  </si>
  <si>
    <t>г.Одинцово, Союзная, 30</t>
  </si>
  <si>
    <t>г.Одинцово, Союзная, 36</t>
  </si>
  <si>
    <t>г.Одинцово, Чикина, 17</t>
  </si>
  <si>
    <t>п.Огарево, Огарево, 4</t>
  </si>
  <si>
    <t>п.Огарево, Огарево, 6</t>
  </si>
  <si>
    <t>п.Усово-Тупик, Усово-Тупик, 1</t>
  </si>
  <si>
    <t>п.Усово-Тупик, Усово-Тупик, 3</t>
  </si>
  <si>
    <t>п.Усово-Тупик, Усово-Тупик, 5</t>
  </si>
  <si>
    <t>п.Усово-Тупик, Усово-Тупик, 9</t>
  </si>
  <si>
    <t>п.Усово-Тупик, Усово-Тупик, 11</t>
  </si>
  <si>
    <t>п.Усово-Тупик, Усово-Тупик, 12</t>
  </si>
  <si>
    <t>п.Усово-Тупик, Усово-Тупик, 13</t>
  </si>
  <si>
    <t>п.Усово-Тупик, Усово-Тупик, 20</t>
  </si>
  <si>
    <t>УСОВО, Усово, 62</t>
  </si>
  <si>
    <t>с.Жаворонки, 7 Советская, 41</t>
  </si>
  <si>
    <t>с.Покровское, Дачная, 17</t>
  </si>
  <si>
    <t>с.Покровское, Дачная, 17а</t>
  </si>
  <si>
    <t>№ п/п</t>
  </si>
  <si>
    <t>Адрес</t>
  </si>
  <si>
    <t>г.Одинцово, Глазынинская, 10</t>
  </si>
  <si>
    <t>г.Одинцово, Глазынинская, 22</t>
  </si>
  <si>
    <t>г.Одинцово, Глазынинская, 4</t>
  </si>
  <si>
    <t>г.Одинцово, Солнечная, 2а</t>
  </si>
  <si>
    <t>ЖЭУ</t>
  </si>
  <si>
    <t>x</t>
  </si>
  <si>
    <t>ЖЭУ-8</t>
  </si>
  <si>
    <t>ЖЭУ-5</t>
  </si>
  <si>
    <t>ЖЭУ-6,7</t>
  </si>
  <si>
    <t>ЖЭУ-13</t>
  </si>
  <si>
    <t>ЖЭУ-4</t>
  </si>
  <si>
    <t>Размер платы на содержание ж/ф, руб./м2</t>
  </si>
  <si>
    <t>Работы по управлению МКД</t>
  </si>
  <si>
    <t>Текущий ремонт ОИ МКД</t>
  </si>
  <si>
    <t>Содержание ОИ МКД</t>
  </si>
  <si>
    <t>Уборка придомовой территории</t>
  </si>
  <si>
    <t>Уборка лестничных клеток</t>
  </si>
  <si>
    <t>Обслуживание МП</t>
  </si>
  <si>
    <t>Обслуживание и содержание лифтов</t>
  </si>
  <si>
    <t>в т.ч.</t>
  </si>
  <si>
    <t>Обслуживание газового хозяйства</t>
  </si>
  <si>
    <t>Общая площадь МКД, м2</t>
  </si>
  <si>
    <t>площадь жилых помещений, м2</t>
  </si>
  <si>
    <t>площадь нежилых помещений, м2</t>
  </si>
  <si>
    <t>г.Одинцово, Буденовское шоссе, 9</t>
  </si>
  <si>
    <t>г.Одинцово, Буденовское шоссе, 11</t>
  </si>
  <si>
    <t>Всего:</t>
  </si>
  <si>
    <t>Вид благоустройства</t>
  </si>
  <si>
    <t>Водоотведение</t>
  </si>
  <si>
    <t>Отопление</t>
  </si>
  <si>
    <t>Газоснабжение</t>
  </si>
  <si>
    <t>Электроснабжение</t>
  </si>
  <si>
    <t>руб./Гкал</t>
  </si>
  <si>
    <t>руб./м3</t>
  </si>
  <si>
    <t>Обращение с ТКО</t>
  </si>
  <si>
    <t>руб./м2</t>
  </si>
  <si>
    <t>Холодное в/с</t>
  </si>
  <si>
    <t>Горячее в/с</t>
  </si>
  <si>
    <t>руб./м3 ГВС</t>
  </si>
  <si>
    <t>носитель</t>
  </si>
  <si>
    <t>энергия</t>
  </si>
  <si>
    <t>газ</t>
  </si>
  <si>
    <t>отопление</t>
  </si>
  <si>
    <t>стоимость за 1м3</t>
  </si>
  <si>
    <t>руб./кВт*ч</t>
  </si>
  <si>
    <t>Площадь МОП, м2</t>
  </si>
  <si>
    <t>г.Одинцово, Верхне-Пролетарская, 1 корп.1</t>
  </si>
  <si>
    <t>г.Одинцово, Любы Новоселовой бульвар, 10 А</t>
  </si>
  <si>
    <t>г.Одинцово, Северная, 62 корп.1</t>
  </si>
  <si>
    <t>г.Одинцово, Маршала Бирюзова, 10 к.1</t>
  </si>
  <si>
    <t>г.Одинцово, Верхне-Пролетарская, 1 корп.2</t>
  </si>
  <si>
    <t>г.Одинцово, Говорова, 8 А</t>
  </si>
  <si>
    <t>г.Одинцово, Любы Новоселовой бульвар, 9 к.1</t>
  </si>
  <si>
    <t>г.Одинцово, Любы Новоселовой бульвар, 9 к.2</t>
  </si>
  <si>
    <t>г.Одинцово, Любы Новоселовой бульвар, 10 к.1</t>
  </si>
  <si>
    <t>г.Одинцово, Любы Новоселовой бульвар, 10 к.2</t>
  </si>
  <si>
    <t>г.Одинцово, Любы Новоселовой бульвар, 11 к.1</t>
  </si>
  <si>
    <t>г.Одинцово, Любы Новоселовой бульвар, 11 к.2</t>
  </si>
  <si>
    <t>г.Одинцово, Маршала Бирюзова, 10 к.2</t>
  </si>
  <si>
    <t>г.Одинцово, Маршала Жукова, 7 к.1</t>
  </si>
  <si>
    <t>г.Одинцово, Маршала Жукова, 7 к.2</t>
  </si>
  <si>
    <t>г.Одинцово, Маршала Жукова, 25 к.1</t>
  </si>
  <si>
    <t>г.Одинцово, Маршала Жукова, 25 к.2</t>
  </si>
  <si>
    <t>г.Одинцово, Маршала Жукова, 27 к.1</t>
  </si>
  <si>
    <t>г.Одинцово, Маршала Жукова, 27 к.2</t>
  </si>
  <si>
    <t>г.Одинцово, Ново-Спортивная, 16 к.1</t>
  </si>
  <si>
    <t>г.Одинцово, Ново-Спортивная, 16 к.2</t>
  </si>
  <si>
    <t>г.Одинцово, Северная, 62 корп.2</t>
  </si>
  <si>
    <t>неблагоустройка</t>
  </si>
  <si>
    <t>ОСС</t>
  </si>
  <si>
    <t>СД</t>
  </si>
  <si>
    <t>Размер платы утв.</t>
  </si>
  <si>
    <t>г.Одинцово, Верхне-Пролетарская, 3 к.1</t>
  </si>
  <si>
    <t>г.Одинцово, Верхне-Пролетарская, 3 к.2</t>
  </si>
  <si>
    <t>г.Одинцово, Ново-Спортивная, 18 к.1</t>
  </si>
  <si>
    <t>г.Одинцово, Ново-Спортивная, 18 к.2</t>
  </si>
  <si>
    <t>г.Одинцово, Ново-Спортивная, 20 к.1</t>
  </si>
  <si>
    <t>г.Одинцово, Ново-Спортивная, 20 к.2</t>
  </si>
  <si>
    <t>г.Одинцово, Любы Новоселовой бульвар, 1 к.1</t>
  </si>
  <si>
    <t>г.Одинцово, Любы Новоселовой бульвар, 1 к.2</t>
  </si>
  <si>
    <t>ЖЭУ-3</t>
  </si>
  <si>
    <t>ЖЭУ-1,2</t>
  </si>
  <si>
    <t>Тарифы 1пг 2024</t>
  </si>
  <si>
    <t>Плановые расходы на содержание и текущий ремонт общего имущества на 1пг. 2024г.</t>
  </si>
  <si>
    <t>Плановые расходы на содержание и текущий ремонт общедомового имущества жителей многоквартирных домов с расшифровкой по видам работ и утверждённые тарифы на коммунальные услуги на первое полугодие 2024г.</t>
  </si>
  <si>
    <t>Холодное в/с, руб./м3  1пг 2024</t>
  </si>
  <si>
    <t>Горячее в/с (носитель), руб./м3 1пг 2024</t>
  </si>
  <si>
    <t>Горячее в/с (энергия), руб./Гкал 1пг 2024</t>
  </si>
  <si>
    <t>Водоотведение, руб./м3 1пг 2024</t>
  </si>
  <si>
    <t>Отопление, руб./Гкал 1пг 2024</t>
  </si>
  <si>
    <t>Газоснабжение (приготовление пищи, нагрев воды), руб./м3 1пг 2024</t>
  </si>
  <si>
    <t>Газоснабжение (отопление), руб./м3 1пг 2024</t>
  </si>
  <si>
    <t>Взнос на капремонт 1пг 2024</t>
  </si>
  <si>
    <t>Взнос на капремонт</t>
  </si>
  <si>
    <t xml:space="preserve"> Обращение с ТКО 1пг 2024</t>
  </si>
  <si>
    <t>Тарифы на ЖКУ (справочно)</t>
  </si>
  <si>
    <t>Электроснабжение ОДН, руб./кВт*ч 1пг 2024</t>
  </si>
  <si>
    <t>Плановые расходы на содержание и текущий ремонт общедомового имущества жителей многоквартирного дома, расположенного по адресу: г.Одинцово, ул. Маршала Бирюзова, д.2а с расшифровкой по видам работ на период с июля 2024г. по июнь 2025г.</t>
  </si>
  <si>
    <t>Плановые расходы на содержание и текущий ремонт общедомового имущества</t>
  </si>
  <si>
    <t>Предлагаемый размер платы на содержание общего имущества с 01.07.2024г., руб./м2 в месяц</t>
  </si>
  <si>
    <t>Плановые расходы на содержание и текущий ремонт общедомового имущества, руб.</t>
  </si>
  <si>
    <t>№</t>
  </si>
  <si>
    <t>Виды благоустройства жилого фонда</t>
  </si>
  <si>
    <t>Жилые дома, имеющие все виды благоустройства, необорудованные газовыми приборами</t>
  </si>
  <si>
    <t>1)</t>
  </si>
  <si>
    <t>Текущий ремонт общего имущества жилого дома</t>
  </si>
  <si>
    <t>2)</t>
  </si>
  <si>
    <t>Содержание общего имущества в многоквартирном доме</t>
  </si>
  <si>
    <t>3)</t>
  </si>
  <si>
    <t>Работы по управлению многоквартирным домом</t>
  </si>
  <si>
    <t>4)</t>
  </si>
  <si>
    <t>5)</t>
  </si>
  <si>
    <t>6)</t>
  </si>
  <si>
    <t>Обслуживание мусоропроводов</t>
  </si>
  <si>
    <t>7)</t>
  </si>
  <si>
    <t>Обслуживание и содержание лифтового хозяйства</t>
  </si>
  <si>
    <t>8)</t>
  </si>
  <si>
    <t>Калькуляция размера платы за содержание ж/ф для многоквартирного дома, расположенного по адресу: г.Одинцово, ул. Маршала Бирюзова, д.2а с июля 2024г.</t>
  </si>
  <si>
    <t>Размер платы в месяц, руб./м2</t>
  </si>
  <si>
    <t>Услуги расчётного центра</t>
  </si>
  <si>
    <t>Юридические услуги, в т.ч. работы по взысканию дебиторской задолженности</t>
  </si>
  <si>
    <t>Госпошлина, пени и штрафы</t>
  </si>
  <si>
    <t>9)</t>
  </si>
  <si>
    <t>10)</t>
  </si>
  <si>
    <t>Начальник ПЭО АО "Управление жилищного хозяйства"</t>
  </si>
  <si>
    <t>Третьяков И. А.</t>
  </si>
  <si>
    <t>ООО "МосОблЕИРЦ" _______________</t>
  </si>
  <si>
    <t>0,091700</t>
  </si>
  <si>
    <t>347,63</t>
  </si>
  <si>
    <t>1180.Вывоз ЖБО</t>
  </si>
  <si>
    <t>0,000000</t>
  </si>
  <si>
    <t>19,94</t>
  </si>
  <si>
    <t>1157.Содержание и ремонт жилья</t>
  </si>
  <si>
    <t>АО «УЖХ» (УЖХ №812460918)</t>
  </si>
  <si>
    <t>70,000000</t>
  </si>
  <si>
    <t>5,13</t>
  </si>
  <si>
    <t>1093.Электроснабжение</t>
  </si>
  <si>
    <t>АО "Мосэнергосбыт"</t>
  </si>
  <si>
    <t>26,91</t>
  </si>
  <si>
    <t>981038.Содержание ж/ф</t>
  </si>
  <si>
    <t>0,683000</t>
  </si>
  <si>
    <t>4,71</t>
  </si>
  <si>
    <t>100181.Электроснабжение ОДН</t>
  </si>
  <si>
    <t>0,010000</t>
  </si>
  <si>
    <t>43,24</t>
  </si>
  <si>
    <t>100176.Холодное в/с ОДН</t>
  </si>
  <si>
    <t>0</t>
  </si>
  <si>
    <t>149489.Долг прошлых периодов</t>
  </si>
  <si>
    <t>АО "УЖХ" (УЖХ №812460918)</t>
  </si>
  <si>
    <t>с Усово, Усово, 62</t>
  </si>
  <si>
    <t>343,38</t>
  </si>
  <si>
    <t>1179.Вывоз ЖБО</t>
  </si>
  <si>
    <t>15,00</t>
  </si>
  <si>
    <t>1154.Содержание и ремонт жилья</t>
  </si>
  <si>
    <t>с Жаворонки, ул 7-я Советская, 41</t>
  </si>
  <si>
    <t>33,17</t>
  </si>
  <si>
    <t>981041.Содержание ж/ф</t>
  </si>
  <si>
    <t>963532. Электроснабжение ОДН</t>
  </si>
  <si>
    <t>0,026000</t>
  </si>
  <si>
    <t>46,73</t>
  </si>
  <si>
    <t>105331.Водоотведение ОДН</t>
  </si>
  <si>
    <t>0,000779</t>
  </si>
  <si>
    <t>2891,74</t>
  </si>
  <si>
    <t>100180.Горячее в/с (энергия) ОДН</t>
  </si>
  <si>
    <t>0,013000</t>
  </si>
  <si>
    <t>100178.Горячее в/с (носитель) ОДН</t>
  </si>
  <si>
    <t>п Усово-Тупик, -, 20</t>
  </si>
  <si>
    <t>48,16</t>
  </si>
  <si>
    <t>981042.Содержание ж/ф</t>
  </si>
  <si>
    <t>3,230000</t>
  </si>
  <si>
    <t>963533. Электроснабжение ОДН</t>
  </si>
  <si>
    <t>0,024000</t>
  </si>
  <si>
    <t>0,000719</t>
  </si>
  <si>
    <t>0,012000</t>
  </si>
  <si>
    <t>п Усово-Тупик, -, 13</t>
  </si>
  <si>
    <t>п Усово-Тупик, -, 12</t>
  </si>
  <si>
    <t>п Усово-Тупик, -, 11</t>
  </si>
  <si>
    <t>0,000594</t>
  </si>
  <si>
    <t>п Усово-Тупик, -, 9</t>
  </si>
  <si>
    <t>п Усово-Тупик, -, 5</t>
  </si>
  <si>
    <t>875569.Холодное в/с ОДН</t>
  </si>
  <si>
    <t>п Усово-Тупик, -, 3</t>
  </si>
  <si>
    <t>п Усово-Тупик, -, 1</t>
  </si>
  <si>
    <t>п Покровское, ул Дачная, 17а</t>
  </si>
  <si>
    <t>2508,54</t>
  </si>
  <si>
    <t>976450.Горячее в/с (энергия) ОДН</t>
  </si>
  <si>
    <t>п дома отдыха "Огарево", -, 6</t>
  </si>
  <si>
    <t>п дома отдыха "Огарево", -, 4</t>
  </si>
  <si>
    <t>963692.ГВС носитель (повышающий коэффициент)</t>
  </si>
  <si>
    <t>963691.ХВС (повышающий коэффициент)</t>
  </si>
  <si>
    <t>0,007000</t>
  </si>
  <si>
    <t>963521. Холодное в/с ОДН</t>
  </si>
  <si>
    <t>0,000419</t>
  </si>
  <si>
    <t>963490. Горячее в/с (энергия) ОДН</t>
  </si>
  <si>
    <t>963486. Горячее в/с (носитель) ОДН</t>
  </si>
  <si>
    <t>0,014000</t>
  </si>
  <si>
    <t>32,83</t>
  </si>
  <si>
    <t>963483. Водоотведение ОДН</t>
  </si>
  <si>
    <t>41,47</t>
  </si>
  <si>
    <t>963462.Содержание ж/ф</t>
  </si>
  <si>
    <t>0,020000</t>
  </si>
  <si>
    <t>970281.Отопление КПУ</t>
  </si>
  <si>
    <t>970280.Горячее в/с (энергия)</t>
  </si>
  <si>
    <t>7,560000</t>
  </si>
  <si>
    <t>970279.Водоотведение</t>
  </si>
  <si>
    <t>4,330000</t>
  </si>
  <si>
    <t>970278.Холодное в/с</t>
  </si>
  <si>
    <t>970277.Горячее в/с (носитель)</t>
  </si>
  <si>
    <t>АО "Одинцовская теплосеть" (КТТ-Дубки)(АО «УЖХ»)</t>
  </si>
  <si>
    <t>п ВНИИССОК, ул Рябиновая, 10</t>
  </si>
  <si>
    <t>0,006000</t>
  </si>
  <si>
    <t>963520. Холодное в/с ОДН</t>
  </si>
  <si>
    <t>0,000359</t>
  </si>
  <si>
    <t>963489. Горячее в/с (энергия) ОДН</t>
  </si>
  <si>
    <t>963485. Горячее в/с (носитель) ОДН</t>
  </si>
  <si>
    <t>963463.Водоотведение ОДН</t>
  </si>
  <si>
    <t>п ВНИИССОК, ул Рябиновая, 9</t>
  </si>
  <si>
    <t>п ВНИИССОК, ул Рябиновая, 8</t>
  </si>
  <si>
    <t>п ВНИИССОК, ул Рябиновая, 7</t>
  </si>
  <si>
    <t>п ВНИИССОК, ул Рябиновая, 6</t>
  </si>
  <si>
    <t>п ВНИИССОК, ул Рябиновая, 4</t>
  </si>
  <si>
    <t>п ВНИИССОК, ул Рябиновая, 3</t>
  </si>
  <si>
    <t>п ВНИИССОК, ул Рябиновая, 1</t>
  </si>
  <si>
    <t>п ВНИИССОК, ул Дружбы, 27</t>
  </si>
  <si>
    <t>п ВНИИССОК, ул Дружбы, 23</t>
  </si>
  <si>
    <t>п ВНИИССОК, ул Дружбы, 21</t>
  </si>
  <si>
    <t>37,89</t>
  </si>
  <si>
    <t>973986.Содержание ж/ф</t>
  </si>
  <si>
    <t>п ВНИИССОК, ул Дружбы, 19</t>
  </si>
  <si>
    <t>п ВНИИССОК, ул Дружбы, 17</t>
  </si>
  <si>
    <t>п ВНИИССОК, ул Дружбы, 13</t>
  </si>
  <si>
    <t>975012.Электроснабжение</t>
  </si>
  <si>
    <t>п ВНИИССОК, ул Дружбы, 10</t>
  </si>
  <si>
    <t>п ВНИИССОК, ул Дружбы, 9</t>
  </si>
  <si>
    <t>п ВНИИССОК, ул Дружбы, 8</t>
  </si>
  <si>
    <t>п ВНИИССОК, ул Дружбы, 7</t>
  </si>
  <si>
    <t>п ВНИИССОК, ул Дружбы, 6</t>
  </si>
  <si>
    <t>п ВНИИССОК, ул Дружбы, 5</t>
  </si>
  <si>
    <t>п ВНИИССОК, ул Дружбы, 4</t>
  </si>
  <si>
    <t>39,40</t>
  </si>
  <si>
    <t>986438.Содержание жилого помещения</t>
  </si>
  <si>
    <t>п ВНИИССОК, ул Дружбы, 1</t>
  </si>
  <si>
    <t>963663.Холодное в/с</t>
  </si>
  <si>
    <t>963640.Горячее в/с (носитель)</t>
  </si>
  <si>
    <t>АО "Одинцовская теплосеть" (дог.9593/23)(АО "УЖХ)</t>
  </si>
  <si>
    <t>п ВНИИССОК, ул Березовая, 11</t>
  </si>
  <si>
    <t>п ВНИИССОК, ул Березовая, 9</t>
  </si>
  <si>
    <t>п ВНИИССОК, ул Березовая, 8</t>
  </si>
  <si>
    <t>п ВНИИССОК, ул Березовая, 7</t>
  </si>
  <si>
    <t>п ВНИИССОК, ул Березовая, 6</t>
  </si>
  <si>
    <t>п ВНИИССОК, ул Березовая, 5</t>
  </si>
  <si>
    <t>п ВНИИССОК, ул Березовая, 4</t>
  </si>
  <si>
    <t>п ВНИИССОК, ул Березовая, 2</t>
  </si>
  <si>
    <t>963522. Холодное в/с ОДН</t>
  </si>
  <si>
    <t>963493. Горячее в/с (энергия) ОДН</t>
  </si>
  <si>
    <t>963487. Горячее в/с (носитель) ОДН</t>
  </si>
  <si>
    <t>963484. Водоотведение ОДН</t>
  </si>
  <si>
    <t>п ВНИИССОК, ул Березовая, 1</t>
  </si>
  <si>
    <t>963531. Холодное в/с ОДН</t>
  </si>
  <si>
    <t>0,000778</t>
  </si>
  <si>
    <t>963519. Горячее в/с (энергия) ОДН</t>
  </si>
  <si>
    <t>963488. Горячее в/с (носитель) ОДН</t>
  </si>
  <si>
    <t>963466.Водоотведение ОДН</t>
  </si>
  <si>
    <t>23,78</t>
  </si>
  <si>
    <t>963456.Содержание ж/ф</t>
  </si>
  <si>
    <t>п ВНИИССОК, -, 11</t>
  </si>
  <si>
    <t>10,000000</t>
  </si>
  <si>
    <t>8,67</t>
  </si>
  <si>
    <t>967948.Газоснабжение</t>
  </si>
  <si>
    <t>Филиал АО "Мособлгаз" Запад (УЖХ № 812460918)</t>
  </si>
  <si>
    <t>963666.Отопление</t>
  </si>
  <si>
    <t>963665. Горячее в/с (энергия)</t>
  </si>
  <si>
    <t>АО Одинцовская теплосеть (дог.593/23)(АО "УЖХ")</t>
  </si>
  <si>
    <t>963509. Горячее в/с (энергия) ОДН</t>
  </si>
  <si>
    <t>963464.Водоотведение ОДН</t>
  </si>
  <si>
    <t>40,33</t>
  </si>
  <si>
    <t>963461.Содержание ж/ф</t>
  </si>
  <si>
    <t>963662. Водоотведение</t>
  </si>
  <si>
    <t>п ВНИИССОК, -, 9</t>
  </si>
  <si>
    <t>34,98</t>
  </si>
  <si>
    <t>963460.Содержание ж/ф</t>
  </si>
  <si>
    <t>п ВНИИССОК, -, 7</t>
  </si>
  <si>
    <t>3,170000</t>
  </si>
  <si>
    <t>1111.Холодное водоснабжение для ГВС</t>
  </si>
  <si>
    <t>1110.Холодное водоснабжение для ГВС</t>
  </si>
  <si>
    <t>4,290000</t>
  </si>
  <si>
    <t>1105.Холодное водоснабжение</t>
  </si>
  <si>
    <t>1100.Холодное водоснабжение</t>
  </si>
  <si>
    <t>7,460000</t>
  </si>
  <si>
    <t>1091.Водоотведение</t>
  </si>
  <si>
    <t>1090.Водоотведение</t>
  </si>
  <si>
    <t>ОАО"Одинцовский Водоканал" (УЖХ № 812460918)</t>
  </si>
  <si>
    <t>5,57</t>
  </si>
  <si>
    <t>976414.Электроснабжение ОДН</t>
  </si>
  <si>
    <t>934175.Содержание и ремонт жилья</t>
  </si>
  <si>
    <t>1128.Подогрев воды для ГВС</t>
  </si>
  <si>
    <t>1127.Подогрев воды для ГВС</t>
  </si>
  <si>
    <t>1115.Отопление</t>
  </si>
  <si>
    <t>1114.Отопление</t>
  </si>
  <si>
    <t>АО "Одинцовская теплосеть" (УЖХ №812460918)</t>
  </si>
  <si>
    <t>г Одинцово, ш Можайское, 136</t>
  </si>
  <si>
    <t>7,33</t>
  </si>
  <si>
    <t>976416.Электроснабжение ОДН</t>
  </si>
  <si>
    <t>48,44</t>
  </si>
  <si>
    <t>934174.Содержание и ремонт жилья</t>
  </si>
  <si>
    <t>г Одинцово, ш Можайское, 134</t>
  </si>
  <si>
    <t>г Одинцово, ш Можайское, 132</t>
  </si>
  <si>
    <t>г Одинцово, ш Можайское, 130</t>
  </si>
  <si>
    <t>976415.Электроснабжение ОДН</t>
  </si>
  <si>
    <t>934170.Содержание и ремонт жилья</t>
  </si>
  <si>
    <t>г Одинцово, ш Можайское, 120</t>
  </si>
  <si>
    <t>934172.Содержание и ремонт жилья</t>
  </si>
  <si>
    <t>г Одинцово, ш Можайское, 118</t>
  </si>
  <si>
    <t>г Одинцово, ш Можайское, 116</t>
  </si>
  <si>
    <t>г Одинцово, ш Можайское, 114</t>
  </si>
  <si>
    <t>г Одинцово, ш Можайское, 112</t>
  </si>
  <si>
    <t>г Одинцово, ш Можайское, 110</t>
  </si>
  <si>
    <t>г Одинцово, ш Можайское, 108А</t>
  </si>
  <si>
    <t>г Одинцово, ш Можайское, 108</t>
  </si>
  <si>
    <t>г Одинцово, ш Можайское, 106</t>
  </si>
  <si>
    <t>г Одинцово, ш Можайское, 104</t>
  </si>
  <si>
    <t>37,57</t>
  </si>
  <si>
    <t>1164.Содержание и ремонт жилья</t>
  </si>
  <si>
    <t>г Одинцово, ш Можайское, 102</t>
  </si>
  <si>
    <t>г Одинцово, ш Можайское, 100</t>
  </si>
  <si>
    <t>г Одинцово, ш Можайское, 94</t>
  </si>
  <si>
    <t>г Одинцово, ш Можайское, 92</t>
  </si>
  <si>
    <t>г Одинцово, ш Можайское, 90</t>
  </si>
  <si>
    <t>г Одинцово, ш Можайское, 88</t>
  </si>
  <si>
    <t>г Одинцово, ш Можайское, 86</t>
  </si>
  <si>
    <t>г Одинцово, ш Можайское, 84</t>
  </si>
  <si>
    <t>г Одинцово, ш Можайское, 82</t>
  </si>
  <si>
    <t>г Одинцово, ш Можайское, 80</t>
  </si>
  <si>
    <t>г Одинцово, ш Можайское, 76</t>
  </si>
  <si>
    <t>г Одинцово, ш Можайское, 70</t>
  </si>
  <si>
    <t>г Одинцово, ш Можайское, 66</t>
  </si>
  <si>
    <t>г Одинцово, ш Можайское, 64</t>
  </si>
  <si>
    <t>г Одинцово, ш Можайское, 62</t>
  </si>
  <si>
    <t>г Одинцово, ш Можайское, 58</t>
  </si>
  <si>
    <t>г Одинцово, ш Можайское, 54</t>
  </si>
  <si>
    <t>г Одинцово, ш Можайское, 52</t>
  </si>
  <si>
    <t>г Одинцово, ш Можайское, 48</t>
  </si>
  <si>
    <t>г Одинцово, ш Можайское, 46</t>
  </si>
  <si>
    <t>г Одинцово, ш Можайское, 44</t>
  </si>
  <si>
    <t>г Одинцово, ш Можайское, 42</t>
  </si>
  <si>
    <t>г Одинцово, ш Можайское, 41</t>
  </si>
  <si>
    <t>г Одинцово, ш Можайское, 40</t>
  </si>
  <si>
    <t>г Одинцово, ш Можайское, 38</t>
  </si>
  <si>
    <t>г Одинцово, ш Можайское, 36</t>
  </si>
  <si>
    <t>г Одинцово, ш Можайское, 32</t>
  </si>
  <si>
    <t>г Одинцово, ш Можайское, 30</t>
  </si>
  <si>
    <t>г Одинцово, ш Можайское, 26</t>
  </si>
  <si>
    <t>г Одинцово, ш Можайское, 25</t>
  </si>
  <si>
    <t>г Одинцово, ш Можайское, 23</t>
  </si>
  <si>
    <t>г Одинцово, ш Можайское, 15</t>
  </si>
  <si>
    <t>44,80</t>
  </si>
  <si>
    <t>г Одинцово, ш Красногорское, 4</t>
  </si>
  <si>
    <t>г Одинцово, ул Чикина, 17</t>
  </si>
  <si>
    <t>39,28</t>
  </si>
  <si>
    <t>981043.Содержание и ремонт жилья</t>
  </si>
  <si>
    <t>г Одинцово, ул Союзная, 36</t>
  </si>
  <si>
    <t>г Одинцово, ул Союзная, 34</t>
  </si>
  <si>
    <t>г Одинцово, ул Союзная, 32А</t>
  </si>
  <si>
    <t>г Одинцово, ул Союзная, 32</t>
  </si>
  <si>
    <t>г Одинцово, ул Союзная, 30</t>
  </si>
  <si>
    <t>27,19</t>
  </si>
  <si>
    <t>984622.Содержание жилого помещения</t>
  </si>
  <si>
    <t>149490.Установка ОДПУ</t>
  </si>
  <si>
    <t>г Одинцово, ул Союзная, 28</t>
  </si>
  <si>
    <t>0,00</t>
  </si>
  <si>
    <t>902947.Установка ОДПУ</t>
  </si>
  <si>
    <t>г Одинцово, ул Союзная, 24</t>
  </si>
  <si>
    <t>39,51</t>
  </si>
  <si>
    <t>984623.Содержание жилого помещения</t>
  </si>
  <si>
    <t>г Одинцово, ул Союзная, 10</t>
  </si>
  <si>
    <t>г Одинцово, ул Союзная, 8</t>
  </si>
  <si>
    <t>г Одинцово, ул Союзная, 6</t>
  </si>
  <si>
    <t>г Одинцово, ул Союзная, 4</t>
  </si>
  <si>
    <t>г Одинцово, ул Союзная, 2</t>
  </si>
  <si>
    <t>г Одинцово, ул Сосновая, 34</t>
  </si>
  <si>
    <t>г Одинцово, ул Сосновая, 32</t>
  </si>
  <si>
    <t>г Одинцово, ул Сосновая, 30</t>
  </si>
  <si>
    <t>г Одинцово, ул Сосновая, 28</t>
  </si>
  <si>
    <t>г Одинцово, ул Сосновая, 24</t>
  </si>
  <si>
    <t>г Одинцово, ул Сосновая, 22</t>
  </si>
  <si>
    <t>г Одинцово, ул Сосновая, 20</t>
  </si>
  <si>
    <t>г Одинцово, ул Сосновая, 14</t>
  </si>
  <si>
    <t>г Одинцово, ул Сосновая, 12</t>
  </si>
  <si>
    <t>г Одинцово, ул Солнечная, 26</t>
  </si>
  <si>
    <t>16,02</t>
  </si>
  <si>
    <t>1160.Содержание и ремонт жилья</t>
  </si>
  <si>
    <t>г Одинцово, ул Солнечная, 24</t>
  </si>
  <si>
    <t>г Одинцово, ул Солнечная, 16</t>
  </si>
  <si>
    <t>г Одинцово, ул Солнечная, 12</t>
  </si>
  <si>
    <t>г Одинцово, ул Солнечная, 10</t>
  </si>
  <si>
    <t>г Одинцово, ул Солнечная, 9</t>
  </si>
  <si>
    <t>г Одинцово, ул Солнечная, 8</t>
  </si>
  <si>
    <t>0,000644</t>
  </si>
  <si>
    <t>г Одинцово, ул Солнечная, 7</t>
  </si>
  <si>
    <t>г Одинцово, ул Солнечная, 6</t>
  </si>
  <si>
    <t>г Одинцово, ул Солнечная, 5</t>
  </si>
  <si>
    <t>г Одинцово, ул Солнечная, 4</t>
  </si>
  <si>
    <t>871671.Водоотведение ОДН</t>
  </si>
  <si>
    <t>г Одинцово, ул Солнечная, 3</t>
  </si>
  <si>
    <t>г Одинцово, ул Солнечная, 2А</t>
  </si>
  <si>
    <t>г Одинцово, ул Солнечная, 2</t>
  </si>
  <si>
    <t>г Одинцово, ул Советская, 1</t>
  </si>
  <si>
    <t>г Одинцово, ул Северная, 64</t>
  </si>
  <si>
    <t>г Одинцово, ул Северная, 62 к. 2</t>
  </si>
  <si>
    <t>г Одинцово, ул Северная, 62 к. 1</t>
  </si>
  <si>
    <t>г Одинцово, ул Северная, 54</t>
  </si>
  <si>
    <t>г Одинцово, ул Северная, 52</t>
  </si>
  <si>
    <t>г Одинцово, ул Северная, 50</t>
  </si>
  <si>
    <t>г Одинцово, ул Северная, 48</t>
  </si>
  <si>
    <t>г Одинцово, ул Северная, 46</t>
  </si>
  <si>
    <t>г Одинцово, ул Северная, 44</t>
  </si>
  <si>
    <t>г Одинцово, ул Северная, 42</t>
  </si>
  <si>
    <t>1507.Вода для ГВС</t>
  </si>
  <si>
    <t>1503.Содержание и ремонт жилья</t>
  </si>
  <si>
    <t>0,000300</t>
  </si>
  <si>
    <t>0,005000</t>
  </si>
  <si>
    <t>1515.Подогрев воды для ГВС</t>
  </si>
  <si>
    <t>г Одинцово, ул Северная, 36</t>
  </si>
  <si>
    <t>г Одинцово, ул Северная, 32</t>
  </si>
  <si>
    <t>г Одинцово, ул Северная, 30</t>
  </si>
  <si>
    <t>г Одинцово, ул Северная, 28</t>
  </si>
  <si>
    <t>г Одинцово, ул Северная, 26</t>
  </si>
  <si>
    <t>г Одинцово, ул Северная, 24</t>
  </si>
  <si>
    <t>г Одинцово, ул Северная, 16</t>
  </si>
  <si>
    <t>г Одинцово, ул Северная, 14</t>
  </si>
  <si>
    <t>г Одинцово, ул Северная, 12</t>
  </si>
  <si>
    <t>г Одинцово, ул Северная, 8</t>
  </si>
  <si>
    <t>г Одинцово, ул Северная, 6</t>
  </si>
  <si>
    <t>г Одинцово, ул Северная, 4</t>
  </si>
  <si>
    <t>г Одинцово, ул Садовая, 32</t>
  </si>
  <si>
    <t>г Одинцово, ул Садовая, 30</t>
  </si>
  <si>
    <t>г Одинцово, ул Садовая, 26</t>
  </si>
  <si>
    <t>г Одинцово, ул Садовая, 24</t>
  </si>
  <si>
    <t>г Одинцово, ул Садовая, 22А</t>
  </si>
  <si>
    <t>г Одинцово, ул Новоспортивная, 20 к. 2</t>
  </si>
  <si>
    <t>г Одинцово, ул Новоспортивная, 20 к. 1</t>
  </si>
  <si>
    <t>г Одинцово, ул Новоспортивная, 18 к. 2</t>
  </si>
  <si>
    <t>г Одинцово, ул Новоспортивная, 18 к. 1</t>
  </si>
  <si>
    <t>г Одинцово, ул Новоспортивная, 16 к. 2</t>
  </si>
  <si>
    <t>г Одинцово, ул Новоспортивная, 16 к. 1</t>
  </si>
  <si>
    <t>г Одинцово, ул Новоспортивная, 10</t>
  </si>
  <si>
    <t>976413.Электроснабжение ОДН</t>
  </si>
  <si>
    <t>33,04</t>
  </si>
  <si>
    <t>1162.Содержание и ремонт жилья</t>
  </si>
  <si>
    <t>г Одинцово, ул Молодежная, 1Б</t>
  </si>
  <si>
    <t>г Одинцово, ул Молодежная, 1А</t>
  </si>
  <si>
    <t>г Одинцово, ул Маршала Толубко, 3 к. 3</t>
  </si>
  <si>
    <t>г Одинцово, ул Маршала Неделина, 7</t>
  </si>
  <si>
    <t>г Одинцово, ул Маршала Неделина, 5</t>
  </si>
  <si>
    <t>г Одинцово, ул Маршала Жукова, 49</t>
  </si>
  <si>
    <t>г Одинцово, ул Маршала Жукова, 47</t>
  </si>
  <si>
    <t>г Одинцово, ул Маршала Жукова, 45</t>
  </si>
  <si>
    <t>г Одинцово, ул Маршала Жукова, 43</t>
  </si>
  <si>
    <t>г Одинцово, ул Маршала Жукова, 41</t>
  </si>
  <si>
    <t>г Одинцово, ул Маршала Жукова, 37</t>
  </si>
  <si>
    <t>г Одинцово, ул Маршала Жукова, 35</t>
  </si>
  <si>
    <t>г Одинцово, ул Маршала Жукова, 33</t>
  </si>
  <si>
    <t>28,98</t>
  </si>
  <si>
    <t>1163.Содержание и ремонт жилья</t>
  </si>
  <si>
    <t>г Одинцово, ул Маршала Жукова, 31</t>
  </si>
  <si>
    <t>г Одинцово, ул Маршала Жукова, 29</t>
  </si>
  <si>
    <t>105329.Водоотведение ОДН</t>
  </si>
  <si>
    <t>100177.Холодное в/с ОДН</t>
  </si>
  <si>
    <t>г Одинцово, ул Маршала Жукова, 27 к. 2</t>
  </si>
  <si>
    <t>г Одинцово, ул Маршала Жукова, 27 к. 1</t>
  </si>
  <si>
    <t>г Одинцово, ул Маршала Жукова, 25 к. 2</t>
  </si>
  <si>
    <t>г Одинцово, ул Маршала Жукова, 25 к. 1</t>
  </si>
  <si>
    <t>г Одинцово, ул Маршала Жукова, 21</t>
  </si>
  <si>
    <t>г Одинцово, ул Маршала Жукова, 19</t>
  </si>
  <si>
    <t>г Одинцово, ул Маршала Жукова, 17</t>
  </si>
  <si>
    <t>г Одинцово, ул Маршала Жукова, 16</t>
  </si>
  <si>
    <t>г Одинцово, ул Маршала Жукова, 15</t>
  </si>
  <si>
    <t>г Одинцово, ул Маршала Жукова, 14</t>
  </si>
  <si>
    <t>г Одинцово, ул Маршала Жукова, 13</t>
  </si>
  <si>
    <t>г Одинцово, ул Маршала Жукова, 12</t>
  </si>
  <si>
    <t>г Одинцово, ул Маршала Жукова, 10</t>
  </si>
  <si>
    <t>г Одинцово, ул Маршала Жукова, 7 к. 2</t>
  </si>
  <si>
    <t>г Одинцово, ул Маршала Жукова, 7 к. 1</t>
  </si>
  <si>
    <t>г Одинцово, ул Маршала Жукова, 4</t>
  </si>
  <si>
    <t>г Одинцово, ул Маршала Жукова, 1А</t>
  </si>
  <si>
    <t>г Одинцово, ул Маршала Бирюзова, 30Б</t>
  </si>
  <si>
    <t>г Одинцово, ул Маршала Бирюзова, 30А</t>
  </si>
  <si>
    <t>г Одинцово, ул Маршала Бирюзова, 28</t>
  </si>
  <si>
    <t>г Одинцово, ул Маршала Бирюзова, 26</t>
  </si>
  <si>
    <t>г Одинцово, ул Маршала Бирюзова, 24 к. 2</t>
  </si>
  <si>
    <t>г Одинцово, ул Маршала Бирюзова, 24 к. 1</t>
  </si>
  <si>
    <t>г Одинцово, ул Маршала Бирюзова, 20</t>
  </si>
  <si>
    <t>г Одинцово, ул Маршала Бирюзова, 18</t>
  </si>
  <si>
    <t>г Одинцово, ул Маршала Бирюзова, 16</t>
  </si>
  <si>
    <t>г Одинцово, ул Маршала Бирюзова, 14</t>
  </si>
  <si>
    <t>г Одинцово, ул Маршала Бирюзова, 12</t>
  </si>
  <si>
    <t>г Одинцово, ул Маршала Бирюзова, 10 к. 2</t>
  </si>
  <si>
    <t>г Одинцово, ул Маршала Бирюзова, 10 к. 1</t>
  </si>
  <si>
    <t>г Одинцово, ул Маршала Бирюзова, 8</t>
  </si>
  <si>
    <t>г Одинцово, ул Маршала Бирюзова, 6</t>
  </si>
  <si>
    <t>г Одинцово, ул Маршала Бирюзова, 4</t>
  </si>
  <si>
    <t>1186.Долг прошлых периодов</t>
  </si>
  <si>
    <t>г Одинцово, ул Маршала Бирюзова, 2а</t>
  </si>
  <si>
    <t>г Одинцово, ул Маршала Бирюзова, 2</t>
  </si>
  <si>
    <t>г Одинцово, ул Маковского, 22</t>
  </si>
  <si>
    <t>г Одинцово, ул Маковского, 10</t>
  </si>
  <si>
    <t>г Одинцово, ул Маковского, 6</t>
  </si>
  <si>
    <t>г Одинцово, ул Комсомольская, 20</t>
  </si>
  <si>
    <t>г Одинцово, ул Комсомольская, 18</t>
  </si>
  <si>
    <t>г Одинцово, ул Комсомольская, 16 к. 3</t>
  </si>
  <si>
    <t>г Одинцово, ул Комсомольская, 16 к. 2</t>
  </si>
  <si>
    <t>г Одинцово, ул Комсомольская, 16 к. 1</t>
  </si>
  <si>
    <t>г Одинцово, ул Комсомольская, 9</t>
  </si>
  <si>
    <t>г Одинцово, ул Комсомольская, 7А</t>
  </si>
  <si>
    <t>г Одинцово, ул Комсомольская, 7</t>
  </si>
  <si>
    <t>г Одинцово, ул Комсомольская, 6</t>
  </si>
  <si>
    <t>г Одинцово, ул Комсомольская, 4</t>
  </si>
  <si>
    <t>г Одинцово, ул Комсомольская, 3</t>
  </si>
  <si>
    <t>г Одинцово, ул Комсомольская, 2</t>
  </si>
  <si>
    <t>г Одинцово, ул Говорова, 40</t>
  </si>
  <si>
    <t>г Одинцово, ул Говорова, 38</t>
  </si>
  <si>
    <t>г Одинцово, ул Говорова, 8 к. 2</t>
  </si>
  <si>
    <t>г Одинцово, ул Говорова, 8 к. 1</t>
  </si>
  <si>
    <t>0,011900</t>
  </si>
  <si>
    <t>г Одинцово, ул Говорова, 7</t>
  </si>
  <si>
    <t>871660.Содержание ж/ф</t>
  </si>
  <si>
    <t>г Одинцово, ул Глазынинская, 24</t>
  </si>
  <si>
    <t>875557.Водоотведение ОДН</t>
  </si>
  <si>
    <t>г Одинцово, ул Глазынинская, 22</t>
  </si>
  <si>
    <t>г Одинцово, ул Глазынинская, 20</t>
  </si>
  <si>
    <t>г Одинцово, ул Глазынинская, 16</t>
  </si>
  <si>
    <t>г Одинцово, ул Глазынинская, 14</t>
  </si>
  <si>
    <t>г Одинцово, ул Глазынинская, 12</t>
  </si>
  <si>
    <t>г Одинцово, ул Глазынинская, 10</t>
  </si>
  <si>
    <t>г Одинцово, ул Глазынинская, 4</t>
  </si>
  <si>
    <t>г Одинцово, ул Глазынинская, 2</t>
  </si>
  <si>
    <t>г Одинцово, ул Восточная, 6б</t>
  </si>
  <si>
    <t>г Одинцово, ул Восточная, 6а</t>
  </si>
  <si>
    <t>г Одинцово, ул Вокзальная, 69</t>
  </si>
  <si>
    <t>0,000036</t>
  </si>
  <si>
    <t>г Одинцово, ул Вокзальная, 51</t>
  </si>
  <si>
    <t>г Одинцово, ул Вокзальная, 39Б</t>
  </si>
  <si>
    <t>г Одинцово, ул Вокзальная, 17</t>
  </si>
  <si>
    <t>г Одинцово, ул Вокзальная, 13</t>
  </si>
  <si>
    <t>г Одинцово, ул Вокзальная, 11</t>
  </si>
  <si>
    <t>г Одинцово, ул Вокзальная, 9</t>
  </si>
  <si>
    <t>г Одинцово, ул Вокзальная, 7</t>
  </si>
  <si>
    <t>г Одинцово, ул Верхне-Пролетарская, 37</t>
  </si>
  <si>
    <t>16,23</t>
  </si>
  <si>
    <t>г Одинцово, ул Верхне-Пролетарская, 33</t>
  </si>
  <si>
    <t>г Одинцово, ул Верхне-Пролетарская, 31</t>
  </si>
  <si>
    <t>г Одинцово, ул Верхне-Пролетарская, 29</t>
  </si>
  <si>
    <t>г Одинцово, ул Верхне-Пролетарская, 27</t>
  </si>
  <si>
    <t>г Одинцово, ул Верхне-Пролетарская, 16</t>
  </si>
  <si>
    <t>г Одинцово, ул Верхне-Пролетарская, 5</t>
  </si>
  <si>
    <t>г Одинцово, ул Верхне-Пролетарская, 3 к. 2</t>
  </si>
  <si>
    <t>г Одинцово, ул Верхне-Пролетарская, 3 к. 1</t>
  </si>
  <si>
    <t>г Одинцово, ул Верхне-Пролетарская, 1 к. 2</t>
  </si>
  <si>
    <t>г Одинцово, ул Верхне-Пролетарская, 1 к. 1</t>
  </si>
  <si>
    <t>г Одинцово, ул Бзри, 8</t>
  </si>
  <si>
    <t>3,70</t>
  </si>
  <si>
    <t>138643.Электроснабжение ночь</t>
  </si>
  <si>
    <t>8,94</t>
  </si>
  <si>
    <t>138642.Электроснабжение день</t>
  </si>
  <si>
    <t>50,000000</t>
  </si>
  <si>
    <t>1095.Электроснабжение</t>
  </si>
  <si>
    <t>г Одинцово, ул Бзри, 7</t>
  </si>
  <si>
    <t>г Одинцово, ул Бзри, 6</t>
  </si>
  <si>
    <t>г Одинцово, ул Бзри, 5</t>
  </si>
  <si>
    <t>г Одинцово, ул Бзри, 4</t>
  </si>
  <si>
    <t>г Одинцово, ул Бзри, 2</t>
  </si>
  <si>
    <t>г Одинцово, ул Бзри, 1</t>
  </si>
  <si>
    <t>г Одинцово, ул Баковская, 8</t>
  </si>
  <si>
    <t>г Одинцово, ул Баковская, 4</t>
  </si>
  <si>
    <t>г Одинцово, ул Баковская, 2</t>
  </si>
  <si>
    <t>г Одинцово, ул 1-я Вокзальная, 52</t>
  </si>
  <si>
    <t>г Одинцово, ул 1-я Вокзальная, 50</t>
  </si>
  <si>
    <t>г Одинцово, ул 1-я Вокзальная, 46</t>
  </si>
  <si>
    <t>г Одинцово, ул 1-я Вокзальная, 43</t>
  </si>
  <si>
    <t>г Одинцово, ул 1-я Вокзальная, 41</t>
  </si>
  <si>
    <t>г Одинцово, б-р Маршала Крылова, 27</t>
  </si>
  <si>
    <t>г Одинцово, б-р Маршала Крылова, 3</t>
  </si>
  <si>
    <t>г Одинцово, б-р Маршала Крылова, 1</t>
  </si>
  <si>
    <t>г Одинцово, б-р Любы Новоселовой, 15</t>
  </si>
  <si>
    <t>г Одинцово, б-р Любы Новоселовой, 13</t>
  </si>
  <si>
    <t>г Одинцово, б-р Любы Новоселовой, 12А</t>
  </si>
  <si>
    <t>г Одинцово, б-р Любы Новоселовой, 12</t>
  </si>
  <si>
    <t>г Одинцово, б-р Любы Новоселовой, 11 к. 2</t>
  </si>
  <si>
    <t>г Одинцово, б-р Любы Новоселовой, 11 к. 1</t>
  </si>
  <si>
    <t>г Одинцово, б-р Любы Новоселовой, 10А</t>
  </si>
  <si>
    <t>г Одинцово, б-р Любы Новоселовой, 10 к. 2</t>
  </si>
  <si>
    <t>г Одинцово, б-р Любы Новоселовой, 10 к. 1</t>
  </si>
  <si>
    <t>г Одинцово, б-р Любы Новоселовой, 9 к. 2</t>
  </si>
  <si>
    <t>г Одинцово, б-р Любы Новоселовой, 9 к. 1</t>
  </si>
  <si>
    <t>0,000042</t>
  </si>
  <si>
    <t>г Одинцово, б-р Любы Новоселовой, 4А</t>
  </si>
  <si>
    <t>г Одинцово, б-р Любы Новоселовой, 4 к. 2</t>
  </si>
  <si>
    <t>14.03.2025</t>
  </si>
  <si>
    <t>г Одинцово, б-р Любы Новоселовой, 4 к. 1</t>
  </si>
  <si>
    <t>г Одинцово, б-р Любы Новоселовой, 2А</t>
  </si>
  <si>
    <t>г Одинцово, б-р Любы Новоселовой, 2 к. 2</t>
  </si>
  <si>
    <t>г Одинцово, б-р Любы Новоселовой, 2 к. 1</t>
  </si>
  <si>
    <t>г Одинцово, б-р Любы Новоселовой, 1 к. 2</t>
  </si>
  <si>
    <t>г Одинцово, б-р Любы Новоселовой, 1 к. 1</t>
  </si>
  <si>
    <t>Норматив</t>
  </si>
  <si>
    <t>Тариф</t>
  </si>
  <si>
    <t>Услуга</t>
  </si>
  <si>
    <t>Поставщик</t>
  </si>
  <si>
    <t>675095.АО "УЖХ" (УЖХ №812460918)</t>
  </si>
  <si>
    <t>168.АО «УЖХ» (УЖХ №812460918)</t>
  </si>
  <si>
    <t>Управляющая компания услуги</t>
  </si>
  <si>
    <t>Группа наборов: ОДИНЦОВСКИЙ Р-Н АО УЖХ (с архивом)_ДЛЯ ВЫГРУЗКИ ОТЧЕТОВ</t>
  </si>
  <si>
    <t>Набор адресов</t>
  </si>
  <si>
    <t>с 01.02.2025 по 28.02.2025</t>
  </si>
  <si>
    <t>ООО "МосОблЕИРЦ"</t>
  </si>
  <si>
    <t>Тарифы по домам в разрезе услуг поставщиков</t>
  </si>
  <si>
    <t>Форма №10.09.09</t>
  </si>
  <si>
    <t>РОМАШКОВО, Ромашково, 6км</t>
  </si>
  <si>
    <t>пгт.Новоивановское, ш Можайское, 32</t>
  </si>
  <si>
    <t>пгт.Новоивановское, ул. Можайское шоссе, 32</t>
  </si>
  <si>
    <t>с.Немчиновка, больница  Каширина, 1</t>
  </si>
  <si>
    <t>г Одинцово, ул Новое Яскино, 81</t>
  </si>
  <si>
    <t>г.Одинцово, Новое Яскино, 81</t>
  </si>
  <si>
    <t>554fc44a-6a19-4bca-bcaa-f54c5e0daf16</t>
  </si>
  <si>
    <t>г Одинцово, ш Буденновское, 8</t>
  </si>
  <si>
    <t>fkr-873857</t>
  </si>
  <si>
    <t>г.Одинцово, Буденовское шоссе, 8</t>
  </si>
  <si>
    <t>ff7d5977-82f0-4458-a235-42526c32f46b</t>
  </si>
  <si>
    <t>ff7d085e-038a-4c58-8afc-9bf356edad05</t>
  </si>
  <si>
    <t>feceed88-1761-4896-a31e-de21e0f9d3c1</t>
  </si>
  <si>
    <t>fccc956a-e8b7-4ff0-9db3-b05618932fdf</t>
  </si>
  <si>
    <t>ВНИИССОК п., Березовая, 4</t>
  </si>
  <si>
    <t>fb38e4f1-8837-4fef-ae63-fea12bc197ae</t>
  </si>
  <si>
    <t>fb133a5f-1adf-4d1f-a7ef-db842cf5976f</t>
  </si>
  <si>
    <t>fb0af93c-d67e-405e-b159-8f00becf676e</t>
  </si>
  <si>
    <t>fa63ccb6-1bcd-4b7a-8f23-bf399e64bda4</t>
  </si>
  <si>
    <t>fa2989cf-ca65-469e-ba95-81171d19deeb</t>
  </si>
  <si>
    <t>fa10232e-736e-488a-b2a9-bcd9328e5d94</t>
  </si>
  <si>
    <t>f9defb09-031e-4540-acb2-f6bdeaad16af</t>
  </si>
  <si>
    <t>г.Одинцово, Говорова, 7</t>
  </si>
  <si>
    <t>f9c1e9df-a4e5-4467-bd17-2184c5669a53</t>
  </si>
  <si>
    <t>f90f6888-ef3b-47e8-9d34-41c8f19e0e19</t>
  </si>
  <si>
    <t>г Одинцово, ул Новое Яскино, 80</t>
  </si>
  <si>
    <t>г.Одинцово, Новое Яскино, 80</t>
  </si>
  <si>
    <t>f8eea67c-bbdd-4010-941d-a7781eebb55a</t>
  </si>
  <si>
    <t>f8cec496-5a8e-4b5d-b375-c66790afe661</t>
  </si>
  <si>
    <t>f7eb085a-61c3-4bcb-86f0-087a7c9aba18</t>
  </si>
  <si>
    <t>f785574b-99d1-45e6-8cd8-36fafbee1a2d</t>
  </si>
  <si>
    <t>f72572a8-155f-414d-99e5-e7bbf1f40e16</t>
  </si>
  <si>
    <t>f6ff65cb-09b6-49ff-8a66-4b9295a72e9f</t>
  </si>
  <si>
    <t>f6cf8772-2f85-430e-a898-af6ac91f0bd4</t>
  </si>
  <si>
    <t>f6a6f0fa-5723-4605-8ebd-5a10b42e3eff</t>
  </si>
  <si>
    <t>f502ffca-9da1-48bf-a888-bf78a91e6228</t>
  </si>
  <si>
    <t>г Одинцово, ул Новое Яскино, 13</t>
  </si>
  <si>
    <t>г.Одинцово, Новое Яскино, 13</t>
  </si>
  <si>
    <t>f4f6e269-cdd5-4598-8d15-d519261b995d</t>
  </si>
  <si>
    <t>ВНИИССОК п., Березовая, 8</t>
  </si>
  <si>
    <t>f4660967-d947-4438-8654-63c4e497c671</t>
  </si>
  <si>
    <t>г.Одинцово, Комсомольская, 18</t>
  </si>
  <si>
    <t>f42d040e-b2eb-418e-846c-8458e995035d</t>
  </si>
  <si>
    <t>ВНИИССОК п., Березовая, 5</t>
  </si>
  <si>
    <t>f38f19df-6e4b-4895-a8c9-028fec5f47b7</t>
  </si>
  <si>
    <t>г.Одинцово, Комсомольская, 16 корп.3</t>
  </si>
  <si>
    <t>f33ab563-e46a-4f57-ba7b-affabecf3f2b</t>
  </si>
  <si>
    <t>f288dce3-3767-4e09-8203-2e5fefe082f7</t>
  </si>
  <si>
    <t>f1662990-0c82-4fd0-8b5b-7b8f80f7664b</t>
  </si>
  <si>
    <t>г.Одинцово, Вокзальная, 39 корп.Б</t>
  </si>
  <si>
    <t>f0a4cd37-429f-4eee-8579-a4fef76f0526</t>
  </si>
  <si>
    <t>г Одинцово, ул Новое Яскино, 47</t>
  </si>
  <si>
    <t>г.Одинцово, Новое Яскино, 47</t>
  </si>
  <si>
    <t>efcd9718-7e8f-4f2d-9c58-600814f9a90a</t>
  </si>
  <si>
    <t>efbf8ae0-fb13-47de-ac16-58014a84742a</t>
  </si>
  <si>
    <t>г Одинцово, ул Маршала Жукова, 23</t>
  </si>
  <si>
    <t>г.Одинцово, Маршала Жукова, 23</t>
  </si>
  <si>
    <t>ef561c68-9014-41c1-8e84-683ef0b547aa</t>
  </si>
  <si>
    <t>eea62400-6896-412d-9045-94a98d97bbf0</t>
  </si>
  <si>
    <t>ed4b25dd-825c-40fa-9e5e-148a51800f69</t>
  </si>
  <si>
    <t>г Одинцово, ул Привокзальная, 28</t>
  </si>
  <si>
    <t>г.Одинцово, Привокзальная, 28</t>
  </si>
  <si>
    <t>ed0821c2-838b-40dd-a8a7-58e7fd7ecdb1</t>
  </si>
  <si>
    <t>ec52febf-61a8-40f7-88ad-2f52dc975775</t>
  </si>
  <si>
    <t>г Одинцово, ул Верхне-Пролетарская, 43</t>
  </si>
  <si>
    <t>ec0cc5de-44f1-4fdf-823d-1d8fb5358e2f</t>
  </si>
  <si>
    <t>eb6e59a6-06f1-4eea-8ff3-3dca0cf94fe1</t>
  </si>
  <si>
    <t>eb6857bc-a33a-4fec-bd82-dc50d2206880</t>
  </si>
  <si>
    <t>eb1cc2d0-f667-4b43-8391-bf47df9eaf88</t>
  </si>
  <si>
    <t>ВНИИССОК п., Березовая, 1</t>
  </si>
  <si>
    <t>e9ed1722-d4ea-4ddc-9c7c-bb69c4f30e37</t>
  </si>
  <si>
    <t>ВНИИССОК п., Рябиновая, 1</t>
  </si>
  <si>
    <t>e840e15e-99c7-40bf-8068-39e4d348c594</t>
  </si>
  <si>
    <t>e7545c81-f284-4056-9650-62a75cee0cdc</t>
  </si>
  <si>
    <t>г Одинцово, дер Мамоново Колхозная, 172</t>
  </si>
  <si>
    <t>г.Одинцово, дер Мамоново Колхозная, 172</t>
  </si>
  <si>
    <t>e7203ac4-982e-4b5a-997d-73eb9401e02f</t>
  </si>
  <si>
    <t>ВНИИССОК п., Дружбы, 5</t>
  </si>
  <si>
    <t>e655aa8e-c670-44bb-acc9-53ccb5b34c4c</t>
  </si>
  <si>
    <t>e5dcac0d-dfeb-42a7-bada-5d1a90f2e18f</t>
  </si>
  <si>
    <t>e5103b89-8f8d-4170-a102-b891eed2e40e</t>
  </si>
  <si>
    <t>г.Одинцово, Сосновая, 14</t>
  </si>
  <si>
    <t>e4459e05-fac9-4abd-8ccd-8981081ffc07</t>
  </si>
  <si>
    <t>e14ba451-29f0-4ebe-913b-a1c7d10c1ec8</t>
  </si>
  <si>
    <t>e1202494-7767-433b-aa0a-c9d7452d9932</t>
  </si>
  <si>
    <t>e113aeb5-ea16-4f6f-a7de-3d94febc29c3</t>
  </si>
  <si>
    <t>e0b8227f-3f78-4625-abf0-cc2ac029571b</t>
  </si>
  <si>
    <t>de45583f-0589-462d-a0b6-2d19c376ea83</t>
  </si>
  <si>
    <t>dde8f84d-0575-401b-b861-7d13ab635614</t>
  </si>
  <si>
    <t>dd45576a-774c-4224-951d-75d58594f889</t>
  </si>
  <si>
    <t>dcee8008-3bff-42b2-b40a-f64dbd98c9c9</t>
  </si>
  <si>
    <t>dca9bdef-a1ae-4cfe-9739-9e30694d2703</t>
  </si>
  <si>
    <t>dba8dd98-fe71-4239-a6b6-7a553868110c</t>
  </si>
  <si>
    <t>г.Одинцово, Солнечная, 2</t>
  </si>
  <si>
    <t>da46d9ed-c94b-4e38-87f9-bdc2d1b05fbe</t>
  </si>
  <si>
    <t>г Одинцово, ул Северная, 57</t>
  </si>
  <si>
    <t>г.Одинцово, Северная, 57</t>
  </si>
  <si>
    <t>d8dbea00-8775-4e22-8540-9e72b8387b15</t>
  </si>
  <si>
    <t>ВНИИССОК п., Дружбы, 23</t>
  </si>
  <si>
    <t>d85af2db-856c-4379-adfa-444b55a292c0</t>
  </si>
  <si>
    <t>d7aa3c04-e7eb-4461-a9fc-ecf692a58b5b</t>
  </si>
  <si>
    <t>d57bc079-8466-425a-92d1-6998449d974a</t>
  </si>
  <si>
    <t>d484006d-25e2-476a-adb7-36aa45af7f6b</t>
  </si>
  <si>
    <t>d3f0af39-5e3c-4f0c-b656-c63547333f3d</t>
  </si>
  <si>
    <t>d2ae78b5-eba4-46b9-b17a-f8d7ff77f021</t>
  </si>
  <si>
    <t>г.Одинцово, Солнечная, 7</t>
  </si>
  <si>
    <t>d06647a9-5c2c-4a35-b959-4ddb1b95f2d5</t>
  </si>
  <si>
    <t>d035ac5b-5e07-4a45-b57b-8c213a0229af</t>
  </si>
  <si>
    <t>ce89bd5a-a585-4b2e-b8d9-abb84c42ebc6</t>
  </si>
  <si>
    <t>cdc0bfe4-c93f-4108-b8f3-01319594ef60</t>
  </si>
  <si>
    <t>cce92b30-3052-45ac-82a7-88f6e8124ff3</t>
  </si>
  <si>
    <t>cc731557-fe6d-494b-acbe-58a81f6f5bc0</t>
  </si>
  <si>
    <t>cab9be46-ce51-4987-b6b3-c13c3ff4634a</t>
  </si>
  <si>
    <t>ca5cc714-a88a-4c44-b69f-ab02e9f6a165</t>
  </si>
  <si>
    <t>ca573ec4-fcde-41cf-870a-2c4b9228949d</t>
  </si>
  <si>
    <t>c9e6f631-8f25-4453-8ba2-cb663b811a29</t>
  </si>
  <si>
    <t>ВНИИССОК п., Дружбы, 19</t>
  </si>
  <si>
    <t>c92357ec-973c-4849-8683-50f78b7e61fd</t>
  </si>
  <si>
    <t>г Одинцово, дер Мамоново Колхозная, 38</t>
  </si>
  <si>
    <t>г.Одинцово, дер Мамоново Колхозная, 38</t>
  </si>
  <si>
    <t>c7573bc9-69ae-42da-ad45-d1f0de4a032b</t>
  </si>
  <si>
    <t>c6b1afa7-ac43-40ad-beef-d4b68d4b7fdf</t>
  </si>
  <si>
    <t>c5c27258-db31-4df4-ab22-774f97e0a5a1</t>
  </si>
  <si>
    <t>г Одинцово, дер Мамоново Колхозная, 120</t>
  </si>
  <si>
    <t>г.Одинцово, дер Мамоново Колхозная, 120</t>
  </si>
  <si>
    <t>c47b053b-c925-4e4d-b61c-dcd77a2cf1d4</t>
  </si>
  <si>
    <t>c3e48d58-92a6-4f35-9e5d-12c853788f35</t>
  </si>
  <si>
    <t>г Одинцово, ул Северная, 40</t>
  </si>
  <si>
    <t>г.Одинцово, Северная, 40</t>
  </si>
  <si>
    <t>c34b927f-8278-4bb3-808a-19a39d5ab969</t>
  </si>
  <si>
    <t>г.Одинцово, Верхне-Пролетарская, 16</t>
  </si>
  <si>
    <t>c2d7a240-2783-4623-bb5b-b487e56d885d</t>
  </si>
  <si>
    <t>г Одинцово, ул Ракетчиков, 30</t>
  </si>
  <si>
    <t>г.Одинцово, Ракетчиков, 30</t>
  </si>
  <si>
    <t>c2b65141-58fa-418a-8720-777662174844</t>
  </si>
  <si>
    <t>bfa0f500-89fc-400e-81e0-0d122b760a61</t>
  </si>
  <si>
    <t>г Одинцово, ул Ракетчиков, 51</t>
  </si>
  <si>
    <t>г.Одинцово, Ракетчиков, 51</t>
  </si>
  <si>
    <t>bf084a6f-8ce7-4f3d-865b-d9e6f7375332</t>
  </si>
  <si>
    <t>be769911-b6a4-414f-aa6a-51c255ad3715</t>
  </si>
  <si>
    <t>г.Одинцово, Союзная, 32а</t>
  </si>
  <si>
    <t>be1c4562-3a78-4dee-abc3-2231ecbde030</t>
  </si>
  <si>
    <t>bd91e9b1-795f-463a-a625-79fd01fa593f</t>
  </si>
  <si>
    <t>г.Одинцово, Сосновая, 20</t>
  </si>
  <si>
    <t>bce9dd19-6e87-4a5f-b022-d23f9e2d43a9</t>
  </si>
  <si>
    <t>г Одинцово, ул Ракетчиков, 41</t>
  </si>
  <si>
    <t>г.Одинцово, Ракетчиков, 41</t>
  </si>
  <si>
    <t>bcb7c9b6-a11c-4ff7-9388-8c6942699a55</t>
  </si>
  <si>
    <t>г.Одинцово, Союзная, 6</t>
  </si>
  <si>
    <t>bc9cf394-737c-47fa-808b-c4a8c51efd0d</t>
  </si>
  <si>
    <t>bc639d58-1798-4008-94ba-7af384596e77</t>
  </si>
  <si>
    <t>bc561158-5af7-44c2-a0b5-04e22e0287a2</t>
  </si>
  <si>
    <t>bb2bfa0b-d893-4e8f-a5d1-67616e1d3f29</t>
  </si>
  <si>
    <t>baf2b65e-2747-4ff1-aaf4-3f728c6840a0</t>
  </si>
  <si>
    <t>ba323d87-1089-4ea9-9424-dc169245ffb2</t>
  </si>
  <si>
    <t>ba1b0fc9-e3c5-4e56-a7c3-a4c4e71eca01</t>
  </si>
  <si>
    <t>b9e08a86-6f72-4615-9b26-4ed8cbe8656b</t>
  </si>
  <si>
    <t>г.Одинцово, Комсомольская, 16 корп.2</t>
  </si>
  <si>
    <t>b9c31097-ecfc-4937-9f23-3c84b5344e63</t>
  </si>
  <si>
    <t>b8105e92-34f4-4879-bb1d-38590c8e5495</t>
  </si>
  <si>
    <t>b6ec1897-cfd1-4fa2-90c5-75d60f6b8382</t>
  </si>
  <si>
    <t>b5204130-c1b3-4bcd-9f3e-177a76b6200d</t>
  </si>
  <si>
    <t>b48bfc66-745e-4800-9d49-ce977b24b10d</t>
  </si>
  <si>
    <t>г Одинцово, ул 1-я Вокзальная, 48</t>
  </si>
  <si>
    <t>b426d949-136b-4663-9b1d-f121a57b792e</t>
  </si>
  <si>
    <t>г Одинцово, ул Луначарского, 4</t>
  </si>
  <si>
    <t>г.Одинцово, Луначарского, 4</t>
  </si>
  <si>
    <t>aa125f65-aa28-49f1-b830-a312d5486c11</t>
  </si>
  <si>
    <t>b4227f6f-02f7-4049-87b4-a1e73e221c2d</t>
  </si>
  <si>
    <t>b36fef67-a3d7-4652-8f1e-01a70e42d905</t>
  </si>
  <si>
    <t>ВНИИССОК п., Дружбы, 17</t>
  </si>
  <si>
    <t>b20ac530-db12-42e7-bed2-4071fc498f22</t>
  </si>
  <si>
    <t>b12969dc-c58d-43bb-afd2-03ead56950bc</t>
  </si>
  <si>
    <t>ВНИИССОК п., Березовая, 11</t>
  </si>
  <si>
    <t>b070e053-3c3a-402c-bafc-d3b6d892222f</t>
  </si>
  <si>
    <t>г.Одинцово, Восточная, 6а</t>
  </si>
  <si>
    <t>b03f232e-6a38-4cab-9205-655af69d8e5e</t>
  </si>
  <si>
    <t>aeeeae39-f2ce-428e-bba4-be2345a42658</t>
  </si>
  <si>
    <t>ae86e745-3063-480c-89b4-11d4eefee366</t>
  </si>
  <si>
    <t>adb1bd0e-7fa6-458a-8c10-ad6d01f3009a</t>
  </si>
  <si>
    <t>ab9496b1-a7a8-4996-9f4a-90c72811357c</t>
  </si>
  <si>
    <t>г.Одинцово, Солнечная, 16</t>
  </si>
  <si>
    <t>ab916916-d133-47dc-9adb-25a2dc32a45e</t>
  </si>
  <si>
    <t>ab88b8b2-3ce4-4dd7-baa5-1a4221e3ec5f</t>
  </si>
  <si>
    <t>г Одинцово, ул Верхне-Пролетарская, 67</t>
  </si>
  <si>
    <t>г.Одинцово, Верхне-Пролетарская, 67</t>
  </si>
  <si>
    <t>ab4a07fe-fe15-4182-9df4-ed761c624900</t>
  </si>
  <si>
    <t>г Одинцово, ул Белорусская, 13</t>
  </si>
  <si>
    <t>г.Одинцово, Белорусская, 13</t>
  </si>
  <si>
    <t>aab9cfd3-12e1-4bd1-a862-a968f3e97ab5</t>
  </si>
  <si>
    <t>aaafb4a1-94a1-4400-80a6-d2bd486db3c6</t>
  </si>
  <si>
    <t>a9f5173c-9710-458e-9e59-f66036a863b8</t>
  </si>
  <si>
    <t>a95ac9c5-40e7-4687-8ba4-62a7cb047afe</t>
  </si>
  <si>
    <t>г Одинцово, ул Новое Яскино, 7</t>
  </si>
  <si>
    <t>г.Одинцово, Новое Яскино, 7</t>
  </si>
  <si>
    <t>a92f6a2b-6fa5-49b0-8439-f7105b1dd774</t>
  </si>
  <si>
    <t>a760d5e5-d271-4068-b444-84f21bee0965</t>
  </si>
  <si>
    <t>a718a3c9-46ea-449c-8f89-14d55ef23bf4</t>
  </si>
  <si>
    <t>ВНИИССОК п., Дружбы, 4</t>
  </si>
  <si>
    <t>a4f81519-c8c4-415b-bd7d-7c771827cea3</t>
  </si>
  <si>
    <t>г.Одинцово, Маршала Жукова, 1 А</t>
  </si>
  <si>
    <t>a46e7aa0-8843-43bb-ae0a-04799808380a</t>
  </si>
  <si>
    <t>a364cea9-58fc-447c-9919-901867400f33</t>
  </si>
  <si>
    <t>г.Одинцово, Солнечная, 5</t>
  </si>
  <si>
    <t>a2b400b7-e630-403c-932b-9acca2369894</t>
  </si>
  <si>
    <t>a23c1c73-0059-477d-8a69-61c8ff5197a7</t>
  </si>
  <si>
    <t>a1f62c3a-c503-460e-b7ee-fe95d40af254</t>
  </si>
  <si>
    <t>ВНИИССОК п., ВНИИССОК, 7</t>
  </si>
  <si>
    <t>a1e4ea72-5371-494a-bb19-bfd8831a596c</t>
  </si>
  <si>
    <t>a15ab992-cee3-4aef-95d7-fcdeeb39e136</t>
  </si>
  <si>
    <t>a1495639-32eb-4ace-b59e-b03bfae6a799</t>
  </si>
  <si>
    <t>9faa05b5-9b68-4dea-b16c-92a660bb5cec</t>
  </si>
  <si>
    <t>г.Одинцово, Верхне-Пролетарская, 5</t>
  </si>
  <si>
    <t>9f03899b-4344-4223-a639-838e2cc91b2d</t>
  </si>
  <si>
    <t>ВНИИССОК п., ВНИИССОК, 9</t>
  </si>
  <si>
    <t>9ebc07bb-b32d-4c43-80ec-d9d87fcb8a9f</t>
  </si>
  <si>
    <t>г Одинцово, ул Новое Яскино, 65</t>
  </si>
  <si>
    <t>г.Одинцово, Новое Яскино, 65</t>
  </si>
  <si>
    <t>9d0875b5-1f21-48d6-ba4f-77964c6dbfa3</t>
  </si>
  <si>
    <t>г.Одинцово, Маковского, 10</t>
  </si>
  <si>
    <t>9cf9fb39-4d6a-4174-ae7a-b1cbee225f4d</t>
  </si>
  <si>
    <t>9cdbef74-3f73-421f-b314-be1dc5f8965f</t>
  </si>
  <si>
    <t>ВНИИССОК п., Рябиновая, 3</t>
  </si>
  <si>
    <t>9c20705a-79e3-45b4-96d0-59c6ed2a863c</t>
  </si>
  <si>
    <t>9a519513-71ae-4135-a0a2-807793a5c3db</t>
  </si>
  <si>
    <t>99e4c051-6edd-4bcc-95ad-2cdb746834ca</t>
  </si>
  <si>
    <t>с.Немчиновка, пр-кт Революции, 39</t>
  </si>
  <si>
    <t>с.Немчиновка, Революции, 39</t>
  </si>
  <si>
    <t>997a72e9-5d7c-4d06-a474-bdecf53db733</t>
  </si>
  <si>
    <t>988b8a53-cee2-426b-8d95-3c562c421ac5</t>
  </si>
  <si>
    <t>с.Немчиновка, пр-кт Революции, 30</t>
  </si>
  <si>
    <t>с.Немчиновка, Революции, 30</t>
  </si>
  <si>
    <t>981a89a3-9eb4-4485-9361-2f8bff1e3b86</t>
  </si>
  <si>
    <t>г Одинцово, ул 1-я Вокзальная, 45</t>
  </si>
  <si>
    <t>9746e96d-1d57-4556-87e2-5b2144931181</t>
  </si>
  <si>
    <t>94d63aea-5baa-4e18-9280-21fec7f0b080</t>
  </si>
  <si>
    <t>9403d701-fdff-47d7-8ac2-983068ae5c2b</t>
  </si>
  <si>
    <t>4d24d30b-a814-4971-92aa-0b5f018905d1</t>
  </si>
  <si>
    <t>93eff960-aa74-4f06-bb0e-68bee2e3c687</t>
  </si>
  <si>
    <t>93aa0f7f-ee2a-4854-a1e5-317a53103840</t>
  </si>
  <si>
    <t>г.Одинцово, Союзная, 34</t>
  </si>
  <si>
    <t>9372a434-3a51-41bc-a7db-a7530982333f</t>
  </si>
  <si>
    <t>ВНИИССОК п., Дружбы, 21</t>
  </si>
  <si>
    <t>92253acb-a806-4245-8127-83b852166798</t>
  </si>
  <si>
    <t>907031cf-d27c-4818-b2a7-d7fc0136ad61</t>
  </si>
  <si>
    <t>г.Одинцово, Восточная, 6б</t>
  </si>
  <si>
    <t>900f9b19-924e-48dc-b1c5-a92b70463806</t>
  </si>
  <si>
    <t>ВНИИССОК п., Дружбы, 1</t>
  </si>
  <si>
    <t>8edd99c3-27c4-4a79-9bc0-60b9fcb78949</t>
  </si>
  <si>
    <t>г.Одинцово, Верхне-Пролетарская, 27</t>
  </si>
  <si>
    <t>8d53b5d7-2751-4cdc-92c9-d7fa02dbdbb5</t>
  </si>
  <si>
    <t>с.Немчиновка, пр-кт Революции, 59Б</t>
  </si>
  <si>
    <t>с.Немчиновка, Революции, 59б</t>
  </si>
  <si>
    <t>8cbb9756-40b7-4ee4-bf52-ce54e8668a83</t>
  </si>
  <si>
    <t>8cb9e26e-1415-433c-8cf3-4cc64d63283b</t>
  </si>
  <si>
    <t>8af7f423-3b58-4f41-9215-d8b2aa5b38b7</t>
  </si>
  <si>
    <t>8a72bb4a-42a9-434b-b64b-c98dbf5495aa</t>
  </si>
  <si>
    <t>89a304a5-906d-4715-86a3-cee87a1614b1</t>
  </si>
  <si>
    <t>895e4bbd-65b4-4a15-9227-b8117a45d517</t>
  </si>
  <si>
    <t>ВНИИССОК п., Березовая, 6</t>
  </si>
  <si>
    <t>88707436-a80f-457c-b600-c6a9213f7127</t>
  </si>
  <si>
    <t>880fba91-1e09-45d8-93a4-33806bcfe544</t>
  </si>
  <si>
    <t>88011932-1ac5-4ba0-a194-12a33a12f180</t>
  </si>
  <si>
    <t>с.Немчиновка, ул Нагорная, 10</t>
  </si>
  <si>
    <t>с.Немчиновка, Нагорная, 10</t>
  </si>
  <si>
    <t>87bf5e1b-44fe-47ae-a6d7-9647c8149d4c</t>
  </si>
  <si>
    <t>г Одинцово, ул Ракетчиков, 49</t>
  </si>
  <si>
    <t>г.Одинцово, Ракетчиков, 49</t>
  </si>
  <si>
    <t>877dc538-33f1-4b49-9046-c4cd86f712fc</t>
  </si>
  <si>
    <t>г Одинцово, ш Буденновское, 3</t>
  </si>
  <si>
    <t>г.Одинцово, Буденовское шоссе, 3</t>
  </si>
  <si>
    <t>876e99e5-8249-4803-879a-3b9bebac62b5</t>
  </si>
  <si>
    <t>86a0b399-acd4-4db2-8167-f0ac2a81ee1b</t>
  </si>
  <si>
    <t>г Одинцово, ул Северная, 55</t>
  </si>
  <si>
    <t>г.Одинцово, Северная, 55</t>
  </si>
  <si>
    <t>86620a28-ce91-4129-a201-964f56c62037</t>
  </si>
  <si>
    <t>п Усово-Тупик, -, 4</t>
  </si>
  <si>
    <t>п.Усово-Тупик, Усово-Тупик, 4</t>
  </si>
  <si>
    <t>85d7b646-0f17-4350-9792-a544d848c657</t>
  </si>
  <si>
    <t>ВНИИССОК п., Рябиновая, 9</t>
  </si>
  <si>
    <t>85886be4-58d9-4035-868d-cff5d83f3ac4</t>
  </si>
  <si>
    <t>85146205-b671-415d-9fd6-40af9eb7115d</t>
  </si>
  <si>
    <t>8486beae-2965-448b-865b-ef6a2ce33cbe</t>
  </si>
  <si>
    <t>г Одинцово, ул Ракетчиков, 37</t>
  </si>
  <si>
    <t>г.Одинцово, Ракетчиков, 37</t>
  </si>
  <si>
    <t>840a7fa6-d486-4db9-9d03-943f6b23447c</t>
  </si>
  <si>
    <t>г Одинцово, ул Ракетчиков, 39</t>
  </si>
  <si>
    <t>г.Одинцово, Ракетчиков, 39</t>
  </si>
  <si>
    <t>83c29fdc-5baa-414a-b504-0912cd8086ac</t>
  </si>
  <si>
    <t>83bd2a8c-183f-4528-85ca-505dd984d4f2</t>
  </si>
  <si>
    <t>83acb6e0-babb-452c-8ba5-6e4aeef0d130</t>
  </si>
  <si>
    <t>82edee43-7561-4609-b502-a2270b7776a6</t>
  </si>
  <si>
    <t>г.Одинцово, Союзная, 2</t>
  </si>
  <si>
    <t>82e33db0-8366-4bf5-902a-43b8e1e54fa2</t>
  </si>
  <si>
    <t>80d19b8a-1f0f-4286-8bca-f99eff18b27b</t>
  </si>
  <si>
    <t>ВНИИССОК п., Дружбы, 7</t>
  </si>
  <si>
    <t>80bc85e6-1315-4335-8799-afe3b3ceee5a</t>
  </si>
  <si>
    <t>7f836422-106c-4db9-b235-5288706da8e0</t>
  </si>
  <si>
    <t>7f5a27b3-4b98-4912-bc94-4c16f4dc1167</t>
  </si>
  <si>
    <t>7f1725d6-5b1d-4429-a386-e297220f1cf1</t>
  </si>
  <si>
    <t>г.Одинцово, Сосновая, 24</t>
  </si>
  <si>
    <t>7e1a8069-62c0-4057-bdb1-8fcce64113a7</t>
  </si>
  <si>
    <t>7dd401e5-68d6-4d71-ae44-51b6c25b07e9</t>
  </si>
  <si>
    <t>7d806cbf-1ce5-4e4c-ac05-c5aa3f5c9b14</t>
  </si>
  <si>
    <t>7c88f185-5a1b-4661-b147-037f00a85aaa</t>
  </si>
  <si>
    <t>7bd6c24e-9e9e-4b45-9126-7ad426892860</t>
  </si>
  <si>
    <t>ВНИИССОК п., Березовая, 9</t>
  </si>
  <si>
    <t>7bd43e45-506c-44e4-a1a5-ba1117b6ad5f</t>
  </si>
  <si>
    <t>7aebccfc-e6ed-459d-a78f-1889f7d7d9db</t>
  </si>
  <si>
    <t>79f81c9c-6095-4750-b94b-d0920c0f072b</t>
  </si>
  <si>
    <t>7985cdf5-5b43-4692-af1d-1d24d2650d3a</t>
  </si>
  <si>
    <t>791dd19f-a1f5-41b5-b3f9-4a6aaf2a616f</t>
  </si>
  <si>
    <t>78f2e7e4-33c0-4eef-900c-bfafb3df6f01</t>
  </si>
  <si>
    <t>78cf6e46-b98a-44e0-aaba-7ecd59a59775</t>
  </si>
  <si>
    <t>ВНИИССОК п., Рябиновая, 8</t>
  </si>
  <si>
    <t>78ce8ee9-a6b5-4b7f-928b-e2da0cf65530</t>
  </si>
  <si>
    <t>788fee3f-26d1-4b10-8d13-662502ea1258</t>
  </si>
  <si>
    <t>г.Одинцово, Маковского, 22</t>
  </si>
  <si>
    <t>776c490c-1f48-47fe-9e13-19b00fdcab80</t>
  </si>
  <si>
    <t>г Одинцово, ул Ракетчиков, 55</t>
  </si>
  <si>
    <t>г.Одинцово, Ракетчиков, 55</t>
  </si>
  <si>
    <t>773499ba-31b4-4e39-a1ab-11a2aaecb693</t>
  </si>
  <si>
    <t>ВНИИССОК п., Березовая, 2</t>
  </si>
  <si>
    <t>768ab74f-4ee4-479f-b55e-6ecf7b7fae74</t>
  </si>
  <si>
    <t>г Одинцово, ул Маршала Толубко, 3 к. 4</t>
  </si>
  <si>
    <t>г.Одинцово, Маршала Толубко, 3 корп.4</t>
  </si>
  <si>
    <t>76373c0c-f80f-4bff-bcae-97967a4a2fbb</t>
  </si>
  <si>
    <t>760329cf-66e0-490c-ae4d-42777e620895</t>
  </si>
  <si>
    <t>75f8a48e-2de8-4e13-aca0-f8d750875ce8</t>
  </si>
  <si>
    <t>750d6146-f6dc-4cac-a98d-549697d0ca2d</t>
  </si>
  <si>
    <t>74e0139d-c26a-4e8b-8f84-433471888b3a</t>
  </si>
  <si>
    <t>73578331-12f7-473b-99f7-22beb57707cd</t>
  </si>
  <si>
    <t>г Одинцово, проезд Луначарского, 14</t>
  </si>
  <si>
    <t>г.Одинцово, Луначарского проезд, 14</t>
  </si>
  <si>
    <t>729d16d2-7476-44d6-8d91-3c71fff80924</t>
  </si>
  <si>
    <t>г Одинцово, ул Ракетчиков, 50</t>
  </si>
  <si>
    <t>г.Одинцово, Ракетчиков, 50</t>
  </si>
  <si>
    <t>714bbdd2-b116-4925-ba3f-50cf0aca0a64</t>
  </si>
  <si>
    <t>г Одинцово, ул Ракетчиков, 36</t>
  </si>
  <si>
    <t>г.Одинцово, Ракетчиков, 36</t>
  </si>
  <si>
    <t>7105ab55-de46-418f-b4bf-9c6c1b84fade</t>
  </si>
  <si>
    <t>70685d1e-d50e-44c7-902d-aa62735677ee</t>
  </si>
  <si>
    <t>г.Одинцово, Солнечная, 26</t>
  </si>
  <si>
    <t>70465104-44b5-49dc-a20e-dde377742f67</t>
  </si>
  <si>
    <t>6e22703e-3e0c-4ba9-9906-f0fc2ebec692</t>
  </si>
  <si>
    <t>6dce04f0-12cb-4b19-bea8-82c2dd54fc96</t>
  </si>
  <si>
    <t>6d98dd44-918a-42d3-afd6-f9a5feec77ab</t>
  </si>
  <si>
    <t>6c32197d-ca0d-4157-ac3a-faa5ca7363c3</t>
  </si>
  <si>
    <t>6bf77608-dad1-4f8b-8b8e-93e407cfbfdd</t>
  </si>
  <si>
    <t>г.Одинцово, Говорова, 8 корпус 1</t>
  </si>
  <si>
    <t>6bc0d464-ff74-4767-a692-ff6078d31586</t>
  </si>
  <si>
    <t>г.Одинцово, Союзная, 8</t>
  </si>
  <si>
    <t>6b4742f9-186d-4d86-97cd-c79db3b06dc5</t>
  </si>
  <si>
    <t>6b25e3cc-d11a-417d-b1ff-22156833cda2</t>
  </si>
  <si>
    <t>6ac92fbe-20b8-4237-a947-1e64339e8999</t>
  </si>
  <si>
    <t>69786daf-35fe-492b-9ec3-78c0f39f4cdd</t>
  </si>
  <si>
    <t>66beb7d8-7f54-4816-8def-efb7fbc26056</t>
  </si>
  <si>
    <t>6626774a-defa-42e6-bc11-8661ae5e7865</t>
  </si>
  <si>
    <t>657151cd-3708-4e7e-b76c-ee6b12fc9f53</t>
  </si>
  <si>
    <t>г.Одинцово, Сосновая, 22</t>
  </si>
  <si>
    <t>63631da6-0b04-4a9f-8f20-198597a6682c</t>
  </si>
  <si>
    <t>632ac95f-9c77-483f-a566-7b10f557d036</t>
  </si>
  <si>
    <t>г Одинцово, ул Ракетчиков, 33</t>
  </si>
  <si>
    <t>г.Одинцово, Ракетчиков, 33</t>
  </si>
  <si>
    <t>631d0566-e9e8-4250-af6d-18c7858be0b0</t>
  </si>
  <si>
    <t>62fde8a8-0385-425a-853c-7507f61c2478</t>
  </si>
  <si>
    <t>г Одинцово, ул Маршала Жукова, 11А</t>
  </si>
  <si>
    <t>г.Одинцово, Маршала Жукова, 11А</t>
  </si>
  <si>
    <t>62340935-3e0b-4491-8067-5cf6178b2125</t>
  </si>
  <si>
    <t>ВНИИССОК п., Дружбы, 27</t>
  </si>
  <si>
    <t>5fdeebb3-1744-4b18-b630-3b61fdb7701e</t>
  </si>
  <si>
    <t>5d1da123-a1a6-47fd-a953-90e53c075b0f</t>
  </si>
  <si>
    <t>5ccf228c-3b5e-4a66-98fa-5693c6c210ad</t>
  </si>
  <si>
    <t>5b849b82-4f8a-4396-8e0b-8d9eda023e57</t>
  </si>
  <si>
    <t>5afd4f87-443b-4fff-b396-eadb7a08ca02</t>
  </si>
  <si>
    <t>5abfc3fb-36ff-4237-8071-ad6d3ca0016c</t>
  </si>
  <si>
    <t>ВНИИССОК п., Рябиновая, 6</t>
  </si>
  <si>
    <t>5a541513-b462-449f-98f4-7dd660b49c9e</t>
  </si>
  <si>
    <t>г Одинцово, ул Северная, 5 к. 3</t>
  </si>
  <si>
    <t>г.Одинцово, Северная, 5 корп.3</t>
  </si>
  <si>
    <t>5a07f1bd-b501-426a-b808-ca0e94ec7d20</t>
  </si>
  <si>
    <t>58d9f94f-cc3c-42d3-9f36-cd6208322103</t>
  </si>
  <si>
    <t>58b8a16a-213a-4b5c-a60f-ca231525a427</t>
  </si>
  <si>
    <t>57dbc21f-e42b-4a1e-bd73-ea9a8cd77706</t>
  </si>
  <si>
    <t>577c717c-3995-4e5b-ae08-0db7f99d5a2e</t>
  </si>
  <si>
    <t>пгт.Новоивановское, ул Амбулаторная, 62</t>
  </si>
  <si>
    <t>пгт.Новоивановское, Амбулаторная, 62</t>
  </si>
  <si>
    <t>54509ccb-5f93-4471-a281-8e7ae6fc1df2</t>
  </si>
  <si>
    <t>53c61016-4b87-4f97-b9cb-ab1b2c3d36e2</t>
  </si>
  <si>
    <t>5316c60a-0ab6-499f-bcba-9bd02ac57243</t>
  </si>
  <si>
    <t>г.Одинцово, Комсомольская, 3</t>
  </si>
  <si>
    <t>52087ddb-1f6b-47df-a2dc-0254f1f6f787</t>
  </si>
  <si>
    <t>51eb5cca-c007-40ba-bdec-888973136c8c</t>
  </si>
  <si>
    <t>51bdbd17-c910-497b-bbc8-4f2c6b5fe5f1</t>
  </si>
  <si>
    <t>с Усово, Усово, 60</t>
  </si>
  <si>
    <t>УСОВО, Усово, 60</t>
  </si>
  <si>
    <t>51affb4e-c6a9-4e6a-972c-16303d140919</t>
  </si>
  <si>
    <t>510000e1-72ff-4209-a235-9864c7b96983</t>
  </si>
  <si>
    <t>50e9c8cb-418c-4b84-aa13-fea5ff4d42ef</t>
  </si>
  <si>
    <t>5052870e-62e4-450e-8b28-2e110a1a2924</t>
  </si>
  <si>
    <t>г.Одинцово, Сосновая, 32</t>
  </si>
  <si>
    <t>4f7a4ca2-6f9a-48dc-afc2-2e10b76aa5ed</t>
  </si>
  <si>
    <t>4f74cbcb-99cd-4c96-a520-c1f5bd3d726a</t>
  </si>
  <si>
    <t>4d1f7e64-3873-46b1-9922-06095b4c2565</t>
  </si>
  <si>
    <t>4b5066ef-baf5-4e4d-a0f8-b42c276e6ced</t>
  </si>
  <si>
    <t>ВНИИССОК п., ВНИИССОК, 11</t>
  </si>
  <si>
    <t>4b25b6fc-4527-4aa8-9b2f-21a682041daf</t>
  </si>
  <si>
    <t>4b0329b2-79fd-4c25-8267-348042fb95f6</t>
  </si>
  <si>
    <t>г Одинцово, д.Мамоново Вокзальная, 51</t>
  </si>
  <si>
    <t>г.Одинцово, д.Мамоново Вокзальная, 51</t>
  </si>
  <si>
    <t>4a112a68-f457-43e4-880e-9e675f6c2067</t>
  </si>
  <si>
    <t>4a0ec227-e1cc-46d5-9f58-da310eb4c2db</t>
  </si>
  <si>
    <t>49540532-a06c-410c-bd7d-dec729c648c3</t>
  </si>
  <si>
    <t>ВНИИССОК п., Рябиновая, 10</t>
  </si>
  <si>
    <t>49471ba6-ea3b-4d5d-aac7-20e6e0c8962f</t>
  </si>
  <si>
    <t>45dcebdc-5176-48ac-8f87-588d4f9c3187</t>
  </si>
  <si>
    <t>4588fdaf-2260-408a-8a97-99fd784dfb87</t>
  </si>
  <si>
    <t>г Одинцово, ул Белорусская, 3</t>
  </si>
  <si>
    <t>г.Одинцово, Белорусская, 3</t>
  </si>
  <si>
    <t>456bcde3-dfb4-4d84-a278-594125b341d0</t>
  </si>
  <si>
    <t>с.Немчиновка, пр-кт Советский, 30</t>
  </si>
  <si>
    <t>с.Немчиновка, Советский проспект, 30</t>
  </si>
  <si>
    <t>45537fe4-2516-4f54-aa57-20fb460dc29d</t>
  </si>
  <si>
    <t>44ba5519-85bf-44e9-a82b-0ac556a70992</t>
  </si>
  <si>
    <t>44a41e5f-c1f3-49a5-9b2d-0a06d5c69b07</t>
  </si>
  <si>
    <t>44008b3e-9592-4a9a-93da-088ff57082ee</t>
  </si>
  <si>
    <t>431e1a2b-9042-425e-9c88-f27feb5c4bf0</t>
  </si>
  <si>
    <t>424ccbce-d930-45fc-b9e9-9f5250767e80</t>
  </si>
  <si>
    <t>42320fa2-51e3-4bb3-832a-c1cdc54c9af3</t>
  </si>
  <si>
    <t>4225653c-6754-4b07-943f-43040295bbcd</t>
  </si>
  <si>
    <t>г.Одинцово, Комсомольская, 20</t>
  </si>
  <si>
    <t>41594bbd-1b17-40a7-8886-73c9803c8e6e</t>
  </si>
  <si>
    <t>3fdfe429-e23a-4532-8548-f1197e811cb3</t>
  </si>
  <si>
    <t>3f204291-e33e-4f45-bdc2-df47e1754d32</t>
  </si>
  <si>
    <t>3c93fbcb-e881-499a-9562-06dfb71da25d</t>
  </si>
  <si>
    <t>3bce2431-14f8-4697-bf4c-7fcec9d7b34e</t>
  </si>
  <si>
    <t>3a5aa3b2-6c96-4729-8b87-6c82ca748cf0</t>
  </si>
  <si>
    <t>г.Одинцово, Союзная, 32</t>
  </si>
  <si>
    <t>39e87e15-d9e4-4458-8229-47f5de56bf89</t>
  </si>
  <si>
    <t>г Одинцово, ул Луначарского, 17</t>
  </si>
  <si>
    <t>г.Одинцово, Луначарского, 17</t>
  </si>
  <si>
    <t>3923580c-95ab-4a19-b4b9-c09bf7b1f3d4</t>
  </si>
  <si>
    <t>ВНИИССОК п., Дружбы, 13</t>
  </si>
  <si>
    <t>38e76ec3-8aed-4604-acb0-fd40190c127d</t>
  </si>
  <si>
    <t>38885266-33d7-4dcd-a513-c1fb507b7472</t>
  </si>
  <si>
    <t>ВНИИССОК п., Рябиновая, 7</t>
  </si>
  <si>
    <t>38576da9-4b7d-4960-923f-01dd8056d6cf</t>
  </si>
  <si>
    <t>г Одинцово, ул Белорусская, 9</t>
  </si>
  <si>
    <t>г.Одинцово, Белорусская, 9</t>
  </si>
  <si>
    <t>383dca3e-5cb3-4641-ae49-fdae45c2268c</t>
  </si>
  <si>
    <t>г Одинцово, ул Маршала Толубко, 1</t>
  </si>
  <si>
    <t>г.Одинцово, Маршала Толубко, 1</t>
  </si>
  <si>
    <t>3801c95b-f333-464a-8236-5d17dfd36d79</t>
  </si>
  <si>
    <t>36e34872-bbb8-4c5a-be8b-55e7bff1aeef</t>
  </si>
  <si>
    <t>358e2c46-89d0-4fb5-be48-f21ddd0f25ae</t>
  </si>
  <si>
    <t>г Одинцово, ул Ракетчиков, 57</t>
  </si>
  <si>
    <t>г.Одинцово, Ракетчиков, 57</t>
  </si>
  <si>
    <t>35124fd2-8dfb-411d-a57b-b972a311610e</t>
  </si>
  <si>
    <t>ВНИИССОК п., Дружбы, 10</t>
  </si>
  <si>
    <t>34dc8cc3-18df-4b35-9804-00ea4f6255b3</t>
  </si>
  <si>
    <t>0a645a2d-dc46-4d38-b3fb-66abd5b4de9d</t>
  </si>
  <si>
    <t>33752ac1-3096-47c4-9ffa-c4c34a367c2c</t>
  </si>
  <si>
    <t>г.Одинцово, Говорова, 8 корпус 2</t>
  </si>
  <si>
    <t>32a8c096-7330-4bbf-a151-163f43fab172</t>
  </si>
  <si>
    <t>г Одинцово, ул Белорусская, 11</t>
  </si>
  <si>
    <t>г.Одинцово, Белорусская, 11</t>
  </si>
  <si>
    <t>320b71d1-a136-4306-a638-c00f1224d63e</t>
  </si>
  <si>
    <t>31d0615f-e9c4-41d8-9954-d717e3ff2ffc</t>
  </si>
  <si>
    <t>г Одинцово, ул Новое Яскино, 70</t>
  </si>
  <si>
    <t>г.Одинцово, Новое Яскино, 70</t>
  </si>
  <si>
    <t>311f0a9a-ea2a-4400-9ef0-55beccbf5b5b</t>
  </si>
  <si>
    <t>ВНИИССОК п., Дружбы, 8</t>
  </si>
  <si>
    <t>30dfb04c-7861-4207-9bf4-82c663ef6c38</t>
  </si>
  <si>
    <t>г.Одинцово, Маковского, 6</t>
  </si>
  <si>
    <t>309d6d41-b49f-45f6-802a-b5e13cb11417</t>
  </si>
  <si>
    <t>г Одинцово, ш Можайское, 98</t>
  </si>
  <si>
    <t>г.Одинцово, Можайское шоссе, 98</t>
  </si>
  <si>
    <t>30623600-9ea4-4bb8-9b2f-f819fed5395e</t>
  </si>
  <si>
    <t>г.Одинцово, Сосновая, 28</t>
  </si>
  <si>
    <t>2fd6a44a-774f-49b1-a435-985df1b7410d</t>
  </si>
  <si>
    <t>2f5982e0-79c4-498b-9a2f-20bed79a25f0</t>
  </si>
  <si>
    <t>2f4a8032-9892-49f0-8186-d1032a57adc6</t>
  </si>
  <si>
    <t>2e0a03ef-e652-4292-ae29-12677ec7794b</t>
  </si>
  <si>
    <t>2bf657a3-06d9-49ac-930b-1836037ee0b4</t>
  </si>
  <si>
    <t>2b1d1beb-e86e-44db-bb19-152552c428f5</t>
  </si>
  <si>
    <t>2951eedd-50fe-4e9a-afc7-2b7adebedbdd</t>
  </si>
  <si>
    <t>г Одинцово, ул Говорова, 85</t>
  </si>
  <si>
    <t>г.Одинцово, Говорова, 85</t>
  </si>
  <si>
    <t>289f917c-4114-47b0-b6ca-20b8e3bc6e7b</t>
  </si>
  <si>
    <t>г.Одинцово, Маршала Жукова, 31</t>
  </si>
  <si>
    <t>275da44e-54d7-4e5b-a274-ff60f4fcb6b0</t>
  </si>
  <si>
    <t>25e9c1ab-28c8-4b35-bc61-b4f33d0d1236</t>
  </si>
  <si>
    <t>г.Одинцово, Глазынинская, 16</t>
  </si>
  <si>
    <t>24b16bb0-17f4-4710-b951-f7448aaec4c7</t>
  </si>
  <si>
    <t>23416b8e-fc34-48e6-b869-727f975a8aa7</t>
  </si>
  <si>
    <t>22fda541-8144-4fd3-9e3f-aff3138679a6</t>
  </si>
  <si>
    <t>г Одинцово, ул Трудовая, 11</t>
  </si>
  <si>
    <t>г.Одинцово, Трудовая, 11</t>
  </si>
  <si>
    <t>224b6cb8-4785-4b74-aa1b-03517d4962e6</t>
  </si>
  <si>
    <t>21d96683-da52-4211-8479-32cd619f3641</t>
  </si>
  <si>
    <t>21ad9d4f-db38-4a59-a98a-74e13856aa0a</t>
  </si>
  <si>
    <t>г Одинцово, ул Маршала Толубко, 3 к. 1</t>
  </si>
  <si>
    <t>г.Одинцово, Маршала Толубко, 3 корп.1</t>
  </si>
  <si>
    <t>20ca499f-cd2e-4a02-8c6b-09a792d8496d</t>
  </si>
  <si>
    <t>г Одинцово, ул Ракетчиков, 46</t>
  </si>
  <si>
    <t>г.Одинцово, Ракетчиков, 46</t>
  </si>
  <si>
    <t>20323b46-6892-43c2-bb45-c1514e73ce11</t>
  </si>
  <si>
    <t>г Одинцово, проезд Луначарского, 12</t>
  </si>
  <si>
    <t>г.Одинцово, Луначарского проезд, 12</t>
  </si>
  <si>
    <t>20273978-31e1-4874-b03a-3670d24ea8d9</t>
  </si>
  <si>
    <t>г Одинцово, ул Новое Яскино, 59</t>
  </si>
  <si>
    <t>г.Одинцово, Новое Яскино, 59</t>
  </si>
  <si>
    <t>1f0ec9e8-3b56-48bf-b6b5-238129760207</t>
  </si>
  <si>
    <t>1ec35b91-59ab-4655-bdaa-30e9e8bacb51</t>
  </si>
  <si>
    <t>1ec00e99-0141-4bb0-8a58-ecc467ce6d34</t>
  </si>
  <si>
    <t>1ea96a24-111f-47b5-8a93-ebef95a4dca8</t>
  </si>
  <si>
    <t>г Одинцово, ул Северная, 59</t>
  </si>
  <si>
    <t>г.Одинцово, Северная, 59</t>
  </si>
  <si>
    <t>1e00cbaf-0325-451c-a36b-a3faf827293f</t>
  </si>
  <si>
    <t>1cedee91-67dd-4083-8394-f6e082f195f2</t>
  </si>
  <si>
    <t>1ccf5a6b-2f2a-4ca3-924b-f2b5fbce5b6a</t>
  </si>
  <si>
    <t>г Одинцово, ул Новое Яскино, 36</t>
  </si>
  <si>
    <t>г.Одинцово, Новое Яскино, 36</t>
  </si>
  <si>
    <t>1be28aee-dce7-4560-ba34-07ec48901b34</t>
  </si>
  <si>
    <t>1ba3575d-2284-460a-aa7e-943d32438a24</t>
  </si>
  <si>
    <t>г Одинцово, ул Ракетчиков, 48</t>
  </si>
  <si>
    <t>г.Одинцово, Ракетчиков, 48</t>
  </si>
  <si>
    <t>1a1849f0-da78-4582-8917-9700a476656b</t>
  </si>
  <si>
    <t>199e76cf-eda9-48e9-a104-9e37fd024e97</t>
  </si>
  <si>
    <t>г.Одинцово, Маршала Толубко, 3 корп.3</t>
  </si>
  <si>
    <t>1871860f-36d4-47b0-b956-96ce8fea3802</t>
  </si>
  <si>
    <t>174b19f8-2a04-4bd1-b28d-be9ede1611be</t>
  </si>
  <si>
    <t>174b00c9-ff81-482a-b5e9-6b27915fe039</t>
  </si>
  <si>
    <t>1624a6b4-5b23-4879-9b2c-776967a25c1c</t>
  </si>
  <si>
    <t>14ad8995-08dd-46b1-82a5-655bd0455df7</t>
  </si>
  <si>
    <t>г Одинцово, ул 1-я Вокзальная, 44</t>
  </si>
  <si>
    <t>г.Одинцово, 1-я Вокзальная, 44</t>
  </si>
  <si>
    <t>131cc303-eb0e-47f4-8c7e-395d4a263aae</t>
  </si>
  <si>
    <t>г Одинцово, ул Вокзальная, 37</t>
  </si>
  <si>
    <t>г.Одинцово, Вокзальная, 37</t>
  </si>
  <si>
    <t>13019a43-6c0f-4ba1-8338-1319be9c2a3e</t>
  </si>
  <si>
    <t>г Одинцово, ул Новое Яскино, 10</t>
  </si>
  <si>
    <t>г.Одинцово, Новое Яскино, 10</t>
  </si>
  <si>
    <t>121ebd7d-4f82-4c4b-ab1f-ddff5c788cfa</t>
  </si>
  <si>
    <t>0f094ebd-a553-481c-bfc7-929957de8405</t>
  </si>
  <si>
    <t>ВНИИССОК п., Березовая, 7</t>
  </si>
  <si>
    <t>0cc3f38f-15cb-4605-9ef6-9b9f5027d457</t>
  </si>
  <si>
    <t>0c199534-597b-405a-91ce-fa1db1ac9cbc</t>
  </si>
  <si>
    <t>0c125455-37e0-46c1-b0fc-c93f622ded4f</t>
  </si>
  <si>
    <t>0b9f90fe-7bfc-48dd-8357-b740597aaeb2</t>
  </si>
  <si>
    <t>0b09f6d4-c0b1-47bd-98bf-b96ac606dc30</t>
  </si>
  <si>
    <t>0ab5af60-04bb-45ee-b6b9-5f9c5b255c3e</t>
  </si>
  <si>
    <t>г.Одинцово, Сосновая, 34</t>
  </si>
  <si>
    <t>0a9d106a-9dce-459e-9346-7eb925799a2f</t>
  </si>
  <si>
    <t>097bf5ed-4bcb-4717-971a-eb3d30d64afa</t>
  </si>
  <si>
    <t>г.Одинцово, Комсомольская, 16 корп.1</t>
  </si>
  <si>
    <t>0956476a-fa46-4afd-a94c-1e123ec5bd24</t>
  </si>
  <si>
    <t>094aa7f6-c4b8-47c6-85de-ec01ae0dcaae</t>
  </si>
  <si>
    <t>г Одинцово, ул Говорова, 83</t>
  </si>
  <si>
    <t>г.Одинцово, Говорова, 83</t>
  </si>
  <si>
    <t>081743bd-ef60-424f-8d9e-75e42a477a53</t>
  </si>
  <si>
    <t>07e36580-42ed-42e0-a44c-5c7ce24f495e</t>
  </si>
  <si>
    <t>076af968-c1f2-4295-a5ef-53e4ff7a07d1</t>
  </si>
  <si>
    <t>070c3300-bf66-496a-8d02-aff1275cdca9</t>
  </si>
  <si>
    <t>ВНИИССОК п., Дружбы, 6</t>
  </si>
  <si>
    <t>06bf1e78-17df-478a-97c7-ca432d2f50c6</t>
  </si>
  <si>
    <t>г Одинцово, ул Трудовая, 20</t>
  </si>
  <si>
    <t>г.Одинцово, Трудовая, 20</t>
  </si>
  <si>
    <t>068789bd-d2d9-4d1f-97f0-4f47b4b280c4</t>
  </si>
  <si>
    <t>060cff92-1f2a-45b2-ab90-ed4da8e60de4</t>
  </si>
  <si>
    <t>0576724a-6e75-4a88-b23d-fce6b0fea805</t>
  </si>
  <si>
    <t>05414734-9fd1-4c62-9efa-b892d55af646</t>
  </si>
  <si>
    <t>с.Немчиновка, пр-кт Революции, 38</t>
  </si>
  <si>
    <t>с.Немчиновка, Революции, 38</t>
  </si>
  <si>
    <t>0523b61f-8b21-43b3-b5b6-c1c0220032db</t>
  </si>
  <si>
    <t>04c0f577-17f3-4a41-b449-0f7883f9124d</t>
  </si>
  <si>
    <t>03ee95e0-c919-4fa7-ba2e-ce2b9f34e29d</t>
  </si>
  <si>
    <t>03954793-1127-49a3-a7f6-8fef374d6f5b</t>
  </si>
  <si>
    <t>02951b03-7733-4fc4-bef9-114edb5f63df</t>
  </si>
  <si>
    <t>0224708d-abcd-497d-a7a7-ddfe8cbabce8</t>
  </si>
  <si>
    <t>ВНИИССОК п., Рябиновая, 4</t>
  </si>
  <si>
    <t>020f6aa5-dbcd-43fa-8bf6-dc3a32a519eb</t>
  </si>
  <si>
    <t>г Одинцово, ул Верхне-Пролетарская, 45</t>
  </si>
  <si>
    <t>01fd2389-2a8c-413f-995e-50f562b66976</t>
  </si>
  <si>
    <t>ВНИИССОК п., Дружбы, 9</t>
  </si>
  <si>
    <t>01afaf38-1048-42f4-bdc9-b90df570ab59</t>
  </si>
  <si>
    <t>г Одинцово, ул Садовая, 28</t>
  </si>
  <si>
    <t>г.Одинцово, Садовая, 28</t>
  </si>
  <si>
    <t>019d025b-4a4d-4194-a838-53e8d9e5ace2</t>
  </si>
  <si>
    <t>00b07ec4-e50c-4abb-b101-197425f63598</t>
  </si>
  <si>
    <t>с.Немчиновка, просек 2-й, 9</t>
  </si>
  <si>
    <t>с.Немчиновка, 2  просек, 9</t>
  </si>
  <si>
    <t>000d93b9-51b5-4421-8e36-a83068478450</t>
  </si>
  <si>
    <t>Стало</t>
  </si>
  <si>
    <t>Было</t>
  </si>
  <si>
    <t>Размер платы за содержание жилого помещения в зависимости от уровня благоустройства, находящегося в эксплуатации АО "Управление жилищного хозяйства".</t>
  </si>
  <si>
    <t>Площадь по виду благоустройства (жил., неж.) на 2024г.</t>
  </si>
  <si>
    <t>Кол-во МКД</t>
  </si>
  <si>
    <t>Размер платы</t>
  </si>
  <si>
    <t>Размер платы в месяц с НДС 20%, руб./м2</t>
  </si>
  <si>
    <t>рост с июл24</t>
  </si>
  <si>
    <t>с 01.09.2024</t>
  </si>
  <si>
    <t>с 01.07.2023</t>
  </si>
  <si>
    <t>с 01.07.2022</t>
  </si>
  <si>
    <t>с 01.07.2021</t>
  </si>
  <si>
    <t>с 01.09.2019</t>
  </si>
  <si>
    <t>с 01.01.2019</t>
  </si>
  <si>
    <t>Текущий ремонт общего имущества МКД</t>
  </si>
  <si>
    <t>Содержание общего имущества МКД</t>
  </si>
  <si>
    <t>3.1)</t>
  </si>
  <si>
    <t>Диспетчерская служба</t>
  </si>
  <si>
    <t>3.2)</t>
  </si>
  <si>
    <t>Услуги паспортного стола (МФЦ)</t>
  </si>
  <si>
    <t>конкурс</t>
  </si>
  <si>
    <t>3.3)</t>
  </si>
  <si>
    <t>проводится ОСС</t>
  </si>
  <si>
    <t>Уборка мест общего пользования МКД</t>
  </si>
  <si>
    <t>7.1)</t>
  </si>
  <si>
    <t>Обслуживание систем ЛДСС</t>
  </si>
  <si>
    <t>Жилые дома, имеющие все виды благоустройства, оборудованные ИТП, необорудованные газовыми приборами</t>
  </si>
  <si>
    <t>X</t>
  </si>
  <si>
    <t>Обслуживание ИТП</t>
  </si>
  <si>
    <t>Жилые дома, имеющие все виды благоустройства, оборудованные газовыми приборами</t>
  </si>
  <si>
    <t>Обслуживание ВДГО</t>
  </si>
  <si>
    <t>Жилые дома, имеющие все виды благоустройства, кроме лифта, необорудованные газовыми приборами</t>
  </si>
  <si>
    <t>Жилые дома, имеющие все виды благоустройства, кроме лифта, оборудованные газовыми приборами</t>
  </si>
  <si>
    <t>Жилые дома, имеющие все виды благоустройства, кроме лифта и мусоропровода, необорудованные газовыми приборами</t>
  </si>
  <si>
    <t>Жилые дома, имеющие все виды благоустройства, кроме лифта и мусоропровода, оборудованные газовыми приборами</t>
  </si>
  <si>
    <t>плюс 2 МКД на расселение с июл24</t>
  </si>
  <si>
    <t>Жилые дома, имеющие не все виды благоустройства, необорудованные газовыми приборами</t>
  </si>
  <si>
    <t>Жилые дома, имеющие не все виды благоустройства, оборудованные газовыми приборами</t>
  </si>
  <si>
    <t>Жилые дома, которые в установленном порядке признаны ветхими, аварийными, необорудованные газовыми приборами</t>
  </si>
  <si>
    <t>Жилые дома, которые в установленном порядке признаны ветхими, аварийными, оборудованные газовыми приборами</t>
  </si>
  <si>
    <t>м2</t>
  </si>
  <si>
    <t>МКД</t>
  </si>
  <si>
    <t>Работы, выполняемые в отношении всех видов фундаментов</t>
  </si>
  <si>
    <t>Работы, выполняемые в зданиях с подвалами</t>
  </si>
  <si>
    <t>Работы, выполняемые для надлежащего содержания стен</t>
  </si>
  <si>
    <t>Работы, выполняемые в целях надлежащего содержания перекрытий и покрытий</t>
  </si>
  <si>
    <t>Работы, выполняемые в целях надлежащего содержания балок (ригелей) перекрытий и покрытий</t>
  </si>
  <si>
    <t>Работы, выполняемые в целях надлежащего содержания крыш</t>
  </si>
  <si>
    <t>Работы, выполняемые в целях надлежащего содержания лестниц</t>
  </si>
  <si>
    <t>Работы, выполняемые в целях надлежащего содержания фасадов</t>
  </si>
  <si>
    <t>Работы, выполняемые в целях надлежащего содержания перегородок</t>
  </si>
  <si>
    <t>Работы, выполняемые в целях надлежащего содержания внутренней отделки</t>
  </si>
  <si>
    <t>Работы, выполняемые в целях надлежащего содержания полов помещений общего имущества</t>
  </si>
  <si>
    <t>Работы, выполняемые в целях надлежащего содержания оконных и дверных заполнений</t>
  </si>
  <si>
    <t>Работы, выполняемые в целях надлежащего содержания мусоропроводов</t>
  </si>
  <si>
    <t>Работы, выполняемые в целях надлежащего содержания систем вентиляции и дымоудаления</t>
  </si>
  <si>
    <t>Работы, выполняемые в целях надлежащего содержания дымовых и вентиляционных каналов</t>
  </si>
  <si>
    <t>Общие работы, выполняемые для надлежащего содержания систем водоснабжения (ХВС, ГВС), отопления и водоотведения</t>
  </si>
  <si>
    <t>Работы, выполняемые в целях надлежащего содержания систем теплоснабжения</t>
  </si>
  <si>
    <t>Работы, выполняемые в целях надлежащего содержания ИТП и водоподкачек</t>
  </si>
  <si>
    <t>Работы, выполняемые в целях надлежащего содержания электрооборудования, радио- и телекоммуникационного оборудования</t>
  </si>
  <si>
    <t>Работы, выполняемые в целях надлежащего содержания и ремонта лифтов</t>
  </si>
  <si>
    <t>Работы, выполняемые в целях надлежащего содержания систем внутридомового газового оборудования</t>
  </si>
  <si>
    <t>Работы по содержанию помещений, входящих в состав общего имущества</t>
  </si>
  <si>
    <t>Работы по содержанию придомовой территории</t>
  </si>
  <si>
    <t>Организация накопления отходов I - IV классов опасности и их передача в специализированные организации</t>
  </si>
  <si>
    <t>Работы по обеспечению требований пожарной безопасности</t>
  </si>
  <si>
    <t>Обеспечение устранения аварий на внутридомовых инженерных системах</t>
  </si>
  <si>
    <t>ЖЭУ-10</t>
  </si>
  <si>
    <t>Размер платы за содержание жилого помещения в зависимости от уровня благоустройства (п.ВНИИССОК).</t>
  </si>
  <si>
    <t>с 01.12.2023</t>
  </si>
  <si>
    <t>Работы, необходимые для надлежащего содержания несущих конструкций МКД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</si>
  <si>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</si>
  <si>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</si>
  <si>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</si>
  <si>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</si>
  <si>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</si>
  <si>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</si>
  <si>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</si>
  <si>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</si>
  <si>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</si>
  <si>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</si>
  <si>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</si>
  <si>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</si>
  <si>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МКД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</si>
  <si>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</si>
  <si>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</si>
  <si>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</si>
  <si>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</si>
  <si>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</si>
  <si>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</si>
  <si>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</si>
  <si>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</si>
  <si>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</si>
  <si>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Работы и услуги по содержанию иного общего имущества в МКД</t>
  </si>
  <si>
    <t>3.1</t>
  </si>
  <si>
    <t>3.2</t>
  </si>
  <si>
    <t>3.3</t>
  </si>
  <si>
    <t>3.4</t>
  </si>
  <si>
    <t>Умен.</t>
  </si>
  <si>
    <t>План на 2025 год</t>
  </si>
  <si>
    <t>Размер платы на содержание общего имущества с 01.07.2025г., руб./м2 в месяц</t>
  </si>
  <si>
    <t>Плановые расходы на содержание и текущий ремонт общедомового имущества жителей многоквартирных домов с расшифровкой по видам работ на 2 п/г 2025 г. и 1 п/г 2026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</si>
</sst>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\ _₽_-;\-* #,##0\ _₽_-;_-* &quot;-&quot;??\ _₽_-;_-@_-"/>
    <numFmt numFmtId="166" formatCode="_-* #,##0.00_р_._-;\-* #,##0.00_р_._-;_-* &quot;-&quot;??_р_._-;_-@_-"/>
    <numFmt numFmtId="167" formatCode="_-* #,##0.000\ _₽_-;\-* #,##0.000\ _₽_-;_-* &quot;-&quot;??\ _₽_-;_-@_-"/>
    <numFmt numFmtId="168" formatCode="0.0%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2"/>
      <charset val="204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sz val="8"/>
      <name val="Arial"/>
      <family val="2"/>
      <charset val="204"/>
    </font>
    <font>
      <b/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u/>
      <sz val="8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7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66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9" fillId="0" borderId="0"/>
    <xf numFmtId="0" fontId="13" fillId="0" borderId="0"/>
    <xf numFmtId="0" fontId="8" fillId="0" borderId="0"/>
    <xf numFmtId="0" fontId="7" fillId="0" borderId="0"/>
    <xf numFmtId="166" fontId="7" fillId="0" borderId="0" applyFont="0" applyFill="0" applyBorder="0" applyAlignment="0" applyProtection="0"/>
    <xf numFmtId="0" fontId="14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0" fontId="12" fillId="0" borderId="0"/>
    <xf numFmtId="164" fontId="13" fillId="0" borderId="0" applyFont="0" applyFill="0" applyBorder="0" applyAlignment="0" applyProtection="0"/>
    <xf numFmtId="0" fontId="12" fillId="0" borderId="0"/>
    <xf numFmtId="166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" fillId="0" borderId="0"/>
    <xf numFmtId="166" fontId="15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" fillId="0" borderId="0"/>
    <xf numFmtId="0" fontId="16" fillId="0" borderId="0"/>
    <xf numFmtId="0" fontId="13" fillId="0" borderId="0"/>
    <xf numFmtId="164" fontId="11" fillId="0" borderId="0" applyFont="0" applyFill="0" applyBorder="0" applyAlignment="0" applyProtection="0"/>
    <xf numFmtId="0" fontId="29" fillId="0" borderId="0"/>
    <xf numFmtId="0" fontId="34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81">
    <xf numFmtId="0" fontId="0" fillId="0" borderId="0" xfId="0"/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43" fontId="18" fillId="0" borderId="1" xfId="9" applyFont="1" applyBorder="1" applyAlignment="1">
      <alignment horizontal="center" vertical="center" wrapText="1"/>
    </xf>
    <xf numFmtId="167" fontId="18" fillId="0" borderId="1" xfId="9" applyNumberFormat="1" applyFont="1" applyFill="1" applyBorder="1" applyAlignment="1">
      <alignment horizontal="center" vertical="center" wrapText="1"/>
    </xf>
    <xf numFmtId="43" fontId="17" fillId="0" borderId="1" xfId="9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165" fontId="18" fillId="0" borderId="1" xfId="9" applyNumberFormat="1" applyFont="1" applyFill="1" applyBorder="1" applyAlignment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43" fontId="17" fillId="2" borderId="1" xfId="9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vertical="center"/>
    </xf>
    <xf numFmtId="165" fontId="17" fillId="0" borderId="1" xfId="0" applyNumberFormat="1" applyFont="1" applyFill="1" applyBorder="1" applyAlignment="1">
      <alignment horizontal="center" vertical="center" wrapText="1"/>
    </xf>
    <xf numFmtId="9" fontId="11" fillId="0" borderId="0" xfId="32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18" fillId="0" borderId="1" xfId="9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top" wrapText="1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  <protection locked="0"/>
    </xf>
    <xf numFmtId="165" fontId="23" fillId="0" borderId="1" xfId="9" applyNumberFormat="1" applyFont="1" applyBorder="1" applyAlignment="1" applyProtection="1">
      <alignment horizontal="center" vertical="center" wrapText="1"/>
      <protection hidden="1"/>
    </xf>
    <xf numFmtId="165" fontId="11" fillId="0" borderId="1" xfId="9" applyNumberFormat="1" applyFont="1" applyBorder="1" applyAlignment="1" applyProtection="1">
      <alignment horizontal="center" vertical="center" wrapText="1"/>
      <protection hidden="1"/>
    </xf>
    <xf numFmtId="43" fontId="11" fillId="0" borderId="1" xfId="9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>
      <alignment horizontal="center" vertical="center" wrapText="1"/>
    </xf>
    <xf numFmtId="43" fontId="17" fillId="4" borderId="1" xfId="9" applyFont="1" applyFill="1" applyBorder="1" applyAlignment="1">
      <alignment horizontal="center" vertical="center" wrapText="1"/>
    </xf>
    <xf numFmtId="43" fontId="18" fillId="4" borderId="1" xfId="9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top" wrapText="1"/>
    </xf>
    <xf numFmtId="43" fontId="11" fillId="0" borderId="0" xfId="9" applyFont="1" applyBorder="1" applyAlignment="1" applyProtection="1">
      <alignment horizontal="center" vertical="center" wrapText="1"/>
      <protection hidden="1"/>
    </xf>
    <xf numFmtId="43" fontId="23" fillId="0" borderId="1" xfId="9" applyFont="1" applyBorder="1" applyAlignment="1" applyProtection="1">
      <alignment horizontal="center" vertical="center" wrapText="1"/>
      <protection hidden="1"/>
    </xf>
    <xf numFmtId="0" fontId="20" fillId="4" borderId="0" xfId="0" applyFont="1" applyFill="1" applyBorder="1" applyAlignment="1">
      <alignment vertical="center"/>
    </xf>
    <xf numFmtId="0" fontId="26" fillId="2" borderId="1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43" fontId="27" fillId="0" borderId="0" xfId="9" applyFont="1" applyAlignment="1">
      <alignment horizontal="center" vertical="center" wrapText="1"/>
    </xf>
    <xf numFmtId="43" fontId="18" fillId="0" borderId="1" xfId="9" applyFont="1" applyBorder="1" applyAlignment="1">
      <alignment vertical="center" wrapText="1"/>
    </xf>
    <xf numFmtId="0" fontId="28" fillId="0" borderId="0" xfId="0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29" fillId="0" borderId="0" xfId="40" applyAlignment="1">
      <alignment horizontal="left"/>
    </xf>
    <xf numFmtId="0" fontId="29" fillId="0" borderId="7" xfId="40" applyBorder="1" applyAlignment="1">
      <alignment horizontal="left"/>
    </xf>
    <xf numFmtId="0" fontId="29" fillId="0" borderId="9" xfId="40" applyFill="1" applyBorder="1" applyAlignment="1">
      <alignment horizontal="left" vertical="top"/>
    </xf>
    <xf numFmtId="0" fontId="31" fillId="0" borderId="15" xfId="40" applyFont="1" applyFill="1" applyBorder="1" applyAlignment="1">
      <alignment horizontal="left" vertical="top"/>
    </xf>
    <xf numFmtId="0" fontId="33" fillId="0" borderId="9" xfId="40" applyFont="1" applyFill="1" applyBorder="1" applyAlignment="1">
      <alignment horizontal="center" vertical="top"/>
    </xf>
    <xf numFmtId="0" fontId="29" fillId="0" borderId="11" xfId="40" applyBorder="1" applyAlignment="1">
      <alignment horizontal="left"/>
    </xf>
    <xf numFmtId="0" fontId="32" fillId="0" borderId="0" xfId="40" applyFont="1" applyFill="1" applyAlignment="1">
      <alignment horizontal="right" vertical="center" wrapText="1"/>
    </xf>
    <xf numFmtId="0" fontId="29" fillId="0" borderId="9" xfId="40" applyFill="1" applyBorder="1" applyAlignment="1">
      <alignment vertical="top"/>
    </xf>
    <xf numFmtId="0" fontId="29" fillId="0" borderId="8" xfId="40" applyFill="1" applyBorder="1" applyAlignment="1">
      <alignment vertical="top"/>
    </xf>
    <xf numFmtId="0" fontId="29" fillId="5" borderId="0" xfId="40" applyFill="1" applyAlignment="1">
      <alignment horizontal="left"/>
    </xf>
    <xf numFmtId="0" fontId="29" fillId="0" borderId="1" xfId="40" applyBorder="1" applyAlignment="1">
      <alignment horizontal="left"/>
    </xf>
    <xf numFmtId="0" fontId="29" fillId="0" borderId="1" xfId="40" applyFill="1" applyBorder="1" applyAlignment="1">
      <alignment horizontal="left"/>
    </xf>
    <xf numFmtId="0" fontId="29" fillId="4" borderId="0" xfId="40" applyFill="1" applyAlignment="1">
      <alignment horizontal="left"/>
    </xf>
    <xf numFmtId="0" fontId="34" fillId="0" borderId="1" xfId="41" applyFill="1" applyBorder="1"/>
    <xf numFmtId="0" fontId="34" fillId="4" borderId="0" xfId="41" applyFill="1"/>
    <xf numFmtId="0" fontId="34" fillId="0" borderId="0" xfId="41"/>
    <xf numFmtId="0" fontId="29" fillId="5" borderId="1" xfId="40" applyFill="1" applyBorder="1" applyAlignment="1">
      <alignment horizontal="left"/>
    </xf>
    <xf numFmtId="0" fontId="34" fillId="5" borderId="1" xfId="41" applyFill="1" applyBorder="1"/>
    <xf numFmtId="11" fontId="29" fillId="0" borderId="0" xfId="40" applyNumberFormat="1" applyAlignment="1">
      <alignment horizontal="left"/>
    </xf>
    <xf numFmtId="11" fontId="34" fillId="0" borderId="0" xfId="41" applyNumberFormat="1"/>
    <xf numFmtId="0" fontId="29" fillId="0" borderId="0" xfId="40" applyFill="1" applyAlignment="1">
      <alignment horizontal="left"/>
    </xf>
    <xf numFmtId="43" fontId="11" fillId="0" borderId="0" xfId="9" applyFont="1" applyBorder="1" applyAlignment="1">
      <alignment horizontal="center" vertical="center" wrapText="1"/>
    </xf>
    <xf numFmtId="0" fontId="11" fillId="0" borderId="0" xfId="28" applyFont="1" applyBorder="1" applyAlignment="1">
      <alignment horizontal="center" vertical="center" wrapText="1"/>
    </xf>
    <xf numFmtId="0" fontId="17" fillId="0" borderId="1" xfId="28" applyFont="1" applyBorder="1" applyAlignment="1">
      <alignment horizontal="center" vertical="center" wrapText="1"/>
    </xf>
    <xf numFmtId="0" fontId="11" fillId="0" borderId="1" xfId="28" applyFont="1" applyBorder="1" applyAlignment="1">
      <alignment horizontal="center" vertical="center" wrapText="1"/>
    </xf>
    <xf numFmtId="0" fontId="26" fillId="2" borderId="1" xfId="28" applyFont="1" applyFill="1" applyBorder="1" applyAlignment="1">
      <alignment horizontal="center" vertical="center" wrapText="1"/>
    </xf>
    <xf numFmtId="0" fontId="26" fillId="2" borderId="1" xfId="28" applyFont="1" applyFill="1" applyBorder="1" applyAlignment="1">
      <alignment horizontal="left" vertical="center" wrapText="1"/>
    </xf>
    <xf numFmtId="43" fontId="17" fillId="2" borderId="1" xfId="42" applyFont="1" applyFill="1" applyBorder="1" applyAlignment="1">
      <alignment horizontal="center" vertical="center" wrapText="1"/>
    </xf>
    <xf numFmtId="168" fontId="18" fillId="0" borderId="0" xfId="43" applyNumberFormat="1" applyFont="1" applyBorder="1" applyAlignment="1">
      <alignment horizontal="center" vertical="center" wrapText="1"/>
    </xf>
    <xf numFmtId="43" fontId="25" fillId="3" borderId="0" xfId="44" applyFont="1" applyFill="1" applyBorder="1" applyAlignment="1">
      <alignment horizontal="center" vertical="center" wrapText="1"/>
    </xf>
    <xf numFmtId="165" fontId="25" fillId="3" borderId="0" xfId="44" applyNumberFormat="1" applyFont="1" applyFill="1" applyBorder="1" applyAlignment="1">
      <alignment horizontal="center" vertical="center" wrapText="1"/>
    </xf>
    <xf numFmtId="0" fontId="25" fillId="3" borderId="0" xfId="28" applyFont="1" applyFill="1" applyBorder="1" applyAlignment="1">
      <alignment horizontal="center" vertical="center" wrapText="1"/>
    </xf>
    <xf numFmtId="16" fontId="18" fillId="0" borderId="1" xfId="28" applyNumberFormat="1" applyFont="1" applyBorder="1" applyAlignment="1">
      <alignment horizontal="center" vertical="center" wrapText="1"/>
    </xf>
    <xf numFmtId="0" fontId="18" fillId="0" borderId="1" xfId="28" applyFont="1" applyFill="1" applyBorder="1" applyAlignment="1">
      <alignment vertical="center" wrapText="1"/>
    </xf>
    <xf numFmtId="43" fontId="18" fillId="0" borderId="1" xfId="42" applyFont="1" applyBorder="1" applyAlignment="1">
      <alignment horizontal="center" vertical="center" wrapText="1"/>
    </xf>
    <xf numFmtId="43" fontId="28" fillId="0" borderId="0" xfId="44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 applyAlignment="1">
      <alignment horizontal="center" vertical="center" wrapText="1"/>
    </xf>
    <xf numFmtId="43" fontId="28" fillId="0" borderId="0" xfId="44" applyFont="1" applyBorder="1" applyAlignment="1">
      <alignment horizontal="center" vertical="center" wrapText="1"/>
    </xf>
    <xf numFmtId="0" fontId="28" fillId="0" borderId="0" xfId="28" applyFont="1" applyBorder="1" applyAlignment="1">
      <alignment horizontal="center" vertical="center" wrapText="1"/>
    </xf>
    <xf numFmtId="0" fontId="18" fillId="0" borderId="1" xfId="28" applyFont="1" applyBorder="1" applyAlignment="1">
      <alignment horizontal="center" vertical="center" wrapText="1"/>
    </xf>
    <xf numFmtId="43" fontId="18" fillId="0" borderId="1" xfId="42" applyFont="1" applyBorder="1" applyAlignment="1">
      <alignment vertical="center" wrapText="1"/>
    </xf>
    <xf numFmtId="0" fontId="28" fillId="0" borderId="0" xfId="28" applyFont="1" applyBorder="1" applyAlignment="1">
      <alignment horizontal="left" vertical="center"/>
    </xf>
    <xf numFmtId="43" fontId="17" fillId="7" borderId="1" xfId="42" applyFont="1" applyFill="1" applyBorder="1" applyAlignment="1">
      <alignment horizontal="center" vertical="center" wrapText="1"/>
    </xf>
    <xf numFmtId="0" fontId="28" fillId="0" borderId="0" xfId="28" applyFont="1" applyBorder="1" applyAlignment="1">
      <alignment horizontal="left" vertical="center" wrapText="1"/>
    </xf>
    <xf numFmtId="43" fontId="25" fillId="0" borderId="0" xfId="28" applyNumberFormat="1" applyFont="1" applyBorder="1" applyAlignment="1">
      <alignment horizontal="center" vertical="center" wrapText="1"/>
    </xf>
    <xf numFmtId="165" fontId="25" fillId="0" borderId="0" xfId="28" applyNumberFormat="1" applyFont="1" applyBorder="1" applyAlignment="1">
      <alignment horizontal="center" vertical="center" wrapText="1"/>
    </xf>
    <xf numFmtId="0" fontId="25" fillId="0" borderId="0" xfId="28" applyFont="1" applyBorder="1" applyAlignment="1">
      <alignment horizontal="right" vertical="center" wrapText="1"/>
    </xf>
    <xf numFmtId="43" fontId="11" fillId="0" borderId="1" xfId="28" applyNumberFormat="1" applyFont="1" applyBorder="1" applyAlignment="1">
      <alignment horizontal="center" vertical="center" wrapText="1"/>
    </xf>
    <xf numFmtId="43" fontId="11" fillId="0" borderId="1" xfId="9" applyFont="1" applyBorder="1" applyAlignment="1">
      <alignment horizontal="center" vertical="center" wrapText="1"/>
    </xf>
    <xf numFmtId="43" fontId="11" fillId="0" borderId="3" xfId="9" applyFont="1" applyBorder="1" applyAlignment="1">
      <alignment horizontal="center" vertical="center" wrapText="1"/>
    </xf>
    <xf numFmtId="43" fontId="11" fillId="0" borderId="4" xfId="9" applyFont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165" fontId="17" fillId="4" borderId="1" xfId="9" applyNumberFormat="1" applyFont="1" applyFill="1" applyBorder="1" applyAlignment="1">
      <alignment vertical="center"/>
    </xf>
    <xf numFmtId="165" fontId="18" fillId="4" borderId="1" xfId="9" applyNumberFormat="1" applyFont="1" applyFill="1" applyBorder="1" applyAlignment="1">
      <alignment vertical="center"/>
    </xf>
    <xf numFmtId="43" fontId="18" fillId="4" borderId="1" xfId="9" applyFont="1" applyFill="1" applyBorder="1" applyAlignment="1">
      <alignment vertical="center"/>
    </xf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left" vertical="center"/>
    </xf>
    <xf numFmtId="43" fontId="17" fillId="2" borderId="3" xfId="9" applyFont="1" applyFill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3" fontId="17" fillId="0" borderId="1" xfId="9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3" fontId="11" fillId="0" borderId="21" xfId="9" applyFont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165" fontId="11" fillId="0" borderId="0" xfId="0" applyNumberFormat="1" applyFont="1" applyBorder="1" applyAlignment="1">
      <alignment horizontal="center" vertical="center" wrapText="1"/>
    </xf>
    <xf numFmtId="165" fontId="11" fillId="0" borderId="1" xfId="9" applyNumberFormat="1" applyFont="1" applyBorder="1" applyAlignment="1">
      <alignment horizontal="center" vertical="center" wrapText="1"/>
    </xf>
    <xf numFmtId="165" fontId="11" fillId="0" borderId="4" xfId="9" applyNumberFormat="1" applyFont="1" applyBorder="1" applyAlignment="1">
      <alignment horizontal="center" vertical="center" wrapText="1"/>
    </xf>
    <xf numFmtId="165" fontId="11" fillId="0" borderId="3" xfId="9" applyNumberFormat="1" applyFont="1" applyBorder="1" applyAlignment="1">
      <alignment horizontal="center" vertical="center" wrapText="1"/>
    </xf>
    <xf numFmtId="165" fontId="11" fillId="0" borderId="21" xfId="9" applyNumberFormat="1" applyFont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Alignment="1">
      <alignment horizontal="center" vertical="center" wrapText="1"/>
    </xf>
    <xf numFmtId="0" fontId="40" fillId="0" borderId="0" xfId="0" applyFont="1" applyFill="1" applyBorder="1" applyAlignment="1">
      <alignment vertical="center"/>
    </xf>
    <xf numFmtId="0" fontId="36" fillId="0" borderId="1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top" wrapText="1"/>
    </xf>
    <xf numFmtId="0" fontId="43" fillId="2" borderId="1" xfId="0" applyFont="1" applyFill="1" applyBorder="1" applyAlignment="1">
      <alignment horizontal="center" vertical="center" wrapText="1"/>
    </xf>
    <xf numFmtId="0" fontId="39" fillId="9" borderId="1" xfId="0" applyFont="1" applyFill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2" fillId="0" borderId="1" xfId="0" applyFont="1" applyFill="1" applyBorder="1" applyAlignment="1">
      <alignment vertical="center"/>
    </xf>
    <xf numFmtId="165" fontId="41" fillId="0" borderId="1" xfId="0" applyNumberFormat="1" applyFont="1" applyFill="1" applyBorder="1" applyAlignment="1">
      <alignment vertical="center"/>
    </xf>
    <xf numFmtId="165" fontId="42" fillId="0" borderId="1" xfId="9" applyNumberFormat="1" applyFont="1" applyFill="1" applyBorder="1" applyAlignment="1">
      <alignment vertical="center"/>
    </xf>
    <xf numFmtId="0" fontId="42" fillId="0" borderId="1" xfId="0" applyFont="1" applyFill="1" applyBorder="1" applyAlignment="1">
      <alignment horizontal="center" vertical="center" wrapText="1"/>
    </xf>
    <xf numFmtId="43" fontId="41" fillId="0" borderId="1" xfId="9" applyFont="1" applyFill="1" applyBorder="1" applyAlignment="1">
      <alignment horizontal="center" vertical="center" wrapText="1"/>
    </xf>
    <xf numFmtId="43" fontId="42" fillId="0" borderId="1" xfId="9" applyFont="1" applyFill="1" applyBorder="1" applyAlignment="1">
      <alignment horizontal="center" vertical="center" wrapText="1"/>
    </xf>
    <xf numFmtId="43" fontId="42" fillId="0" borderId="1" xfId="9" applyFont="1" applyBorder="1" applyAlignment="1">
      <alignment horizontal="center" vertical="center" wrapText="1"/>
    </xf>
    <xf numFmtId="167" fontId="42" fillId="0" borderId="1" xfId="9" applyNumberFormat="1" applyFont="1" applyFill="1" applyBorder="1" applyAlignment="1">
      <alignment horizontal="center" vertical="center" wrapText="1"/>
    </xf>
    <xf numFmtId="43" fontId="39" fillId="0" borderId="1" xfId="9" applyFont="1" applyBorder="1" applyAlignment="1">
      <alignment horizontal="center" vertical="center" wrapText="1"/>
    </xf>
    <xf numFmtId="43" fontId="39" fillId="0" borderId="4" xfId="9" applyFont="1" applyBorder="1" applyAlignment="1">
      <alignment horizontal="center" vertical="center" wrapText="1"/>
    </xf>
    <xf numFmtId="165" fontId="39" fillId="0" borderId="1" xfId="9" applyNumberFormat="1" applyFont="1" applyBorder="1" applyAlignment="1">
      <alignment horizontal="center" vertical="center" wrapText="1"/>
    </xf>
    <xf numFmtId="43" fontId="41" fillId="2" borderId="1" xfId="9" applyFont="1" applyFill="1" applyBorder="1" applyAlignment="1">
      <alignment horizontal="center" vertical="center" wrapText="1"/>
    </xf>
    <xf numFmtId="43" fontId="39" fillId="0" borderId="3" xfId="9" applyFont="1" applyBorder="1" applyAlignment="1">
      <alignment horizontal="center" vertical="center" wrapText="1"/>
    </xf>
    <xf numFmtId="43" fontId="39" fillId="0" borderId="21" xfId="9" applyFont="1" applyBorder="1" applyAlignment="1">
      <alignment horizontal="center" vertical="center" wrapText="1"/>
    </xf>
    <xf numFmtId="0" fontId="39" fillId="4" borderId="0" xfId="0" applyFont="1" applyFill="1" applyBorder="1" applyAlignment="1">
      <alignment horizontal="center" vertical="center" wrapText="1"/>
    </xf>
    <xf numFmtId="0" fontId="39" fillId="0" borderId="0" xfId="41" applyFont="1"/>
    <xf numFmtId="43" fontId="41" fillId="4" borderId="1" xfId="9" applyFont="1" applyFill="1" applyBorder="1" applyAlignment="1">
      <alignment horizontal="center" vertical="center" wrapText="1"/>
    </xf>
    <xf numFmtId="43" fontId="42" fillId="4" borderId="1" xfId="9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Fill="1" applyBorder="1" applyAlignment="1">
      <alignment horizontal="center" vertical="center" wrapText="1"/>
    </xf>
    <xf numFmtId="165" fontId="41" fillId="0" borderId="1" xfId="0" applyNumberFormat="1" applyFont="1" applyFill="1" applyBorder="1" applyAlignment="1">
      <alignment horizontal="center" vertical="center" wrapText="1"/>
    </xf>
    <xf numFmtId="165" fontId="42" fillId="0" borderId="1" xfId="0" applyNumberFormat="1" applyFont="1" applyFill="1" applyBorder="1" applyAlignment="1">
      <alignment horizontal="center" vertical="center" wrapText="1"/>
    </xf>
    <xf numFmtId="43" fontId="39" fillId="0" borderId="0" xfId="9" applyFont="1" applyBorder="1" applyAlignment="1">
      <alignment horizontal="center" vertical="center" wrapText="1"/>
    </xf>
    <xf numFmtId="165" fontId="39" fillId="0" borderId="0" xfId="0" applyNumberFormat="1" applyFont="1" applyFill="1" applyBorder="1" applyAlignment="1">
      <alignment horizontal="center" vertical="center" wrapText="1"/>
    </xf>
    <xf numFmtId="165" fontId="39" fillId="0" borderId="0" xfId="0" applyNumberFormat="1" applyFont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39" fillId="0" borderId="1" xfId="0" applyFont="1" applyFill="1" applyBorder="1" applyAlignment="1">
      <alignment horizontal="center" vertical="center" wrapText="1"/>
    </xf>
    <xf numFmtId="165" fontId="36" fillId="0" borderId="1" xfId="9" applyNumberFormat="1" applyFont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top" wrapText="1"/>
    </xf>
    <xf numFmtId="0" fontId="41" fillId="2" borderId="5" xfId="0" applyFont="1" applyFill="1" applyBorder="1" applyAlignment="1">
      <alignment horizontal="center" vertical="top" wrapText="1"/>
    </xf>
    <xf numFmtId="0" fontId="41" fillId="2" borderId="6" xfId="0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top" wrapText="1"/>
    </xf>
    <xf numFmtId="0" fontId="41" fillId="3" borderId="1" xfId="0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horizontal="center" vertical="top" wrapText="1"/>
    </xf>
    <xf numFmtId="165" fontId="42" fillId="8" borderId="21" xfId="0" applyNumberFormat="1" applyFont="1" applyFill="1" applyBorder="1" applyAlignment="1">
      <alignment horizontal="center" vertical="top" wrapText="1"/>
    </xf>
    <xf numFmtId="165" fontId="42" fillId="8" borderId="22" xfId="0" applyNumberFormat="1" applyFont="1" applyFill="1" applyBorder="1" applyAlignment="1">
      <alignment horizontal="center" vertical="top" wrapText="1"/>
    </xf>
    <xf numFmtId="0" fontId="42" fillId="0" borderId="1" xfId="0" applyFont="1" applyFill="1" applyBorder="1" applyAlignment="1">
      <alignment horizontal="center" vertical="center" wrapText="1"/>
    </xf>
    <xf numFmtId="43" fontId="41" fillId="5" borderId="1" xfId="9" applyFont="1" applyFill="1" applyBorder="1" applyAlignment="1">
      <alignment horizontal="center" vertical="top" wrapText="1"/>
    </xf>
    <xf numFmtId="0" fontId="42" fillId="5" borderId="21" xfId="0" applyFont="1" applyFill="1" applyBorder="1" applyAlignment="1">
      <alignment horizontal="center" vertical="top" wrapText="1"/>
    </xf>
    <xf numFmtId="0" fontId="42" fillId="5" borderId="22" xfId="0" applyFont="1" applyFill="1" applyBorder="1" applyAlignment="1">
      <alignment horizontal="center" vertical="top" wrapText="1"/>
    </xf>
    <xf numFmtId="0" fontId="39" fillId="9" borderId="1" xfId="0" applyFont="1" applyFill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top" wrapText="1"/>
    </xf>
    <xf numFmtId="43" fontId="41" fillId="8" borderId="1" xfId="9" applyFont="1" applyFill="1" applyBorder="1" applyAlignment="1">
      <alignment horizontal="center" vertical="top" wrapText="1"/>
    </xf>
    <xf numFmtId="0" fontId="42" fillId="5" borderId="20" xfId="28" applyFont="1" applyFill="1" applyBorder="1" applyAlignment="1">
      <alignment horizontal="center" vertical="center" wrapText="1"/>
    </xf>
    <xf numFmtId="0" fontId="42" fillId="5" borderId="18" xfId="28" applyFont="1" applyFill="1" applyBorder="1" applyAlignment="1">
      <alignment horizontal="center" vertical="center" wrapText="1"/>
    </xf>
    <xf numFmtId="0" fontId="42" fillId="5" borderId="1" xfId="28" applyFont="1" applyFill="1" applyBorder="1" applyAlignment="1">
      <alignment horizontal="center" vertical="center" wrapText="1"/>
    </xf>
    <xf numFmtId="0" fontId="42" fillId="5" borderId="2" xfId="28" applyFont="1" applyFill="1" applyBorder="1" applyAlignment="1">
      <alignment horizontal="center" vertical="center" wrapText="1"/>
    </xf>
    <xf numFmtId="0" fontId="42" fillId="5" borderId="19" xfId="28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top" wrapText="1"/>
    </xf>
    <xf numFmtId="0" fontId="42" fillId="2" borderId="3" xfId="0" applyFont="1" applyFill="1" applyBorder="1" applyAlignment="1">
      <alignment horizontal="center" vertical="top" wrapText="1"/>
    </xf>
    <xf numFmtId="0" fontId="42" fillId="9" borderId="1" xfId="28" applyFont="1" applyFill="1" applyBorder="1" applyAlignment="1">
      <alignment horizontal="center" vertical="center" wrapText="1"/>
    </xf>
    <xf numFmtId="165" fontId="42" fillId="8" borderId="20" xfId="28" applyNumberFormat="1" applyFont="1" applyFill="1" applyBorder="1" applyAlignment="1">
      <alignment horizontal="center" vertical="center" wrapText="1"/>
    </xf>
    <xf numFmtId="165" fontId="42" fillId="8" borderId="18" xfId="28" applyNumberFormat="1" applyFont="1" applyFill="1" applyBorder="1" applyAlignment="1">
      <alignment horizontal="center" vertical="center" wrapText="1"/>
    </xf>
    <xf numFmtId="165" fontId="42" fillId="8" borderId="1" xfId="28" applyNumberFormat="1" applyFont="1" applyFill="1" applyBorder="1" applyAlignment="1">
      <alignment horizontal="center" vertical="center" wrapText="1"/>
    </xf>
    <xf numFmtId="165" fontId="42" fillId="8" borderId="2" xfId="28" applyNumberFormat="1" applyFont="1" applyFill="1" applyBorder="1" applyAlignment="1">
      <alignment horizontal="center" vertical="center" wrapText="1"/>
    </xf>
    <xf numFmtId="165" fontId="42" fillId="8" borderId="19" xfId="28" applyNumberFormat="1" applyFont="1" applyFill="1" applyBorder="1" applyAlignment="1">
      <alignment horizontal="center" vertical="center" wrapText="1"/>
    </xf>
    <xf numFmtId="43" fontId="39" fillId="0" borderId="1" xfId="9" applyFont="1" applyBorder="1" applyAlignment="1">
      <alignment horizontal="center" vertical="center" wrapText="1"/>
    </xf>
    <xf numFmtId="165" fontId="39" fillId="0" borderId="1" xfId="9" applyNumberFormat="1" applyFont="1" applyBorder="1" applyAlignment="1">
      <alignment horizontal="center" vertical="center" wrapText="1"/>
    </xf>
    <xf numFmtId="165" fontId="39" fillId="0" borderId="4" xfId="9" applyNumberFormat="1" applyFont="1" applyBorder="1" applyAlignment="1">
      <alignment horizontal="center" vertical="center" wrapText="1"/>
    </xf>
    <xf numFmtId="165" fontId="39" fillId="0" borderId="6" xfId="9" applyNumberFormat="1" applyFont="1" applyBorder="1" applyAlignment="1">
      <alignment horizontal="center" vertical="center" wrapText="1"/>
    </xf>
    <xf numFmtId="43" fontId="39" fillId="0" borderId="4" xfId="9" applyFont="1" applyBorder="1" applyAlignment="1">
      <alignment horizontal="center" vertical="center" wrapText="1"/>
    </xf>
    <xf numFmtId="43" fontId="39" fillId="0" borderId="6" xfId="9" applyFont="1" applyBorder="1" applyAlignment="1">
      <alignment horizontal="center" vertical="center" wrapText="1"/>
    </xf>
    <xf numFmtId="0" fontId="32" fillId="0" borderId="11" xfId="40" applyFont="1" applyFill="1" applyBorder="1" applyAlignment="1">
      <alignment horizontal="left" vertical="top"/>
    </xf>
    <xf numFmtId="0" fontId="33" fillId="0" borderId="9" xfId="40" applyFont="1" applyFill="1" applyBorder="1" applyAlignment="1">
      <alignment horizontal="center" vertical="top"/>
    </xf>
    <xf numFmtId="0" fontId="33" fillId="0" borderId="14" xfId="40" applyFont="1" applyFill="1" applyBorder="1" applyAlignment="1">
      <alignment horizontal="center" vertical="top"/>
    </xf>
    <xf numFmtId="0" fontId="33" fillId="0" borderId="8" xfId="40" applyFont="1" applyFill="1" applyBorder="1" applyAlignment="1">
      <alignment horizontal="center" vertical="top"/>
    </xf>
    <xf numFmtId="0" fontId="31" fillId="0" borderId="8" xfId="40" applyFont="1" applyFill="1" applyBorder="1" applyAlignment="1">
      <alignment horizontal="left" vertical="top"/>
    </xf>
    <xf numFmtId="0" fontId="31" fillId="0" borderId="14" xfId="40" applyFont="1" applyFill="1" applyBorder="1" applyAlignment="1">
      <alignment horizontal="left" vertical="top"/>
    </xf>
    <xf numFmtId="0" fontId="29" fillId="0" borderId="9" xfId="40" applyFill="1" applyBorder="1" applyAlignment="1">
      <alignment horizontal="left" vertical="center"/>
    </xf>
    <xf numFmtId="0" fontId="29" fillId="0" borderId="7" xfId="40" applyFill="1" applyBorder="1" applyAlignment="1">
      <alignment horizontal="left" vertical="center"/>
    </xf>
    <xf numFmtId="0" fontId="29" fillId="0" borderId="13" xfId="40" applyFill="1" applyBorder="1" applyAlignment="1">
      <alignment horizontal="left" vertical="center"/>
    </xf>
    <xf numFmtId="0" fontId="29" fillId="0" borderId="12" xfId="40" applyFill="1" applyBorder="1" applyAlignment="1">
      <alignment horizontal="left" vertical="center"/>
    </xf>
    <xf numFmtId="0" fontId="29" fillId="0" borderId="11" xfId="40" applyFill="1" applyBorder="1" applyAlignment="1">
      <alignment horizontal="left" vertical="center"/>
    </xf>
    <xf numFmtId="0" fontId="29" fillId="0" borderId="10" xfId="40" applyFill="1" applyBorder="1" applyAlignment="1">
      <alignment horizontal="left" vertical="center"/>
    </xf>
    <xf numFmtId="0" fontId="29" fillId="0" borderId="9" xfId="40" applyFill="1" applyBorder="1" applyAlignment="1">
      <alignment horizontal="left" vertical="top"/>
    </xf>
    <xf numFmtId="0" fontId="29" fillId="0" borderId="8" xfId="40" applyFill="1" applyBorder="1" applyAlignment="1">
      <alignment horizontal="left" vertical="top"/>
    </xf>
    <xf numFmtId="0" fontId="32" fillId="0" borderId="0" xfId="40" applyFont="1" applyFill="1" applyAlignment="1">
      <alignment horizontal="right" vertical="top"/>
    </xf>
    <xf numFmtId="0" fontId="32" fillId="0" borderId="0" xfId="40" applyFont="1" applyFill="1" applyAlignment="1">
      <alignment horizontal="center" vertical="center" wrapText="1"/>
    </xf>
    <xf numFmtId="0" fontId="32" fillId="0" borderId="0" xfId="40" applyFont="1" applyFill="1" applyAlignment="1">
      <alignment horizontal="left" vertical="top"/>
    </xf>
    <xf numFmtId="0" fontId="29" fillId="0" borderId="17" xfId="40" applyFill="1" applyBorder="1" applyAlignment="1">
      <alignment horizontal="left" vertical="center"/>
    </xf>
    <xf numFmtId="0" fontId="29" fillId="0" borderId="0" xfId="40" applyFill="1" applyAlignment="1">
      <alignment horizontal="left" vertical="center"/>
    </xf>
    <xf numFmtId="0" fontId="29" fillId="0" borderId="16" xfId="40" applyFill="1" applyBorder="1" applyAlignment="1">
      <alignment horizontal="left" vertical="center"/>
    </xf>
    <xf numFmtId="0" fontId="29" fillId="0" borderId="14" xfId="40" applyFill="1" applyBorder="1" applyAlignment="1">
      <alignment horizontal="left" vertical="center"/>
    </xf>
    <xf numFmtId="0" fontId="29" fillId="0" borderId="8" xfId="40" applyFill="1" applyBorder="1" applyAlignment="1">
      <alignment horizontal="left" vertical="center"/>
    </xf>
    <xf numFmtId="0" fontId="32" fillId="0" borderId="14" xfId="40" applyFont="1" applyFill="1" applyBorder="1" applyAlignment="1">
      <alignment horizontal="left" vertical="top"/>
    </xf>
    <xf numFmtId="0" fontId="30" fillId="0" borderId="0" xfId="40" applyFont="1" applyFill="1" applyAlignment="1">
      <alignment horizontal="center"/>
    </xf>
    <xf numFmtId="43" fontId="17" fillId="5" borderId="1" xfId="9" applyFont="1" applyFill="1" applyBorder="1" applyAlignment="1">
      <alignment horizontal="center" vertical="top" wrapText="1"/>
    </xf>
    <xf numFmtId="0" fontId="18" fillId="5" borderId="20" xfId="28" applyFont="1" applyFill="1" applyBorder="1" applyAlignment="1">
      <alignment horizontal="center" vertical="center" wrapText="1"/>
    </xf>
    <xf numFmtId="0" fontId="18" fillId="5" borderId="18" xfId="28" applyFont="1" applyFill="1" applyBorder="1" applyAlignment="1">
      <alignment horizontal="center" vertical="center" wrapText="1"/>
    </xf>
    <xf numFmtId="0" fontId="18" fillId="5" borderId="1" xfId="28" applyFont="1" applyFill="1" applyBorder="1" applyAlignment="1">
      <alignment horizontal="center" vertical="center" wrapText="1"/>
    </xf>
    <xf numFmtId="0" fontId="18" fillId="5" borderId="2" xfId="28" applyFont="1" applyFill="1" applyBorder="1" applyAlignment="1">
      <alignment horizontal="center" vertical="center" wrapText="1"/>
    </xf>
    <xf numFmtId="0" fontId="18" fillId="5" borderId="19" xfId="28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top" wrapText="1"/>
    </xf>
    <xf numFmtId="0" fontId="18" fillId="2" borderId="3" xfId="0" applyFont="1" applyFill="1" applyBorder="1" applyAlignment="1">
      <alignment horizontal="center" vertical="top" wrapText="1"/>
    </xf>
    <xf numFmtId="0" fontId="17" fillId="2" borderId="4" xfId="0" applyFont="1" applyFill="1" applyBorder="1" applyAlignment="1">
      <alignment horizontal="center" vertical="top" wrapText="1"/>
    </xf>
    <xf numFmtId="0" fontId="17" fillId="2" borderId="5" xfId="0" applyFont="1" applyFill="1" applyBorder="1" applyAlignment="1">
      <alignment horizontal="center" vertical="top" wrapText="1"/>
    </xf>
    <xf numFmtId="0" fontId="17" fillId="2" borderId="6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top" wrapText="1"/>
    </xf>
    <xf numFmtId="0" fontId="18" fillId="9" borderId="1" xfId="28" applyFont="1" applyFill="1" applyBorder="1" applyAlignment="1">
      <alignment horizontal="center" vertical="center" wrapText="1"/>
    </xf>
    <xf numFmtId="43" fontId="11" fillId="0" borderId="1" xfId="9" applyFont="1" applyBorder="1" applyAlignment="1">
      <alignment horizontal="center" vertical="center" wrapText="1"/>
    </xf>
    <xf numFmtId="43" fontId="11" fillId="0" borderId="4" xfId="9" applyFont="1" applyBorder="1" applyAlignment="1">
      <alignment horizontal="center" vertical="center" wrapText="1"/>
    </xf>
    <xf numFmtId="43" fontId="11" fillId="0" borderId="6" xfId="9" applyFont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center" vertical="top" wrapText="1"/>
    </xf>
    <xf numFmtId="0" fontId="18" fillId="5" borderId="22" xfId="0" applyFont="1" applyFill="1" applyBorder="1" applyAlignment="1">
      <alignment horizontal="center" vertical="top" wrapText="1"/>
    </xf>
    <xf numFmtId="0" fontId="11" fillId="9" borderId="1" xfId="0" applyFont="1" applyFill="1" applyBorder="1" applyAlignment="1">
      <alignment horizontal="center" vertical="center" wrapText="1"/>
    </xf>
    <xf numFmtId="43" fontId="17" fillId="8" borderId="1" xfId="9" applyFont="1" applyFill="1" applyBorder="1" applyAlignment="1">
      <alignment horizontal="center" vertical="top" wrapText="1"/>
    </xf>
    <xf numFmtId="165" fontId="18" fillId="8" borderId="21" xfId="0" applyNumberFormat="1" applyFont="1" applyFill="1" applyBorder="1" applyAlignment="1">
      <alignment horizontal="center" vertical="top" wrapText="1"/>
    </xf>
    <xf numFmtId="165" fontId="18" fillId="8" borderId="22" xfId="0" applyNumberFormat="1" applyFont="1" applyFill="1" applyBorder="1" applyAlignment="1">
      <alignment horizontal="center" vertical="top" wrapText="1"/>
    </xf>
    <xf numFmtId="165" fontId="18" fillId="8" borderId="2" xfId="28" applyNumberFormat="1" applyFont="1" applyFill="1" applyBorder="1" applyAlignment="1">
      <alignment horizontal="center" vertical="center" wrapText="1"/>
    </xf>
    <xf numFmtId="165" fontId="18" fillId="8" borderId="19" xfId="28" applyNumberFormat="1" applyFont="1" applyFill="1" applyBorder="1" applyAlignment="1">
      <alignment horizontal="center" vertical="center" wrapText="1"/>
    </xf>
    <xf numFmtId="165" fontId="18" fillId="8" borderId="20" xfId="28" applyNumberFormat="1" applyFont="1" applyFill="1" applyBorder="1" applyAlignment="1">
      <alignment horizontal="center" vertical="center" wrapText="1"/>
    </xf>
    <xf numFmtId="165" fontId="18" fillId="8" borderId="18" xfId="28" applyNumberFormat="1" applyFont="1" applyFill="1" applyBorder="1" applyAlignment="1">
      <alignment horizontal="center" vertical="center" wrapText="1"/>
    </xf>
    <xf numFmtId="165" fontId="18" fillId="8" borderId="1" xfId="28" applyNumberFormat="1" applyFont="1" applyFill="1" applyBorder="1" applyAlignment="1">
      <alignment horizontal="center" vertical="center" wrapText="1"/>
    </xf>
    <xf numFmtId="165" fontId="11" fillId="0" borderId="1" xfId="9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165" fontId="36" fillId="0" borderId="1" xfId="9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1" xfId="0" applyFont="1" applyBorder="1" applyAlignment="1" applyProtection="1">
      <alignment horizontal="center" vertical="center" wrapText="1"/>
      <protection locked="0"/>
    </xf>
    <xf numFmtId="43" fontId="38" fillId="0" borderId="1" xfId="9" applyFont="1" applyBorder="1" applyAlignment="1" applyProtection="1">
      <alignment horizontal="center" vertical="center" wrapText="1"/>
      <protection hidden="1"/>
    </xf>
    <xf numFmtId="0" fontId="38" fillId="0" borderId="1" xfId="0" applyFont="1" applyFill="1" applyBorder="1" applyAlignment="1">
      <alignment horizontal="center" vertical="center" wrapText="1"/>
    </xf>
    <xf numFmtId="165" fontId="38" fillId="0" borderId="1" xfId="9" applyNumberFormat="1" applyFont="1" applyBorder="1" applyAlignment="1" applyProtection="1">
      <alignment horizontal="center" vertical="center" wrapText="1"/>
      <protection hidden="1"/>
    </xf>
    <xf numFmtId="0" fontId="25" fillId="0" borderId="0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left" vertical="center" wrapText="1"/>
    </xf>
    <xf numFmtId="0" fontId="25" fillId="0" borderId="0" xfId="28" applyFont="1" applyBorder="1" applyAlignment="1">
      <alignment horizontal="center" vertical="center" wrapText="1"/>
    </xf>
    <xf numFmtId="0" fontId="28" fillId="6" borderId="0" xfId="28" applyFont="1" applyFill="1" applyBorder="1" applyAlignment="1">
      <alignment horizontal="center" vertical="center" wrapText="1"/>
    </xf>
    <xf numFmtId="0" fontId="25" fillId="0" borderId="1" xfId="28" applyFont="1" applyBorder="1" applyAlignment="1">
      <alignment horizontal="center" vertical="center" wrapText="1"/>
    </xf>
    <xf numFmtId="0" fontId="18" fillId="0" borderId="18" xfId="28" applyFont="1" applyBorder="1" applyAlignment="1">
      <alignment horizontal="center" vertical="center" wrapText="1"/>
    </xf>
    <xf numFmtId="43" fontId="18" fillId="0" borderId="2" xfId="42" applyFont="1" applyBorder="1" applyAlignment="1">
      <alignment horizontal="center" vertical="center" wrapText="1"/>
    </xf>
    <xf numFmtId="43" fontId="18" fillId="0" borderId="3" xfId="42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</cellXfs>
  <cellStyles count="45">
    <cellStyle name="Обычный" xfId="0" builtinId="0"/>
    <cellStyle name="Обычный 10" xfId="16"/>
    <cellStyle name="Обычный 11" xfId="20"/>
    <cellStyle name="Обычный 11 2" xfId="26"/>
    <cellStyle name="Обычный 12" xfId="15"/>
    <cellStyle name="Обычный 12 2" xfId="38"/>
    <cellStyle name="Обычный 13" xfId="22"/>
    <cellStyle name="Обычный 13 2" xfId="41"/>
    <cellStyle name="Обычный 14" xfId="24"/>
    <cellStyle name="Обычный 15" xfId="33"/>
    <cellStyle name="Обычный 16" xfId="36"/>
    <cellStyle name="Обычный 17" xfId="40"/>
    <cellStyle name="Обычный 2" xfId="1"/>
    <cellStyle name="Обычный 2 2" xfId="6"/>
    <cellStyle name="Обычный 2 3" xfId="10"/>
    <cellStyle name="Обычный 2 4" xfId="28"/>
    <cellStyle name="Обычный 3" xfId="11"/>
    <cellStyle name="Обычный 3 2" xfId="37"/>
    <cellStyle name="Обычный 4" xfId="7"/>
    <cellStyle name="Обычный 5" xfId="2"/>
    <cellStyle name="Обычный 6" xfId="4"/>
    <cellStyle name="Обычный 7" xfId="3"/>
    <cellStyle name="Обычный 7 2" xfId="5"/>
    <cellStyle name="Обычный 8" xfId="12"/>
    <cellStyle name="Обычный 9" xfId="13"/>
    <cellStyle name="Обычный 9 2" xfId="18"/>
    <cellStyle name="Процентный" xfId="32" builtinId="5"/>
    <cellStyle name="Процентный 2" xfId="43"/>
    <cellStyle name="Финансовый" xfId="9" builtinId="3"/>
    <cellStyle name="Финансовый 10" xfId="35"/>
    <cellStyle name="Финансовый 11" xfId="44"/>
    <cellStyle name="Финансовый 2" xfId="8"/>
    <cellStyle name="Финансовый 2 2" xfId="29"/>
    <cellStyle name="Финансовый 2 3" xfId="39"/>
    <cellStyle name="Финансовый 2 4" xfId="42"/>
    <cellStyle name="Финансовый 3" xfId="14"/>
    <cellStyle name="Финансовый 3 2" xfId="19"/>
    <cellStyle name="Финансовый 3 2 2" xfId="31"/>
    <cellStyle name="Финансовый 3 3" xfId="30"/>
    <cellStyle name="Финансовый 4" xfId="17"/>
    <cellStyle name="Финансовый 5" xfId="21"/>
    <cellStyle name="Финансовый 6" xfId="23"/>
    <cellStyle name="Финансовый 7" xfId="25"/>
    <cellStyle name="Финансовый 8" xfId="27"/>
    <cellStyle name="Финансовый 9" xfId="34"/>
  </cellStyles>
  <dxfs count="0"/>
  <tableStyles count="0" defaultTableStyle="TableStyleMedium2" defaultPivotStyle="PivotStyleMedium9"/>
  <colors>
    <mruColors>
      <color rgb="FFFFFFCC"/>
      <color rgb="FF66FF99"/>
      <color rgb="FFFFCCFF"/>
      <color rgb="FFCCCCFF"/>
      <color rgb="FFFFCC99"/>
      <color rgb="FFCC9900"/>
      <color rgb="FFFF9900"/>
      <color rgb="FF33CCCC"/>
      <color rgb="FFCC99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(18)\_&#1054;&#1073;&#1084;&#1077;&#1085;\2023%20&#1088;&#1072;&#1073;&#1086;&#1090;&#1072;\2024+\&#1056;&#1072;&#1073;&#1086;&#1095;&#1080;&#1081;%20&#1089;&#1090;&#1086;&#1083;%20&#1085;&#1072;%2015.10\&#1056;&#1072;&#1079;&#1084;&#1077;&#1088;%20&#1087;&#1083;&#1072;&#1090;&#1099;%20&#1080;%20&#1090;&#1072;&#1088;&#1080;&#1092;&#1099;\&#1060;&#1086;&#1085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"/>
      <sheetName val="СиР"/>
      <sheetName val="ВНИИССОК"/>
      <sheetName val="Тарифы"/>
      <sheetName val="СиР рост"/>
      <sheetName val="СиР рост печать"/>
    </sheetNames>
    <sheetDataSet>
      <sheetData sheetId="0">
        <row r="1">
          <cell r="C1" t="str">
            <v>Общая площадь МКД, м2</v>
          </cell>
          <cell r="K1">
            <v>0</v>
          </cell>
        </row>
        <row r="2">
          <cell r="C2">
            <v>0</v>
          </cell>
          <cell r="K2" t="str">
            <v>с 01.09.2024</v>
          </cell>
        </row>
        <row r="3">
          <cell r="C3">
            <v>599.6</v>
          </cell>
          <cell r="K3">
            <v>33.17</v>
          </cell>
          <cell r="AL3">
            <v>1</v>
          </cell>
        </row>
        <row r="4">
          <cell r="C4">
            <v>464.76</v>
          </cell>
          <cell r="K4">
            <v>33.17</v>
          </cell>
          <cell r="AL4">
            <v>1</v>
          </cell>
        </row>
        <row r="5">
          <cell r="C5">
            <v>490.28</v>
          </cell>
          <cell r="K5">
            <v>33.17</v>
          </cell>
          <cell r="AL5">
            <v>1</v>
          </cell>
        </row>
        <row r="6">
          <cell r="C6">
            <v>1544.17</v>
          </cell>
          <cell r="K6">
            <v>33.17</v>
          </cell>
          <cell r="AL6">
            <v>1</v>
          </cell>
        </row>
        <row r="7">
          <cell r="C7">
            <v>543.29999999999995</v>
          </cell>
          <cell r="K7" t="str">
            <v>расселён</v>
          </cell>
          <cell r="AL7">
            <v>1</v>
          </cell>
        </row>
        <row r="8">
          <cell r="C8">
            <v>724.96</v>
          </cell>
          <cell r="K8">
            <v>33.17</v>
          </cell>
          <cell r="AL8">
            <v>1</v>
          </cell>
        </row>
        <row r="9">
          <cell r="C9">
            <v>1102.18</v>
          </cell>
          <cell r="K9">
            <v>33.17</v>
          </cell>
          <cell r="AL9">
            <v>1</v>
          </cell>
        </row>
        <row r="10">
          <cell r="C10">
            <v>1647.35</v>
          </cell>
          <cell r="K10">
            <v>33.17</v>
          </cell>
          <cell r="AL10">
            <v>1</v>
          </cell>
        </row>
        <row r="11">
          <cell r="C11">
            <v>553.4</v>
          </cell>
          <cell r="K11" t="str">
            <v>расселён</v>
          </cell>
          <cell r="AL11">
            <v>1</v>
          </cell>
        </row>
        <row r="12">
          <cell r="C12">
            <v>2262.31</v>
          </cell>
          <cell r="K12">
            <v>48.44</v>
          </cell>
          <cell r="AL12">
            <v>1</v>
          </cell>
        </row>
        <row r="13">
          <cell r="C13">
            <v>2252</v>
          </cell>
          <cell r="K13">
            <v>48.44</v>
          </cell>
          <cell r="AL13">
            <v>1</v>
          </cell>
        </row>
        <row r="14">
          <cell r="C14">
            <v>2252.2800000000002</v>
          </cell>
          <cell r="K14">
            <v>48.44</v>
          </cell>
          <cell r="AL14">
            <v>1</v>
          </cell>
        </row>
        <row r="15">
          <cell r="C15">
            <v>546.05999999999995</v>
          </cell>
          <cell r="K15">
            <v>33.17</v>
          </cell>
          <cell r="AL15">
            <v>1</v>
          </cell>
        </row>
        <row r="16">
          <cell r="C16">
            <v>560.67999999999995</v>
          </cell>
          <cell r="K16">
            <v>33.17</v>
          </cell>
          <cell r="AL16">
            <v>1</v>
          </cell>
        </row>
        <row r="17">
          <cell r="C17">
            <v>642.20000000000005</v>
          </cell>
          <cell r="K17">
            <v>33.17</v>
          </cell>
          <cell r="AL17">
            <v>1</v>
          </cell>
        </row>
        <row r="18">
          <cell r="C18">
            <v>646.79999999999995</v>
          </cell>
          <cell r="K18">
            <v>33.17</v>
          </cell>
          <cell r="AL18">
            <v>1</v>
          </cell>
        </row>
        <row r="19">
          <cell r="C19">
            <v>633</v>
          </cell>
          <cell r="K19">
            <v>33.17</v>
          </cell>
          <cell r="AL19">
            <v>1</v>
          </cell>
        </row>
        <row r="20">
          <cell r="C20">
            <v>604.79999999999995</v>
          </cell>
          <cell r="K20">
            <v>33.17</v>
          </cell>
          <cell r="AL20">
            <v>1</v>
          </cell>
        </row>
        <row r="21">
          <cell r="C21">
            <v>1021.96</v>
          </cell>
          <cell r="K21">
            <v>33.17</v>
          </cell>
          <cell r="AL21">
            <v>1</v>
          </cell>
        </row>
        <row r="22">
          <cell r="C22">
            <v>385.6</v>
          </cell>
          <cell r="K22">
            <v>26.91</v>
          </cell>
          <cell r="AL22">
            <v>1</v>
          </cell>
        </row>
        <row r="23">
          <cell r="C23">
            <v>385.6</v>
          </cell>
          <cell r="K23">
            <v>26.91</v>
          </cell>
          <cell r="AL23">
            <v>1</v>
          </cell>
        </row>
        <row r="24">
          <cell r="C24">
            <v>10450.300000000001</v>
          </cell>
          <cell r="K24">
            <v>48.44</v>
          </cell>
          <cell r="AL24">
            <v>1</v>
          </cell>
        </row>
        <row r="25">
          <cell r="C25">
            <v>3844.53</v>
          </cell>
          <cell r="K25">
            <v>48.44</v>
          </cell>
          <cell r="AL25">
            <v>1</v>
          </cell>
        </row>
        <row r="26">
          <cell r="C26">
            <v>8950.7999999999993</v>
          </cell>
          <cell r="K26">
            <v>48.16</v>
          </cell>
          <cell r="AL26">
            <v>1</v>
          </cell>
        </row>
        <row r="27">
          <cell r="C27">
            <v>3811.9</v>
          </cell>
          <cell r="K27">
            <v>48.44</v>
          </cell>
          <cell r="AL27">
            <v>1</v>
          </cell>
        </row>
        <row r="28">
          <cell r="C28">
            <v>3817.2000000000003</v>
          </cell>
          <cell r="K28">
            <v>36.75</v>
          </cell>
          <cell r="AL28">
            <v>1</v>
          </cell>
        </row>
        <row r="29">
          <cell r="C29">
            <v>3908.8</v>
          </cell>
          <cell r="K29">
            <v>36.54</v>
          </cell>
          <cell r="AL29">
            <v>1</v>
          </cell>
        </row>
        <row r="30">
          <cell r="C30">
            <v>4187.5</v>
          </cell>
          <cell r="K30">
            <v>36.54</v>
          </cell>
          <cell r="AL30">
            <v>1</v>
          </cell>
        </row>
        <row r="31">
          <cell r="C31">
            <v>1596.9</v>
          </cell>
          <cell r="K31">
            <v>26.91</v>
          </cell>
          <cell r="AL31">
            <v>1</v>
          </cell>
        </row>
        <row r="32">
          <cell r="C32">
            <v>2617.3000000000002</v>
          </cell>
          <cell r="K32">
            <v>26.91</v>
          </cell>
          <cell r="AL32">
            <v>1</v>
          </cell>
        </row>
        <row r="33">
          <cell r="C33">
            <v>794.16</v>
          </cell>
          <cell r="K33">
            <v>16.23</v>
          </cell>
          <cell r="AL33">
            <v>1</v>
          </cell>
        </row>
        <row r="34">
          <cell r="C34">
            <v>3900.4</v>
          </cell>
          <cell r="K34">
            <v>36.54</v>
          </cell>
          <cell r="AL34">
            <v>1</v>
          </cell>
        </row>
        <row r="35">
          <cell r="C35">
            <v>330.3</v>
          </cell>
          <cell r="K35">
            <v>16.02</v>
          </cell>
          <cell r="AL35">
            <v>1</v>
          </cell>
        </row>
        <row r="36">
          <cell r="C36">
            <v>331.2</v>
          </cell>
          <cell r="K36">
            <v>16.02</v>
          </cell>
          <cell r="AL36">
            <v>1</v>
          </cell>
        </row>
        <row r="37">
          <cell r="C37">
            <v>10785.62</v>
          </cell>
          <cell r="K37">
            <v>48.44</v>
          </cell>
          <cell r="AL37">
            <v>1</v>
          </cell>
        </row>
        <row r="38">
          <cell r="C38">
            <v>10772.68</v>
          </cell>
          <cell r="K38">
            <v>48.44</v>
          </cell>
          <cell r="AL38">
            <v>1</v>
          </cell>
        </row>
        <row r="39">
          <cell r="C39">
            <v>10745.800000000001</v>
          </cell>
          <cell r="K39">
            <v>48.44</v>
          </cell>
          <cell r="AL39">
            <v>1</v>
          </cell>
        </row>
        <row r="40">
          <cell r="C40">
            <v>4054.4</v>
          </cell>
          <cell r="K40">
            <v>48.44</v>
          </cell>
          <cell r="AL40">
            <v>1</v>
          </cell>
        </row>
        <row r="41">
          <cell r="C41">
            <v>3567.1</v>
          </cell>
          <cell r="K41">
            <v>48.44</v>
          </cell>
          <cell r="AL41">
            <v>1</v>
          </cell>
        </row>
        <row r="42">
          <cell r="C42">
            <v>21973.200000000001</v>
          </cell>
          <cell r="K42">
            <v>48.16</v>
          </cell>
          <cell r="AL42">
            <v>1</v>
          </cell>
        </row>
        <row r="43">
          <cell r="C43">
            <v>644.9</v>
          </cell>
          <cell r="K43">
            <v>33.17</v>
          </cell>
          <cell r="AL43">
            <v>1</v>
          </cell>
        </row>
        <row r="44">
          <cell r="C44">
            <v>1486.2</v>
          </cell>
          <cell r="K44">
            <v>26.91</v>
          </cell>
          <cell r="AL44">
            <v>1</v>
          </cell>
        </row>
        <row r="45">
          <cell r="C45">
            <v>879.9</v>
          </cell>
          <cell r="K45">
            <v>26.91</v>
          </cell>
          <cell r="AL45">
            <v>1</v>
          </cell>
        </row>
        <row r="46">
          <cell r="C46">
            <v>886.63</v>
          </cell>
          <cell r="K46">
            <v>26.91</v>
          </cell>
          <cell r="AL46">
            <v>1</v>
          </cell>
        </row>
        <row r="47">
          <cell r="C47">
            <v>885.3</v>
          </cell>
          <cell r="K47">
            <v>26.91</v>
          </cell>
          <cell r="AL47">
            <v>1</v>
          </cell>
        </row>
        <row r="48">
          <cell r="C48">
            <v>1380.65</v>
          </cell>
          <cell r="K48">
            <v>26.91</v>
          </cell>
          <cell r="AL48">
            <v>1</v>
          </cell>
        </row>
        <row r="49">
          <cell r="C49">
            <v>379.15</v>
          </cell>
          <cell r="K49">
            <v>33.17</v>
          </cell>
          <cell r="AL49">
            <v>1</v>
          </cell>
        </row>
        <row r="50">
          <cell r="C50">
            <v>502.68</v>
          </cell>
          <cell r="K50">
            <v>26.91</v>
          </cell>
          <cell r="AL50">
            <v>1</v>
          </cell>
        </row>
        <row r="51">
          <cell r="C51">
            <v>758.99</v>
          </cell>
          <cell r="K51">
            <v>26.91</v>
          </cell>
          <cell r="AL51">
            <v>1</v>
          </cell>
        </row>
        <row r="52">
          <cell r="C52">
            <v>5789.9398064828247</v>
          </cell>
          <cell r="K52">
            <v>48.44</v>
          </cell>
          <cell r="AL52">
            <v>1</v>
          </cell>
        </row>
        <row r="53">
          <cell r="C53">
            <v>5804.9</v>
          </cell>
          <cell r="K53">
            <v>48.44</v>
          </cell>
          <cell r="AL53">
            <v>1</v>
          </cell>
        </row>
        <row r="54">
          <cell r="C54">
            <v>10302.899999999998</v>
          </cell>
          <cell r="K54">
            <v>48.16</v>
          </cell>
          <cell r="AL54">
            <v>1</v>
          </cell>
        </row>
        <row r="55">
          <cell r="C55">
            <v>4904.3</v>
          </cell>
          <cell r="K55">
            <v>48.16</v>
          </cell>
          <cell r="AL55">
            <v>1</v>
          </cell>
        </row>
        <row r="56">
          <cell r="C56">
            <v>3072.3</v>
          </cell>
          <cell r="K56">
            <v>36.75</v>
          </cell>
          <cell r="AL56">
            <v>1</v>
          </cell>
        </row>
        <row r="57">
          <cell r="C57">
            <v>4398.8</v>
          </cell>
          <cell r="K57">
            <v>36.54</v>
          </cell>
          <cell r="AL57">
            <v>1</v>
          </cell>
        </row>
        <row r="58">
          <cell r="C58">
            <v>7902.2</v>
          </cell>
          <cell r="K58">
            <v>36.75</v>
          </cell>
          <cell r="AL58">
            <v>1</v>
          </cell>
        </row>
        <row r="59">
          <cell r="C59">
            <v>6108.4400000000005</v>
          </cell>
          <cell r="K59">
            <v>36.54</v>
          </cell>
          <cell r="AL59">
            <v>1</v>
          </cell>
        </row>
        <row r="60">
          <cell r="C60">
            <v>5301.46</v>
          </cell>
          <cell r="K60">
            <v>36.54</v>
          </cell>
          <cell r="AL60">
            <v>1</v>
          </cell>
        </row>
        <row r="61">
          <cell r="C61">
            <v>5275.3899999999967</v>
          </cell>
          <cell r="K61">
            <v>36.54</v>
          </cell>
          <cell r="AL61">
            <v>1</v>
          </cell>
        </row>
        <row r="62">
          <cell r="C62">
            <v>4404.8</v>
          </cell>
          <cell r="K62">
            <v>44.8</v>
          </cell>
          <cell r="AL62">
            <v>1</v>
          </cell>
        </row>
        <row r="63">
          <cell r="C63">
            <v>3066.8</v>
          </cell>
          <cell r="K63">
            <v>48.44</v>
          </cell>
          <cell r="AL63">
            <v>1</v>
          </cell>
        </row>
        <row r="64">
          <cell r="C64">
            <v>3045.4</v>
          </cell>
          <cell r="K64">
            <v>48.44</v>
          </cell>
          <cell r="AL64">
            <v>1</v>
          </cell>
        </row>
        <row r="65">
          <cell r="C65">
            <v>2826.5</v>
          </cell>
          <cell r="K65">
            <v>48.44</v>
          </cell>
          <cell r="AL65">
            <v>1</v>
          </cell>
        </row>
        <row r="66">
          <cell r="C66">
            <v>2848.6</v>
          </cell>
          <cell r="K66">
            <v>48.44</v>
          </cell>
          <cell r="AL66">
            <v>1</v>
          </cell>
        </row>
        <row r="67">
          <cell r="C67">
            <v>9513.2000000000044</v>
          </cell>
          <cell r="K67">
            <v>48.44</v>
          </cell>
          <cell r="AL67">
            <v>1</v>
          </cell>
        </row>
        <row r="68">
          <cell r="C68">
            <v>2869.6</v>
          </cell>
          <cell r="K68">
            <v>48.44</v>
          </cell>
          <cell r="AL68">
            <v>1</v>
          </cell>
        </row>
        <row r="69">
          <cell r="C69">
            <v>2864.7</v>
          </cell>
          <cell r="K69">
            <v>48.44</v>
          </cell>
          <cell r="AL69">
            <v>1</v>
          </cell>
        </row>
        <row r="70">
          <cell r="C70">
            <v>6521.800000000002</v>
          </cell>
          <cell r="K70">
            <v>48.16</v>
          </cell>
          <cell r="AL70">
            <v>1</v>
          </cell>
        </row>
        <row r="71">
          <cell r="C71">
            <v>3038</v>
          </cell>
          <cell r="K71">
            <v>48.44</v>
          </cell>
          <cell r="AL71">
            <v>1</v>
          </cell>
        </row>
        <row r="72">
          <cell r="C72">
            <v>3052.5</v>
          </cell>
          <cell r="K72">
            <v>48.44</v>
          </cell>
          <cell r="AL72">
            <v>1</v>
          </cell>
        </row>
        <row r="73">
          <cell r="C73">
            <v>2889</v>
          </cell>
          <cell r="K73">
            <v>48.44</v>
          </cell>
          <cell r="AL73">
            <v>1</v>
          </cell>
        </row>
        <row r="74">
          <cell r="C74">
            <v>2857.2</v>
          </cell>
          <cell r="K74">
            <v>48.44</v>
          </cell>
          <cell r="AL74">
            <v>1</v>
          </cell>
        </row>
        <row r="75">
          <cell r="C75">
            <v>3103.7</v>
          </cell>
          <cell r="K75">
            <v>48.44</v>
          </cell>
          <cell r="AL75">
            <v>1</v>
          </cell>
        </row>
        <row r="76">
          <cell r="C76">
            <v>3039</v>
          </cell>
          <cell r="K76">
            <v>48.44</v>
          </cell>
          <cell r="AL76">
            <v>1</v>
          </cell>
        </row>
        <row r="77">
          <cell r="C77">
            <v>3007.4</v>
          </cell>
          <cell r="K77">
            <v>48.44</v>
          </cell>
          <cell r="AL77">
            <v>1</v>
          </cell>
        </row>
        <row r="78">
          <cell r="C78">
            <v>6944.01</v>
          </cell>
          <cell r="K78">
            <v>33.17</v>
          </cell>
          <cell r="AL78">
            <v>1</v>
          </cell>
        </row>
        <row r="79">
          <cell r="C79">
            <v>6622.8</v>
          </cell>
          <cell r="K79">
            <v>48.16</v>
          </cell>
          <cell r="AL79">
            <v>1</v>
          </cell>
        </row>
        <row r="80">
          <cell r="C80">
            <v>3447.6</v>
          </cell>
          <cell r="K80">
            <v>33.17</v>
          </cell>
          <cell r="AL80">
            <v>1</v>
          </cell>
        </row>
        <row r="81">
          <cell r="C81">
            <v>3176.2</v>
          </cell>
          <cell r="K81">
            <v>33.17</v>
          </cell>
          <cell r="AL81">
            <v>1</v>
          </cell>
        </row>
        <row r="82">
          <cell r="C82">
            <v>10284.4</v>
          </cell>
          <cell r="K82">
            <v>48.44</v>
          </cell>
          <cell r="AL82">
            <v>1</v>
          </cell>
        </row>
        <row r="83">
          <cell r="C83">
            <v>22940.107170224412</v>
          </cell>
          <cell r="K83">
            <v>39.28</v>
          </cell>
          <cell r="AL83">
            <v>1</v>
          </cell>
        </row>
        <row r="84">
          <cell r="C84">
            <v>3520.6</v>
          </cell>
          <cell r="K84">
            <v>33.17</v>
          </cell>
          <cell r="AL84">
            <v>1</v>
          </cell>
        </row>
        <row r="85">
          <cell r="C85">
            <v>3523.58</v>
          </cell>
          <cell r="K85">
            <v>33.17</v>
          </cell>
          <cell r="AL85">
            <v>1</v>
          </cell>
        </row>
        <row r="86">
          <cell r="C86">
            <v>3477.26</v>
          </cell>
          <cell r="K86">
            <v>33.17</v>
          </cell>
          <cell r="AL86">
            <v>1</v>
          </cell>
        </row>
        <row r="87">
          <cell r="C87">
            <v>3071.9</v>
          </cell>
          <cell r="K87">
            <v>48.44</v>
          </cell>
          <cell r="AL87">
            <v>1</v>
          </cell>
        </row>
        <row r="88">
          <cell r="C88">
            <v>3039.4</v>
          </cell>
          <cell r="K88">
            <v>48.44</v>
          </cell>
          <cell r="AL88">
            <v>1</v>
          </cell>
        </row>
        <row r="89">
          <cell r="C89">
            <v>8990.7000000000007</v>
          </cell>
          <cell r="K89">
            <v>48.44</v>
          </cell>
          <cell r="AL89">
            <v>1</v>
          </cell>
        </row>
        <row r="90">
          <cell r="C90">
            <v>3242.2</v>
          </cell>
          <cell r="K90">
            <v>33.17</v>
          </cell>
          <cell r="AL90">
            <v>1</v>
          </cell>
        </row>
        <row r="91">
          <cell r="C91">
            <v>3473.5</v>
          </cell>
          <cell r="K91">
            <v>33.17</v>
          </cell>
          <cell r="AL91">
            <v>1</v>
          </cell>
        </row>
        <row r="92">
          <cell r="C92">
            <v>3480.2</v>
          </cell>
          <cell r="K92">
            <v>33.17</v>
          </cell>
          <cell r="AL92">
            <v>1</v>
          </cell>
        </row>
        <row r="93">
          <cell r="C93">
            <v>3501.57</v>
          </cell>
          <cell r="K93">
            <v>33.17</v>
          </cell>
          <cell r="AL93">
            <v>1</v>
          </cell>
        </row>
        <row r="94">
          <cell r="C94">
            <v>3661.5</v>
          </cell>
          <cell r="K94">
            <v>48.44</v>
          </cell>
          <cell r="AL94">
            <v>1</v>
          </cell>
        </row>
        <row r="95">
          <cell r="C95">
            <v>3644.4</v>
          </cell>
          <cell r="K95">
            <v>48.44</v>
          </cell>
          <cell r="AL95">
            <v>1</v>
          </cell>
        </row>
        <row r="96">
          <cell r="C96">
            <v>8981.23</v>
          </cell>
          <cell r="K96">
            <v>48.44</v>
          </cell>
          <cell r="AL96">
            <v>1</v>
          </cell>
        </row>
        <row r="97">
          <cell r="C97">
            <v>8840.4</v>
          </cell>
          <cell r="K97">
            <v>48.44</v>
          </cell>
          <cell r="AL97">
            <v>1</v>
          </cell>
        </row>
        <row r="98">
          <cell r="C98">
            <v>6129.1</v>
          </cell>
          <cell r="K98">
            <v>48.44</v>
          </cell>
          <cell r="AL98">
            <v>1</v>
          </cell>
        </row>
        <row r="99">
          <cell r="C99">
            <v>5021.8999999999996</v>
          </cell>
          <cell r="K99">
            <v>48.44</v>
          </cell>
          <cell r="AL99">
            <v>1</v>
          </cell>
        </row>
        <row r="100">
          <cell r="C100">
            <v>8658.6000000000022</v>
          </cell>
          <cell r="K100">
            <v>48.16</v>
          </cell>
          <cell r="AL100">
            <v>1</v>
          </cell>
        </row>
        <row r="101">
          <cell r="C101">
            <v>3369.8</v>
          </cell>
          <cell r="K101">
            <v>33.17</v>
          </cell>
          <cell r="AL101">
            <v>1</v>
          </cell>
        </row>
        <row r="102">
          <cell r="C102">
            <v>3053.6</v>
          </cell>
          <cell r="K102">
            <v>48.44</v>
          </cell>
          <cell r="AL102">
            <v>1</v>
          </cell>
        </row>
        <row r="103">
          <cell r="C103">
            <v>3035.1</v>
          </cell>
          <cell r="K103">
            <v>48.44</v>
          </cell>
          <cell r="AL103">
            <v>1</v>
          </cell>
        </row>
        <row r="104">
          <cell r="C104">
            <v>4505.5999999999995</v>
          </cell>
          <cell r="K104">
            <v>33.17</v>
          </cell>
          <cell r="AL104">
            <v>1</v>
          </cell>
        </row>
        <row r="105">
          <cell r="C105">
            <v>4500.9799999999996</v>
          </cell>
          <cell r="K105">
            <v>33.17</v>
          </cell>
          <cell r="AL105">
            <v>1</v>
          </cell>
        </row>
        <row r="106">
          <cell r="C106">
            <v>6866.78</v>
          </cell>
          <cell r="K106">
            <v>33.17</v>
          </cell>
          <cell r="AL106">
            <v>1</v>
          </cell>
        </row>
        <row r="107">
          <cell r="C107">
            <v>4577.38</v>
          </cell>
          <cell r="K107">
            <v>33.17</v>
          </cell>
          <cell r="AL107">
            <v>1</v>
          </cell>
        </row>
        <row r="108">
          <cell r="C108">
            <v>3516.8</v>
          </cell>
          <cell r="K108">
            <v>33.17</v>
          </cell>
          <cell r="AL108">
            <v>1</v>
          </cell>
        </row>
        <row r="109">
          <cell r="C109">
            <v>2721.6000000000008</v>
          </cell>
          <cell r="K109">
            <v>33.17</v>
          </cell>
          <cell r="AL109">
            <v>1</v>
          </cell>
        </row>
        <row r="110">
          <cell r="C110">
            <v>3502</v>
          </cell>
          <cell r="K110">
            <v>33.17</v>
          </cell>
          <cell r="AL110">
            <v>1</v>
          </cell>
        </row>
        <row r="111">
          <cell r="C111">
            <v>3432.6</v>
          </cell>
          <cell r="K111">
            <v>33.17</v>
          </cell>
          <cell r="AL111">
            <v>1</v>
          </cell>
        </row>
        <row r="112">
          <cell r="C112">
            <v>3485.23</v>
          </cell>
          <cell r="K112">
            <v>33.17</v>
          </cell>
          <cell r="AL112">
            <v>1</v>
          </cell>
        </row>
        <row r="113">
          <cell r="C113">
            <v>3012.52</v>
          </cell>
          <cell r="K113">
            <v>48.44</v>
          </cell>
          <cell r="AL113">
            <v>1</v>
          </cell>
        </row>
        <row r="114">
          <cell r="C114">
            <v>3374</v>
          </cell>
          <cell r="K114">
            <v>48.44</v>
          </cell>
          <cell r="AL114">
            <v>1</v>
          </cell>
        </row>
        <row r="115">
          <cell r="C115">
            <v>3025.3999999999996</v>
          </cell>
          <cell r="K115">
            <v>48.44</v>
          </cell>
          <cell r="AL115">
            <v>1</v>
          </cell>
        </row>
        <row r="116">
          <cell r="C116">
            <v>3054.3</v>
          </cell>
          <cell r="K116">
            <v>48.44</v>
          </cell>
          <cell r="AL116">
            <v>1</v>
          </cell>
        </row>
        <row r="117">
          <cell r="C117">
            <v>7564.7</v>
          </cell>
          <cell r="K117">
            <v>48.44</v>
          </cell>
          <cell r="AL117">
            <v>1</v>
          </cell>
        </row>
        <row r="118">
          <cell r="C118">
            <v>3463.8</v>
          </cell>
          <cell r="K118">
            <v>33.17</v>
          </cell>
          <cell r="AL118">
            <v>1</v>
          </cell>
        </row>
        <row r="119">
          <cell r="C119">
            <v>3497.98</v>
          </cell>
          <cell r="K119">
            <v>33.17</v>
          </cell>
          <cell r="AL119">
            <v>1</v>
          </cell>
        </row>
        <row r="120">
          <cell r="C120">
            <v>7018.23</v>
          </cell>
          <cell r="K120">
            <v>33.17</v>
          </cell>
          <cell r="AL120">
            <v>1</v>
          </cell>
        </row>
        <row r="121">
          <cell r="C121">
            <v>3521.8</v>
          </cell>
          <cell r="K121">
            <v>33.17</v>
          </cell>
          <cell r="AL121">
            <v>1</v>
          </cell>
        </row>
        <row r="122">
          <cell r="C122">
            <v>3540.1</v>
          </cell>
          <cell r="K122">
            <v>33.17</v>
          </cell>
          <cell r="AL122">
            <v>1</v>
          </cell>
        </row>
        <row r="123">
          <cell r="C123">
            <v>3334.9</v>
          </cell>
          <cell r="K123">
            <v>33.17</v>
          </cell>
          <cell r="AL123">
            <v>1</v>
          </cell>
        </row>
        <row r="124">
          <cell r="C124">
            <v>3185.2</v>
          </cell>
          <cell r="K124">
            <v>33.17</v>
          </cell>
          <cell r="AL124">
            <v>1</v>
          </cell>
        </row>
        <row r="125">
          <cell r="C125">
            <v>6130.9800000000005</v>
          </cell>
          <cell r="K125">
            <v>48.16</v>
          </cell>
          <cell r="AL125">
            <v>1</v>
          </cell>
        </row>
        <row r="126">
          <cell r="C126">
            <v>3498.95</v>
          </cell>
          <cell r="K126">
            <v>33.17</v>
          </cell>
          <cell r="AL126">
            <v>1</v>
          </cell>
        </row>
        <row r="127">
          <cell r="C127">
            <v>3162.6</v>
          </cell>
          <cell r="K127">
            <v>33.17</v>
          </cell>
          <cell r="AL127">
            <v>1</v>
          </cell>
        </row>
        <row r="128">
          <cell r="C128">
            <v>3544.3</v>
          </cell>
          <cell r="K128">
            <v>33.17</v>
          </cell>
          <cell r="AL128">
            <v>1</v>
          </cell>
        </row>
        <row r="129">
          <cell r="C129">
            <v>3332.0000000000005</v>
          </cell>
          <cell r="K129">
            <v>33.17</v>
          </cell>
          <cell r="AL129">
            <v>1</v>
          </cell>
        </row>
        <row r="130">
          <cell r="C130">
            <v>3359.2</v>
          </cell>
          <cell r="K130">
            <v>33.17</v>
          </cell>
          <cell r="AL130">
            <v>1</v>
          </cell>
        </row>
        <row r="131">
          <cell r="C131">
            <v>6399.3</v>
          </cell>
          <cell r="K131">
            <v>48.44</v>
          </cell>
          <cell r="AL131">
            <v>1</v>
          </cell>
        </row>
        <row r="132">
          <cell r="C132">
            <v>4686.3</v>
          </cell>
          <cell r="K132">
            <v>48.44</v>
          </cell>
          <cell r="AL132">
            <v>1</v>
          </cell>
        </row>
        <row r="133">
          <cell r="C133">
            <v>6395.7</v>
          </cell>
          <cell r="K133">
            <v>33.17</v>
          </cell>
          <cell r="AL133">
            <v>1</v>
          </cell>
        </row>
        <row r="134">
          <cell r="C134">
            <v>4049.3</v>
          </cell>
          <cell r="K134">
            <v>48.44</v>
          </cell>
          <cell r="AL134">
            <v>1</v>
          </cell>
        </row>
        <row r="135">
          <cell r="C135">
            <v>3494.8</v>
          </cell>
          <cell r="K135">
            <v>33.17</v>
          </cell>
          <cell r="AL135">
            <v>1</v>
          </cell>
        </row>
        <row r="136">
          <cell r="C136">
            <v>7614.56</v>
          </cell>
          <cell r="K136">
            <v>48.44</v>
          </cell>
          <cell r="AL136">
            <v>1</v>
          </cell>
        </row>
        <row r="137">
          <cell r="C137">
            <v>5017.28</v>
          </cell>
          <cell r="K137">
            <v>48.16</v>
          </cell>
          <cell r="AL137">
            <v>1</v>
          </cell>
        </row>
        <row r="138">
          <cell r="C138">
            <v>9584.2799999999916</v>
          </cell>
          <cell r="K138">
            <v>48.44</v>
          </cell>
          <cell r="AL138">
            <v>1</v>
          </cell>
        </row>
        <row r="139">
          <cell r="C139">
            <v>3036.2</v>
          </cell>
          <cell r="K139">
            <v>48.44</v>
          </cell>
          <cell r="AL139">
            <v>1</v>
          </cell>
        </row>
        <row r="140">
          <cell r="C140">
            <v>3037.3</v>
          </cell>
          <cell r="K140">
            <v>48.44</v>
          </cell>
          <cell r="AL140">
            <v>1</v>
          </cell>
        </row>
        <row r="141">
          <cell r="C141">
            <v>2735.7</v>
          </cell>
          <cell r="K141">
            <v>33.17</v>
          </cell>
          <cell r="AL141">
            <v>1</v>
          </cell>
        </row>
        <row r="142">
          <cell r="C142">
            <v>3002.9</v>
          </cell>
          <cell r="K142">
            <v>48.44</v>
          </cell>
          <cell r="AL142">
            <v>1</v>
          </cell>
        </row>
        <row r="143">
          <cell r="C143">
            <v>6958.9</v>
          </cell>
          <cell r="K143">
            <v>48.44</v>
          </cell>
          <cell r="AL143">
            <v>1</v>
          </cell>
        </row>
        <row r="144">
          <cell r="C144">
            <v>3314.2</v>
          </cell>
          <cell r="K144">
            <v>48.44</v>
          </cell>
          <cell r="AL144">
            <v>1</v>
          </cell>
        </row>
        <row r="145">
          <cell r="C145">
            <v>7068.4</v>
          </cell>
          <cell r="K145">
            <v>48.44</v>
          </cell>
          <cell r="AL145">
            <v>1</v>
          </cell>
        </row>
        <row r="146">
          <cell r="C146">
            <v>6953.13</v>
          </cell>
          <cell r="K146">
            <v>48.44</v>
          </cell>
          <cell r="AL146">
            <v>1</v>
          </cell>
        </row>
        <row r="147">
          <cell r="C147">
            <v>2231.3000000000002</v>
          </cell>
          <cell r="K147">
            <v>48.44</v>
          </cell>
          <cell r="AL147">
            <v>1</v>
          </cell>
        </row>
        <row r="148">
          <cell r="C148">
            <v>3500.1</v>
          </cell>
          <cell r="K148">
            <v>33.17</v>
          </cell>
          <cell r="AL148">
            <v>1</v>
          </cell>
        </row>
        <row r="149">
          <cell r="C149">
            <v>4927</v>
          </cell>
          <cell r="K149">
            <v>33.17</v>
          </cell>
          <cell r="AL149">
            <v>1</v>
          </cell>
        </row>
        <row r="150">
          <cell r="C150">
            <v>4940.66</v>
          </cell>
          <cell r="K150">
            <v>33.17</v>
          </cell>
          <cell r="AL150">
            <v>1</v>
          </cell>
        </row>
        <row r="151">
          <cell r="C151">
            <v>3456.99</v>
          </cell>
          <cell r="K151">
            <v>33.17</v>
          </cell>
          <cell r="AL151">
            <v>1</v>
          </cell>
        </row>
        <row r="152">
          <cell r="C152">
            <v>3483.9</v>
          </cell>
          <cell r="K152">
            <v>33.17</v>
          </cell>
          <cell r="AL152">
            <v>1</v>
          </cell>
        </row>
        <row r="153">
          <cell r="C153">
            <v>4951.3999999999996</v>
          </cell>
          <cell r="K153">
            <v>33.17</v>
          </cell>
          <cell r="AL153">
            <v>1</v>
          </cell>
        </row>
        <row r="154">
          <cell r="C154">
            <v>4883.7</v>
          </cell>
          <cell r="K154">
            <v>33.17</v>
          </cell>
          <cell r="AL154">
            <v>1</v>
          </cell>
        </row>
        <row r="155">
          <cell r="C155">
            <v>3117.6399999999994</v>
          </cell>
          <cell r="K155">
            <v>33.17</v>
          </cell>
          <cell r="AL155">
            <v>1</v>
          </cell>
        </row>
        <row r="156">
          <cell r="C156">
            <v>2702.7899999999995</v>
          </cell>
          <cell r="K156">
            <v>37.57</v>
          </cell>
          <cell r="AL156">
            <v>1</v>
          </cell>
        </row>
        <row r="157">
          <cell r="C157">
            <v>2709.6</v>
          </cell>
          <cell r="K157">
            <v>37.57</v>
          </cell>
          <cell r="AL157">
            <v>1</v>
          </cell>
        </row>
        <row r="158">
          <cell r="C158">
            <v>3377.3</v>
          </cell>
          <cell r="K158">
            <v>33.17</v>
          </cell>
          <cell r="AL158">
            <v>1</v>
          </cell>
        </row>
        <row r="159">
          <cell r="C159">
            <v>3351.3</v>
          </cell>
          <cell r="K159">
            <v>33.17</v>
          </cell>
          <cell r="AL159">
            <v>1</v>
          </cell>
        </row>
        <row r="160">
          <cell r="C160">
            <v>3357.8</v>
          </cell>
          <cell r="K160">
            <v>33.17</v>
          </cell>
          <cell r="AL160">
            <v>1</v>
          </cell>
        </row>
        <row r="161">
          <cell r="C161">
            <v>4948.74</v>
          </cell>
          <cell r="K161">
            <v>48.16</v>
          </cell>
          <cell r="AL161">
            <v>1</v>
          </cell>
        </row>
        <row r="162">
          <cell r="C162">
            <v>2466.6</v>
          </cell>
          <cell r="K162">
            <v>33.17</v>
          </cell>
          <cell r="AL162">
            <v>1</v>
          </cell>
        </row>
        <row r="163">
          <cell r="C163">
            <v>2921.9300000000003</v>
          </cell>
          <cell r="K163">
            <v>33.17</v>
          </cell>
          <cell r="AL163">
            <v>1</v>
          </cell>
        </row>
        <row r="164">
          <cell r="C164">
            <v>3423.1</v>
          </cell>
          <cell r="K164">
            <v>33.17</v>
          </cell>
          <cell r="AL164">
            <v>1</v>
          </cell>
        </row>
        <row r="165">
          <cell r="C165">
            <v>4904.5600000000004</v>
          </cell>
          <cell r="K165">
            <v>33.17</v>
          </cell>
          <cell r="AL165">
            <v>1</v>
          </cell>
        </row>
        <row r="166">
          <cell r="C166">
            <v>4886.43</v>
          </cell>
          <cell r="K166">
            <v>33.17</v>
          </cell>
          <cell r="AL166">
            <v>1</v>
          </cell>
        </row>
        <row r="167">
          <cell r="C167">
            <v>586.91</v>
          </cell>
          <cell r="K167">
            <v>26.91</v>
          </cell>
          <cell r="AL167">
            <v>1</v>
          </cell>
        </row>
        <row r="168">
          <cell r="C168">
            <v>3857.82</v>
          </cell>
          <cell r="K168">
            <v>48.16</v>
          </cell>
          <cell r="AL168">
            <v>1</v>
          </cell>
        </row>
        <row r="169">
          <cell r="C169">
            <v>3817.5</v>
          </cell>
          <cell r="K169">
            <v>48.44</v>
          </cell>
          <cell r="AL169">
            <v>1</v>
          </cell>
        </row>
        <row r="170">
          <cell r="C170">
            <v>3706.6</v>
          </cell>
          <cell r="K170">
            <v>48.44</v>
          </cell>
          <cell r="AL170">
            <v>1</v>
          </cell>
        </row>
        <row r="171">
          <cell r="C171">
            <v>9577.4000000000033</v>
          </cell>
          <cell r="K171">
            <v>48.16</v>
          </cell>
          <cell r="AL171">
            <v>1</v>
          </cell>
        </row>
        <row r="172">
          <cell r="C172">
            <v>3721.49</v>
          </cell>
          <cell r="K172">
            <v>33.04</v>
          </cell>
          <cell r="AL172">
            <v>1</v>
          </cell>
        </row>
        <row r="173">
          <cell r="C173">
            <v>3663.6699999999996</v>
          </cell>
          <cell r="K173">
            <v>33.04</v>
          </cell>
          <cell r="AL173">
            <v>1</v>
          </cell>
        </row>
        <row r="174">
          <cell r="C174">
            <v>3870.2</v>
          </cell>
          <cell r="K174">
            <v>48.44</v>
          </cell>
          <cell r="AL174">
            <v>1</v>
          </cell>
        </row>
        <row r="175">
          <cell r="C175">
            <v>3892.2</v>
          </cell>
          <cell r="K175">
            <v>48.44</v>
          </cell>
          <cell r="AL175">
            <v>1</v>
          </cell>
        </row>
        <row r="176">
          <cell r="C176">
            <v>14729.300000000001</v>
          </cell>
          <cell r="K176">
            <v>48.16</v>
          </cell>
          <cell r="AL176">
            <v>1</v>
          </cell>
        </row>
        <row r="177">
          <cell r="C177">
            <v>3877.2</v>
          </cell>
          <cell r="K177">
            <v>48.16</v>
          </cell>
          <cell r="AL177">
            <v>1</v>
          </cell>
        </row>
        <row r="178">
          <cell r="C178">
            <v>3889</v>
          </cell>
          <cell r="K178">
            <v>48.16</v>
          </cell>
          <cell r="AL178">
            <v>1</v>
          </cell>
        </row>
        <row r="179">
          <cell r="C179">
            <v>3895.5</v>
          </cell>
          <cell r="K179">
            <v>48.16</v>
          </cell>
          <cell r="AL179">
            <v>1</v>
          </cell>
        </row>
        <row r="180">
          <cell r="C180">
            <v>3855.6</v>
          </cell>
          <cell r="K180">
            <v>48.16</v>
          </cell>
          <cell r="AL180">
            <v>1</v>
          </cell>
        </row>
        <row r="181">
          <cell r="C181">
            <v>3865.05</v>
          </cell>
          <cell r="K181">
            <v>48.16</v>
          </cell>
          <cell r="AL181">
            <v>1</v>
          </cell>
        </row>
        <row r="182">
          <cell r="C182">
            <v>3852.1</v>
          </cell>
          <cell r="K182">
            <v>48.16</v>
          </cell>
          <cell r="AL182">
            <v>1</v>
          </cell>
        </row>
        <row r="183">
          <cell r="C183">
            <v>16826.7</v>
          </cell>
          <cell r="K183">
            <v>39.28</v>
          </cell>
          <cell r="AL183">
            <v>1</v>
          </cell>
        </row>
        <row r="184">
          <cell r="C184">
            <v>30188.099999999984</v>
          </cell>
          <cell r="K184">
            <v>39.28</v>
          </cell>
          <cell r="AL184">
            <v>1</v>
          </cell>
        </row>
        <row r="185">
          <cell r="C185">
            <v>5090.8</v>
          </cell>
          <cell r="K185">
            <v>48.44</v>
          </cell>
          <cell r="AL185">
            <v>1</v>
          </cell>
        </row>
        <row r="186">
          <cell r="C186">
            <v>3571.9999999999991</v>
          </cell>
          <cell r="K186">
            <v>48.44</v>
          </cell>
          <cell r="AL186">
            <v>1</v>
          </cell>
        </row>
        <row r="187">
          <cell r="C187">
            <v>5235.6000000000004</v>
          </cell>
          <cell r="K187">
            <v>48.16</v>
          </cell>
          <cell r="AL187">
            <v>1</v>
          </cell>
        </row>
        <row r="188">
          <cell r="C188">
            <v>4185.8</v>
          </cell>
          <cell r="K188">
            <v>48.44</v>
          </cell>
          <cell r="AL188">
            <v>1</v>
          </cell>
        </row>
        <row r="189">
          <cell r="C189">
            <v>3577.7</v>
          </cell>
          <cell r="K189">
            <v>48.44</v>
          </cell>
          <cell r="AL189">
            <v>1</v>
          </cell>
        </row>
        <row r="190">
          <cell r="C190">
            <v>4230.2</v>
          </cell>
          <cell r="K190">
            <v>48.44</v>
          </cell>
          <cell r="AL190">
            <v>1</v>
          </cell>
        </row>
        <row r="191">
          <cell r="C191">
            <v>5455.0599999999995</v>
          </cell>
          <cell r="K191">
            <v>48.44</v>
          </cell>
          <cell r="AL191">
            <v>1</v>
          </cell>
        </row>
        <row r="192">
          <cell r="C192">
            <v>4167.5</v>
          </cell>
          <cell r="K192">
            <v>48.44</v>
          </cell>
          <cell r="AL192">
            <v>1</v>
          </cell>
        </row>
        <row r="193">
          <cell r="C193">
            <v>4184.8</v>
          </cell>
          <cell r="K193">
            <v>48.44</v>
          </cell>
          <cell r="AL193">
            <v>1</v>
          </cell>
        </row>
        <row r="194">
          <cell r="C194">
            <v>5377.9</v>
          </cell>
          <cell r="K194">
            <v>48.44</v>
          </cell>
          <cell r="AL194">
            <v>1</v>
          </cell>
        </row>
        <row r="195">
          <cell r="C195">
            <v>5357</v>
          </cell>
          <cell r="K195">
            <v>48.44</v>
          </cell>
          <cell r="AL195">
            <v>1</v>
          </cell>
        </row>
        <row r="196">
          <cell r="C196">
            <v>5375</v>
          </cell>
          <cell r="K196">
            <v>48.44</v>
          </cell>
          <cell r="AL196">
            <v>1</v>
          </cell>
        </row>
        <row r="197">
          <cell r="C197">
            <v>4210.2</v>
          </cell>
          <cell r="K197">
            <v>48.44</v>
          </cell>
          <cell r="AL197">
            <v>1</v>
          </cell>
        </row>
        <row r="198">
          <cell r="C198">
            <v>6338.79</v>
          </cell>
          <cell r="K198">
            <v>48.16</v>
          </cell>
          <cell r="AL198">
            <v>1</v>
          </cell>
        </row>
        <row r="199">
          <cell r="C199">
            <v>28921.599999999984</v>
          </cell>
          <cell r="K199">
            <v>48.16</v>
          </cell>
          <cell r="AL199">
            <v>1</v>
          </cell>
        </row>
        <row r="200">
          <cell r="C200">
            <v>3534.12</v>
          </cell>
          <cell r="K200">
            <v>33.17</v>
          </cell>
          <cell r="AL200">
            <v>1</v>
          </cell>
        </row>
        <row r="201">
          <cell r="C201">
            <v>7052.6</v>
          </cell>
          <cell r="K201">
            <v>33.17</v>
          </cell>
          <cell r="AL201">
            <v>1</v>
          </cell>
        </row>
        <row r="202">
          <cell r="C202">
            <v>3498.85</v>
          </cell>
          <cell r="K202">
            <v>33.17</v>
          </cell>
          <cell r="AL202">
            <v>1</v>
          </cell>
        </row>
        <row r="203">
          <cell r="C203">
            <v>3501.4</v>
          </cell>
          <cell r="K203">
            <v>33.17</v>
          </cell>
          <cell r="AL203">
            <v>1</v>
          </cell>
        </row>
        <row r="204">
          <cell r="C204">
            <v>3514.1</v>
          </cell>
          <cell r="K204">
            <v>33.17</v>
          </cell>
          <cell r="AL204">
            <v>1</v>
          </cell>
        </row>
        <row r="205">
          <cell r="C205">
            <v>3480.8300000000008</v>
          </cell>
          <cell r="K205">
            <v>33.17</v>
          </cell>
          <cell r="AL205">
            <v>1</v>
          </cell>
        </row>
        <row r="206">
          <cell r="C206">
            <v>6969.63</v>
          </cell>
          <cell r="K206">
            <v>33.17</v>
          </cell>
          <cell r="AL206">
            <v>1</v>
          </cell>
        </row>
        <row r="207">
          <cell r="C207">
            <v>3030.3</v>
          </cell>
          <cell r="K207">
            <v>48.44</v>
          </cell>
          <cell r="AL207">
            <v>1</v>
          </cell>
        </row>
        <row r="208">
          <cell r="C208">
            <v>3059.3</v>
          </cell>
          <cell r="K208">
            <v>48.44</v>
          </cell>
          <cell r="AL208">
            <v>1</v>
          </cell>
        </row>
        <row r="209">
          <cell r="C209">
            <v>6991.3</v>
          </cell>
          <cell r="K209">
            <v>33.17</v>
          </cell>
          <cell r="AL209">
            <v>1</v>
          </cell>
        </row>
        <row r="210">
          <cell r="C210">
            <v>8371.2500000000018</v>
          </cell>
          <cell r="K210">
            <v>48.16</v>
          </cell>
          <cell r="AL210">
            <v>1</v>
          </cell>
        </row>
        <row r="211">
          <cell r="C211">
            <v>635.79999999999995</v>
          </cell>
          <cell r="K211">
            <v>33.17</v>
          </cell>
          <cell r="AL211">
            <v>1</v>
          </cell>
        </row>
        <row r="212">
          <cell r="C212">
            <v>2472.5</v>
          </cell>
          <cell r="K212">
            <v>25.29</v>
          </cell>
          <cell r="AL212">
            <v>1</v>
          </cell>
        </row>
        <row r="213">
          <cell r="C213">
            <v>632.29999999999995</v>
          </cell>
          <cell r="K213">
            <v>33.17</v>
          </cell>
          <cell r="AL213">
            <v>1</v>
          </cell>
        </row>
        <row r="214">
          <cell r="C214">
            <v>651.9</v>
          </cell>
          <cell r="K214">
            <v>33.17</v>
          </cell>
          <cell r="AL214">
            <v>1</v>
          </cell>
        </row>
        <row r="215">
          <cell r="C215">
            <v>639.5</v>
          </cell>
          <cell r="K215">
            <v>33.17</v>
          </cell>
          <cell r="AL215">
            <v>1</v>
          </cell>
        </row>
        <row r="216">
          <cell r="C216">
            <v>4849.7999999999993</v>
          </cell>
          <cell r="K216">
            <v>25.29</v>
          </cell>
          <cell r="AL216">
            <v>1</v>
          </cell>
        </row>
        <row r="217">
          <cell r="C217">
            <v>637.70000000000005</v>
          </cell>
          <cell r="K217">
            <v>33.17</v>
          </cell>
          <cell r="AL217">
            <v>1</v>
          </cell>
        </row>
        <row r="218">
          <cell r="C218">
            <v>655.20000000000005</v>
          </cell>
          <cell r="K218">
            <v>33.17</v>
          </cell>
          <cell r="AL218">
            <v>1</v>
          </cell>
        </row>
        <row r="219">
          <cell r="C219">
            <v>228.2</v>
          </cell>
          <cell r="K219">
            <v>16.02</v>
          </cell>
          <cell r="AL219">
            <v>1</v>
          </cell>
        </row>
        <row r="220">
          <cell r="C220">
            <v>4601.2</v>
          </cell>
          <cell r="K220">
            <v>36.75</v>
          </cell>
          <cell r="AL220">
            <v>1</v>
          </cell>
        </row>
        <row r="221">
          <cell r="C221">
            <v>6918.95</v>
          </cell>
          <cell r="K221">
            <v>36.54</v>
          </cell>
          <cell r="AL221">
            <v>1</v>
          </cell>
        </row>
        <row r="222">
          <cell r="C222">
            <v>17410.200000000004</v>
          </cell>
          <cell r="K222">
            <v>36.54</v>
          </cell>
          <cell r="AL222">
            <v>1</v>
          </cell>
        </row>
        <row r="223">
          <cell r="C223">
            <v>8733.14</v>
          </cell>
          <cell r="K223">
            <v>36.75</v>
          </cell>
          <cell r="AL223">
            <v>1</v>
          </cell>
        </row>
        <row r="224">
          <cell r="C224">
            <v>9293.3900000000012</v>
          </cell>
          <cell r="K224">
            <v>36.54</v>
          </cell>
          <cell r="AL224">
            <v>1</v>
          </cell>
        </row>
        <row r="225">
          <cell r="C225">
            <v>3385.67</v>
          </cell>
          <cell r="K225">
            <v>25.29</v>
          </cell>
          <cell r="AL225">
            <v>1</v>
          </cell>
        </row>
        <row r="226">
          <cell r="C226">
            <v>5287.1</v>
          </cell>
          <cell r="K226">
            <v>36.54</v>
          </cell>
          <cell r="AL226">
            <v>1</v>
          </cell>
        </row>
        <row r="227">
          <cell r="C227">
            <v>5321.2</v>
          </cell>
          <cell r="K227">
            <v>36.54</v>
          </cell>
          <cell r="AL227">
            <v>1</v>
          </cell>
        </row>
        <row r="228">
          <cell r="C228">
            <v>3691.5</v>
          </cell>
          <cell r="K228">
            <v>48.16</v>
          </cell>
          <cell r="AL228">
            <v>1</v>
          </cell>
        </row>
        <row r="229">
          <cell r="C229">
            <v>2068.33</v>
          </cell>
          <cell r="K229">
            <v>33.17</v>
          </cell>
          <cell r="AL229">
            <v>1</v>
          </cell>
        </row>
        <row r="230">
          <cell r="C230">
            <v>3374.69</v>
          </cell>
          <cell r="K230">
            <v>33.17</v>
          </cell>
          <cell r="AL230">
            <v>1</v>
          </cell>
        </row>
        <row r="231">
          <cell r="C231">
            <v>3804.8699999999994</v>
          </cell>
          <cell r="K231">
            <v>48.16</v>
          </cell>
          <cell r="AL231">
            <v>1</v>
          </cell>
        </row>
        <row r="232">
          <cell r="C232">
            <v>856.1</v>
          </cell>
          <cell r="K232">
            <v>26.91</v>
          </cell>
          <cell r="AL232">
            <v>1</v>
          </cell>
        </row>
        <row r="233">
          <cell r="C233">
            <v>894.63</v>
          </cell>
          <cell r="K233">
            <v>26.91</v>
          </cell>
          <cell r="AL233">
            <v>1</v>
          </cell>
        </row>
        <row r="234">
          <cell r="C234">
            <v>5793.4</v>
          </cell>
          <cell r="K234">
            <v>48.16</v>
          </cell>
          <cell r="AL234">
            <v>1</v>
          </cell>
        </row>
        <row r="235">
          <cell r="C235">
            <v>2479.9</v>
          </cell>
          <cell r="K235">
            <v>33.17</v>
          </cell>
          <cell r="AL235">
            <v>1</v>
          </cell>
        </row>
        <row r="236">
          <cell r="C236">
            <v>2720.4</v>
          </cell>
          <cell r="K236">
            <v>33.17</v>
          </cell>
          <cell r="AL236">
            <v>1</v>
          </cell>
        </row>
        <row r="237">
          <cell r="C237">
            <v>2976.2999999999997</v>
          </cell>
          <cell r="K237">
            <v>48.16</v>
          </cell>
          <cell r="AL237">
            <v>1</v>
          </cell>
        </row>
        <row r="238">
          <cell r="C238">
            <v>3103.2</v>
          </cell>
          <cell r="K238">
            <v>33.17</v>
          </cell>
          <cell r="AL238">
            <v>1</v>
          </cell>
        </row>
        <row r="239">
          <cell r="C239">
            <v>358.6</v>
          </cell>
          <cell r="K239">
            <v>26.91</v>
          </cell>
          <cell r="AL239">
            <v>1</v>
          </cell>
        </row>
        <row r="240">
          <cell r="C240">
            <v>499.5</v>
          </cell>
          <cell r="K240">
            <v>15</v>
          </cell>
          <cell r="AL240">
            <v>1</v>
          </cell>
        </row>
        <row r="241">
          <cell r="C241">
            <v>265.5</v>
          </cell>
          <cell r="K241">
            <v>19.940000000000001</v>
          </cell>
          <cell r="AL241">
            <v>1</v>
          </cell>
        </row>
        <row r="242">
          <cell r="C242">
            <v>175.5</v>
          </cell>
          <cell r="K242">
            <v>19.940000000000001</v>
          </cell>
          <cell r="AL242">
            <v>1</v>
          </cell>
        </row>
        <row r="243">
          <cell r="C243">
            <v>9973.7999999999993</v>
          </cell>
          <cell r="K243">
            <v>41.47</v>
          </cell>
          <cell r="AL243">
            <v>1</v>
          </cell>
        </row>
        <row r="244">
          <cell r="C244">
            <v>12175.86</v>
          </cell>
          <cell r="K244">
            <v>41.47</v>
          </cell>
          <cell r="AL244">
            <v>1</v>
          </cell>
        </row>
        <row r="245">
          <cell r="C245">
            <v>14598.6</v>
          </cell>
          <cell r="K245">
            <v>41.47</v>
          </cell>
          <cell r="AL245">
            <v>1</v>
          </cell>
        </row>
        <row r="246">
          <cell r="C246">
            <v>11182.47</v>
          </cell>
          <cell r="K246">
            <v>41.47</v>
          </cell>
          <cell r="AL246">
            <v>1</v>
          </cell>
        </row>
        <row r="247">
          <cell r="C247">
            <v>21126.6</v>
          </cell>
          <cell r="K247">
            <v>41.47</v>
          </cell>
          <cell r="AL247">
            <v>1</v>
          </cell>
        </row>
        <row r="248">
          <cell r="C248">
            <v>11173.2</v>
          </cell>
          <cell r="K248">
            <v>41.47</v>
          </cell>
          <cell r="AL248">
            <v>1</v>
          </cell>
        </row>
        <row r="249">
          <cell r="C249">
            <v>20369.2</v>
          </cell>
          <cell r="K249">
            <v>41.47</v>
          </cell>
          <cell r="AL249">
            <v>1</v>
          </cell>
        </row>
        <row r="250">
          <cell r="C250">
            <v>11104.1</v>
          </cell>
          <cell r="K250">
            <v>41.47</v>
          </cell>
          <cell r="AL250">
            <v>1</v>
          </cell>
        </row>
        <row r="251">
          <cell r="C251">
            <v>11161.5</v>
          </cell>
          <cell r="K251">
            <v>41.47</v>
          </cell>
          <cell r="AL251">
            <v>1</v>
          </cell>
        </row>
        <row r="252">
          <cell r="C252">
            <v>6448.65</v>
          </cell>
          <cell r="K252">
            <v>34.979999999999997</v>
          </cell>
          <cell r="AL252">
            <v>1</v>
          </cell>
        </row>
        <row r="253">
          <cell r="C253">
            <v>3124.7</v>
          </cell>
          <cell r="K253">
            <v>40.33</v>
          </cell>
          <cell r="AL253">
            <v>1</v>
          </cell>
        </row>
        <row r="254">
          <cell r="C254">
            <v>595.5</v>
          </cell>
          <cell r="K254">
            <v>23.78</v>
          </cell>
          <cell r="AL254">
            <v>1</v>
          </cell>
        </row>
        <row r="255">
          <cell r="C255">
            <v>9375.2000000000007</v>
          </cell>
          <cell r="K255">
            <v>41.47</v>
          </cell>
          <cell r="AL255">
            <v>1</v>
          </cell>
        </row>
        <row r="256">
          <cell r="C256">
            <v>6810.3</v>
          </cell>
          <cell r="K256">
            <v>41.47</v>
          </cell>
          <cell r="AL256">
            <v>1</v>
          </cell>
        </row>
        <row r="257">
          <cell r="C257">
            <v>12320.1</v>
          </cell>
          <cell r="K257">
            <v>41.47</v>
          </cell>
          <cell r="AL257">
            <v>1</v>
          </cell>
        </row>
        <row r="258">
          <cell r="C258">
            <v>17962.04</v>
          </cell>
          <cell r="K258">
            <v>41.47</v>
          </cell>
          <cell r="AL258">
            <v>1</v>
          </cell>
        </row>
        <row r="259">
          <cell r="C259">
            <v>2990.6</v>
          </cell>
          <cell r="K259">
            <v>41.47</v>
          </cell>
          <cell r="AL259">
            <v>1</v>
          </cell>
        </row>
        <row r="260">
          <cell r="C260">
            <v>8629.7999999999993</v>
          </cell>
          <cell r="K260">
            <v>41.47</v>
          </cell>
          <cell r="AL260">
            <v>1</v>
          </cell>
        </row>
        <row r="261">
          <cell r="C261">
            <v>9350.4</v>
          </cell>
          <cell r="K261">
            <v>41.47</v>
          </cell>
          <cell r="AL261">
            <v>1</v>
          </cell>
        </row>
        <row r="262">
          <cell r="C262">
            <v>5632.5</v>
          </cell>
          <cell r="K262">
            <v>41.47</v>
          </cell>
          <cell r="AL262">
            <v>1</v>
          </cell>
        </row>
        <row r="263">
          <cell r="C263">
            <v>9440.6</v>
          </cell>
          <cell r="K263">
            <v>41.47</v>
          </cell>
          <cell r="AL263">
            <v>1</v>
          </cell>
        </row>
        <row r="264">
          <cell r="C264">
            <v>12637.5</v>
          </cell>
          <cell r="K264">
            <v>41.47</v>
          </cell>
          <cell r="AL264">
            <v>1</v>
          </cell>
        </row>
        <row r="265">
          <cell r="C265">
            <v>3763.4</v>
          </cell>
          <cell r="K265">
            <v>37.89</v>
          </cell>
          <cell r="AL265">
            <v>1</v>
          </cell>
        </row>
        <row r="266">
          <cell r="C266">
            <v>9401.6</v>
          </cell>
          <cell r="K266">
            <v>41.47</v>
          </cell>
          <cell r="AL266">
            <v>1</v>
          </cell>
        </row>
        <row r="267">
          <cell r="C267">
            <v>8401</v>
          </cell>
          <cell r="K267">
            <v>41.47</v>
          </cell>
          <cell r="AL267">
            <v>1</v>
          </cell>
        </row>
        <row r="268">
          <cell r="C268">
            <v>9350.5</v>
          </cell>
          <cell r="K268">
            <v>41.47</v>
          </cell>
          <cell r="AL268">
            <v>1</v>
          </cell>
        </row>
        <row r="269">
          <cell r="C269">
            <v>10002.200000000001</v>
          </cell>
          <cell r="K269">
            <v>41.47</v>
          </cell>
          <cell r="AL269">
            <v>1</v>
          </cell>
        </row>
        <row r="270">
          <cell r="C270">
            <v>12324.3</v>
          </cell>
          <cell r="K270">
            <v>41.47</v>
          </cell>
          <cell r="AL270">
            <v>1</v>
          </cell>
        </row>
        <row r="271">
          <cell r="C271">
            <v>12389.5</v>
          </cell>
          <cell r="K271">
            <v>41.47</v>
          </cell>
          <cell r="AL271">
            <v>1</v>
          </cell>
        </row>
        <row r="272">
          <cell r="C272">
            <v>8641.2599999999984</v>
          </cell>
          <cell r="K272">
            <v>41.47</v>
          </cell>
          <cell r="AL272">
            <v>1</v>
          </cell>
        </row>
        <row r="273">
          <cell r="C273">
            <v>3526.3</v>
          </cell>
          <cell r="K273">
            <v>41.47</v>
          </cell>
          <cell r="AL273">
            <v>1</v>
          </cell>
        </row>
        <row r="274">
          <cell r="C274">
            <v>12594.5</v>
          </cell>
          <cell r="K274">
            <v>41.47</v>
          </cell>
          <cell r="AL274">
            <v>1</v>
          </cell>
        </row>
        <row r="275">
          <cell r="C275">
            <v>3755.4</v>
          </cell>
          <cell r="K275">
            <v>41.47</v>
          </cell>
          <cell r="AL275">
            <v>1</v>
          </cell>
        </row>
        <row r="276">
          <cell r="C276">
            <v>3339.9</v>
          </cell>
          <cell r="K276">
            <v>41.47</v>
          </cell>
          <cell r="AL276">
            <v>1</v>
          </cell>
        </row>
        <row r="277">
          <cell r="C277">
            <v>1369714.5069767076</v>
          </cell>
          <cell r="K277" t="str">
            <v>x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CF236"/>
  <sheetViews>
    <sheetView zoomScaleNormal="100" workbookViewId="0">
      <pane xSplit="2" ySplit="4" topLeftCell="B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22" customWidth="1"/>
    <col min="2" max="2" width="50.7109375" style="122" customWidth="1"/>
    <col min="3" max="6" width="10.7109375" style="122" customWidth="1"/>
    <col min="7" max="9" width="8.7109375" style="122" customWidth="1"/>
    <col min="10" max="10" width="8.7109375" style="145" customWidth="1"/>
    <col min="11" max="18" width="8.7109375" style="145" customWidth="1" outlineLevel="1"/>
    <col min="19" max="21" width="8.7109375" style="122" customWidth="1"/>
    <col min="22" max="22" width="8.7109375" style="122" hidden="1" customWidth="1" outlineLevel="1"/>
    <col min="23" max="23" width="8.7109375" style="122" customWidth="1" collapsed="1"/>
    <col min="24" max="24" width="8.7109375" style="122" customWidth="1"/>
    <col min="25" max="26" width="8.7109375" style="145" customWidth="1"/>
    <col min="27" max="29" width="8.7109375" style="122" customWidth="1"/>
    <col min="30" max="38" width="12.7109375" style="122" customWidth="1"/>
    <col min="39" max="39" width="10.7109375" style="122"/>
    <col min="40" max="40" width="10.7109375" style="150"/>
    <col min="41" max="41" width="10.7109375" style="122"/>
    <col min="42" max="42" width="10.28515625" style="122" customWidth="1"/>
    <col min="43" max="65" width="10.7109375" style="122"/>
    <col min="66" max="66" width="14.140625" style="122" bestFit="1" customWidth="1"/>
    <col min="67" max="69" width="13.140625" style="152" bestFit="1" customWidth="1"/>
    <col min="70" max="72" width="11.42578125" style="152" bestFit="1" customWidth="1"/>
    <col min="73" max="74" width="13.140625" style="152" bestFit="1" customWidth="1"/>
    <col min="75" max="75" width="11.42578125" style="152" bestFit="1" customWidth="1"/>
    <col min="76" max="76" width="13.140625" style="152" bestFit="1" customWidth="1"/>
    <col min="77" max="78" width="11.42578125" style="152" bestFit="1" customWidth="1"/>
    <col min="79" max="83" width="10.7109375" style="122"/>
    <col min="84" max="84" width="33.28515625" style="122" customWidth="1"/>
    <col min="85" max="16384" width="10.7109375" style="122"/>
  </cols>
  <sheetData>
    <row r="1" spans="1:84" ht="20.100000000000001" customHeight="1" x14ac:dyDescent="0.25">
      <c r="A1" s="161" t="s">
        <v>204</v>
      </c>
      <c r="B1" s="161" t="s">
        <v>205</v>
      </c>
      <c r="C1" s="162" t="s">
        <v>227</v>
      </c>
      <c r="D1" s="162" t="s">
        <v>225</v>
      </c>
      <c r="E1" s="162"/>
      <c r="F1" s="162" t="s">
        <v>251</v>
      </c>
      <c r="G1" s="163" t="s">
        <v>210</v>
      </c>
      <c r="H1" s="163" t="s">
        <v>233</v>
      </c>
      <c r="I1" s="163" t="s">
        <v>277</v>
      </c>
      <c r="J1" s="163" t="s">
        <v>217</v>
      </c>
      <c r="K1" s="160" t="s">
        <v>225</v>
      </c>
      <c r="L1" s="160"/>
      <c r="M1" s="160"/>
      <c r="N1" s="160"/>
      <c r="O1" s="160"/>
      <c r="P1" s="160"/>
      <c r="Q1" s="160"/>
      <c r="R1" s="160"/>
      <c r="S1" s="156" t="s">
        <v>288</v>
      </c>
      <c r="T1" s="157"/>
      <c r="U1" s="157"/>
      <c r="V1" s="157"/>
      <c r="W1" s="157"/>
      <c r="X1" s="157"/>
      <c r="Y1" s="157"/>
      <c r="Z1" s="157"/>
      <c r="AA1" s="157"/>
      <c r="AB1" s="157"/>
      <c r="AC1" s="158"/>
      <c r="AD1" s="159" t="s">
        <v>289</v>
      </c>
      <c r="AE1" s="166" t="s">
        <v>225</v>
      </c>
      <c r="AF1" s="166"/>
      <c r="AG1" s="166"/>
      <c r="AH1" s="166"/>
      <c r="AI1" s="166"/>
      <c r="AJ1" s="166"/>
      <c r="AK1" s="166"/>
      <c r="AL1" s="166"/>
      <c r="AN1" s="167" t="s">
        <v>217</v>
      </c>
      <c r="AO1" s="168" t="s">
        <v>225</v>
      </c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70" t="s">
        <v>217</v>
      </c>
      <c r="BB1" s="171" t="s">
        <v>225</v>
      </c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2" t="s">
        <v>1516</v>
      </c>
      <c r="BO1" s="164" t="s">
        <v>225</v>
      </c>
      <c r="BP1" s="165"/>
      <c r="BQ1" s="165"/>
      <c r="BR1" s="165"/>
      <c r="BS1" s="165"/>
      <c r="BT1" s="165"/>
      <c r="BU1" s="165"/>
      <c r="BV1" s="165"/>
      <c r="BW1" s="165"/>
      <c r="BX1" s="165"/>
      <c r="BY1" s="165"/>
      <c r="BZ1" s="165"/>
    </row>
    <row r="2" spans="1:84" ht="24.95" customHeight="1" x14ac:dyDescent="0.25">
      <c r="A2" s="161"/>
      <c r="B2" s="161"/>
      <c r="C2" s="162"/>
      <c r="D2" s="162" t="s">
        <v>228</v>
      </c>
      <c r="E2" s="162" t="s">
        <v>229</v>
      </c>
      <c r="F2" s="162"/>
      <c r="G2" s="163"/>
      <c r="H2" s="163"/>
      <c r="I2" s="163"/>
      <c r="J2" s="163"/>
      <c r="K2" s="160" t="s">
        <v>219</v>
      </c>
      <c r="L2" s="160" t="s">
        <v>220</v>
      </c>
      <c r="M2" s="160" t="s">
        <v>218</v>
      </c>
      <c r="N2" s="160" t="s">
        <v>221</v>
      </c>
      <c r="O2" s="160" t="s">
        <v>222</v>
      </c>
      <c r="P2" s="160" t="s">
        <v>223</v>
      </c>
      <c r="Q2" s="160" t="s">
        <v>224</v>
      </c>
      <c r="R2" s="160" t="s">
        <v>226</v>
      </c>
      <c r="S2" s="160" t="s">
        <v>242</v>
      </c>
      <c r="T2" s="160" t="s">
        <v>243</v>
      </c>
      <c r="U2" s="160"/>
      <c r="V2" s="160"/>
      <c r="W2" s="160" t="s">
        <v>234</v>
      </c>
      <c r="X2" s="160" t="s">
        <v>235</v>
      </c>
      <c r="Y2" s="160" t="s">
        <v>236</v>
      </c>
      <c r="Z2" s="160"/>
      <c r="AA2" s="160" t="s">
        <v>237</v>
      </c>
      <c r="AB2" s="178" t="s">
        <v>240</v>
      </c>
      <c r="AC2" s="178" t="s">
        <v>299</v>
      </c>
      <c r="AD2" s="159"/>
      <c r="AE2" s="166" t="s">
        <v>219</v>
      </c>
      <c r="AF2" s="166" t="s">
        <v>220</v>
      </c>
      <c r="AG2" s="166" t="s">
        <v>218</v>
      </c>
      <c r="AH2" s="166" t="s">
        <v>221</v>
      </c>
      <c r="AI2" s="166" t="s">
        <v>222</v>
      </c>
      <c r="AJ2" s="166" t="s">
        <v>223</v>
      </c>
      <c r="AK2" s="166" t="s">
        <v>224</v>
      </c>
      <c r="AL2" s="166" t="s">
        <v>226</v>
      </c>
      <c r="AN2" s="167"/>
      <c r="AO2" s="173" t="s">
        <v>1430</v>
      </c>
      <c r="AP2" s="175" t="s">
        <v>1431</v>
      </c>
      <c r="AQ2" s="176" t="s">
        <v>218</v>
      </c>
      <c r="AR2" s="176" t="s">
        <v>1433</v>
      </c>
      <c r="AS2" s="176" t="s">
        <v>1435</v>
      </c>
      <c r="AT2" s="176" t="s">
        <v>325</v>
      </c>
      <c r="AU2" s="176" t="s">
        <v>221</v>
      </c>
      <c r="AV2" s="176" t="s">
        <v>1439</v>
      </c>
      <c r="AW2" s="176" t="s">
        <v>319</v>
      </c>
      <c r="AX2" s="176" t="s">
        <v>321</v>
      </c>
      <c r="AY2" s="176" t="s">
        <v>1441</v>
      </c>
      <c r="AZ2" s="173" t="s">
        <v>1446</v>
      </c>
      <c r="BA2" s="170"/>
      <c r="BB2" s="180" t="s">
        <v>1430</v>
      </c>
      <c r="BC2" s="180" t="s">
        <v>1431</v>
      </c>
      <c r="BD2" s="180" t="s">
        <v>218</v>
      </c>
      <c r="BE2" s="180" t="s">
        <v>1433</v>
      </c>
      <c r="BF2" s="180" t="s">
        <v>1435</v>
      </c>
      <c r="BG2" s="180" t="s">
        <v>325</v>
      </c>
      <c r="BH2" s="180" t="s">
        <v>221</v>
      </c>
      <c r="BI2" s="180" t="s">
        <v>1439</v>
      </c>
      <c r="BJ2" s="180" t="s">
        <v>319</v>
      </c>
      <c r="BK2" s="180" t="s">
        <v>321</v>
      </c>
      <c r="BL2" s="180" t="s">
        <v>1441</v>
      </c>
      <c r="BM2" s="180" t="s">
        <v>1446</v>
      </c>
      <c r="BN2" s="172"/>
      <c r="BO2" s="181" t="s">
        <v>1430</v>
      </c>
      <c r="BP2" s="183" t="s">
        <v>1431</v>
      </c>
      <c r="BQ2" s="184" t="s">
        <v>218</v>
      </c>
      <c r="BR2" s="184" t="s">
        <v>1433</v>
      </c>
      <c r="BS2" s="184" t="s">
        <v>1435</v>
      </c>
      <c r="BT2" s="184" t="s">
        <v>325</v>
      </c>
      <c r="BU2" s="184" t="s">
        <v>221</v>
      </c>
      <c r="BV2" s="184" t="s">
        <v>1439</v>
      </c>
      <c r="BW2" s="184" t="s">
        <v>319</v>
      </c>
      <c r="BX2" s="184" t="s">
        <v>321</v>
      </c>
      <c r="BY2" s="184" t="s">
        <v>1441</v>
      </c>
      <c r="BZ2" s="181" t="s">
        <v>1446</v>
      </c>
    </row>
    <row r="3" spans="1:84" ht="24.95" customHeight="1" x14ac:dyDescent="0.25">
      <c r="A3" s="161"/>
      <c r="B3" s="161"/>
      <c r="C3" s="162"/>
      <c r="D3" s="162"/>
      <c r="E3" s="162"/>
      <c r="F3" s="162"/>
      <c r="G3" s="163"/>
      <c r="H3" s="163"/>
      <c r="I3" s="163"/>
      <c r="J3" s="163"/>
      <c r="K3" s="160"/>
      <c r="L3" s="160"/>
      <c r="M3" s="160"/>
      <c r="N3" s="160"/>
      <c r="O3" s="160"/>
      <c r="P3" s="160"/>
      <c r="Q3" s="160"/>
      <c r="R3" s="160"/>
      <c r="S3" s="160"/>
      <c r="T3" s="123" t="s">
        <v>245</v>
      </c>
      <c r="U3" s="123" t="s">
        <v>246</v>
      </c>
      <c r="V3" s="123" t="s">
        <v>249</v>
      </c>
      <c r="W3" s="160"/>
      <c r="X3" s="160"/>
      <c r="Y3" s="123" t="s">
        <v>247</v>
      </c>
      <c r="Z3" s="123" t="s">
        <v>248</v>
      </c>
      <c r="AA3" s="160"/>
      <c r="AB3" s="179"/>
      <c r="AC3" s="179"/>
      <c r="AD3" s="159"/>
      <c r="AE3" s="166"/>
      <c r="AF3" s="166"/>
      <c r="AG3" s="166"/>
      <c r="AH3" s="166"/>
      <c r="AI3" s="166"/>
      <c r="AJ3" s="166"/>
      <c r="AK3" s="166"/>
      <c r="AL3" s="166"/>
      <c r="AN3" s="167"/>
      <c r="AO3" s="174"/>
      <c r="AP3" s="175"/>
      <c r="AQ3" s="177"/>
      <c r="AR3" s="177"/>
      <c r="AS3" s="177"/>
      <c r="AT3" s="177"/>
      <c r="AU3" s="177"/>
      <c r="AV3" s="177"/>
      <c r="AW3" s="177"/>
      <c r="AX3" s="177"/>
      <c r="AY3" s="177"/>
      <c r="AZ3" s="174"/>
      <c r="BA3" s="170"/>
      <c r="BB3" s="180"/>
      <c r="BC3" s="180"/>
      <c r="BD3" s="180"/>
      <c r="BE3" s="180"/>
      <c r="BF3" s="180"/>
      <c r="BG3" s="180"/>
      <c r="BH3" s="180"/>
      <c r="BI3" s="180"/>
      <c r="BJ3" s="180"/>
      <c r="BK3" s="180"/>
      <c r="BL3" s="180"/>
      <c r="BM3" s="180"/>
      <c r="BN3" s="172"/>
      <c r="BO3" s="182"/>
      <c r="BP3" s="183"/>
      <c r="BQ3" s="185"/>
      <c r="BR3" s="185"/>
      <c r="BS3" s="185"/>
      <c r="BT3" s="185"/>
      <c r="BU3" s="185"/>
      <c r="BV3" s="185"/>
      <c r="BW3" s="185"/>
      <c r="BX3" s="185"/>
      <c r="BY3" s="185"/>
      <c r="BZ3" s="182"/>
    </row>
    <row r="4" spans="1:84" ht="20.100000000000001" customHeight="1" x14ac:dyDescent="0.25">
      <c r="A4" s="161"/>
      <c r="B4" s="161"/>
      <c r="C4" s="162"/>
      <c r="D4" s="162"/>
      <c r="E4" s="162"/>
      <c r="F4" s="162"/>
      <c r="G4" s="163"/>
      <c r="H4" s="163"/>
      <c r="I4" s="163"/>
      <c r="J4" s="163"/>
      <c r="K4" s="160"/>
      <c r="L4" s="160"/>
      <c r="M4" s="160"/>
      <c r="N4" s="160"/>
      <c r="O4" s="160"/>
      <c r="P4" s="160"/>
      <c r="Q4" s="160"/>
      <c r="R4" s="160"/>
      <c r="S4" s="124" t="s">
        <v>239</v>
      </c>
      <c r="T4" s="124" t="s">
        <v>239</v>
      </c>
      <c r="U4" s="124" t="s">
        <v>238</v>
      </c>
      <c r="V4" s="124" t="s">
        <v>244</v>
      </c>
      <c r="W4" s="124" t="s">
        <v>239</v>
      </c>
      <c r="X4" s="124" t="s">
        <v>238</v>
      </c>
      <c r="Y4" s="124" t="s">
        <v>239</v>
      </c>
      <c r="Z4" s="124" t="s">
        <v>239</v>
      </c>
      <c r="AA4" s="124" t="s">
        <v>250</v>
      </c>
      <c r="AB4" s="124" t="s">
        <v>241</v>
      </c>
      <c r="AC4" s="124" t="s">
        <v>241</v>
      </c>
      <c r="AD4" s="159"/>
      <c r="AE4" s="166"/>
      <c r="AF4" s="166"/>
      <c r="AG4" s="166"/>
      <c r="AH4" s="166"/>
      <c r="AI4" s="166"/>
      <c r="AJ4" s="166"/>
      <c r="AK4" s="166"/>
      <c r="AL4" s="166"/>
      <c r="AN4" s="167"/>
      <c r="AO4" s="174"/>
      <c r="AP4" s="175"/>
      <c r="AQ4" s="177"/>
      <c r="AR4" s="177"/>
      <c r="AS4" s="177"/>
      <c r="AT4" s="177"/>
      <c r="AU4" s="177"/>
      <c r="AV4" s="177"/>
      <c r="AW4" s="177"/>
      <c r="AX4" s="177"/>
      <c r="AY4" s="177"/>
      <c r="AZ4" s="174"/>
      <c r="BA4" s="125">
        <f>13.3%</f>
        <v>0.13300000000000001</v>
      </c>
      <c r="BB4" s="180"/>
      <c r="BC4" s="180"/>
      <c r="BD4" s="180"/>
      <c r="BE4" s="180"/>
      <c r="BF4" s="180"/>
      <c r="BG4" s="180"/>
      <c r="BH4" s="180"/>
      <c r="BI4" s="180"/>
      <c r="BJ4" s="180"/>
      <c r="BK4" s="180"/>
      <c r="BL4" s="180"/>
      <c r="BM4" s="180"/>
      <c r="BN4" s="172"/>
      <c r="BO4" s="182"/>
      <c r="BP4" s="183"/>
      <c r="BQ4" s="185"/>
      <c r="BR4" s="185"/>
      <c r="BS4" s="185"/>
      <c r="BT4" s="185"/>
      <c r="BU4" s="185"/>
      <c r="BV4" s="185"/>
      <c r="BW4" s="185"/>
      <c r="BX4" s="185"/>
      <c r="BY4" s="185"/>
      <c r="BZ4" s="182"/>
    </row>
    <row r="5" spans="1:84" ht="12" hidden="1" customHeight="1" x14ac:dyDescent="0.25">
      <c r="A5" s="126" t="e">
        <f>#REF!+1</f>
        <v>#REF!</v>
      </c>
      <c r="B5" s="127" t="s">
        <v>3</v>
      </c>
      <c r="C5" s="128">
        <f t="shared" ref="C5:C60" si="0">SUM(D5:E5)</f>
        <v>1544.17</v>
      </c>
      <c r="D5" s="129">
        <v>1279.77</v>
      </c>
      <c r="E5" s="129">
        <v>264.39999999999998</v>
      </c>
      <c r="F5" s="129">
        <v>217.8</v>
      </c>
      <c r="G5" s="126" t="s">
        <v>214</v>
      </c>
      <c r="H5" s="130">
        <v>7</v>
      </c>
      <c r="I5" s="130" t="s">
        <v>276</v>
      </c>
      <c r="J5" s="131">
        <v>31</v>
      </c>
      <c r="K5" s="132">
        <v>5.0999999999999996</v>
      </c>
      <c r="L5" s="132">
        <v>6.59</v>
      </c>
      <c r="M5" s="132">
        <v>8.98</v>
      </c>
      <c r="N5" s="132">
        <v>6.92</v>
      </c>
      <c r="O5" s="132">
        <v>3.15</v>
      </c>
      <c r="P5" s="132">
        <v>0</v>
      </c>
      <c r="Q5" s="132">
        <v>0</v>
      </c>
      <c r="R5" s="132">
        <v>0.26</v>
      </c>
      <c r="S5" s="133">
        <v>40</v>
      </c>
      <c r="T5" s="133">
        <v>40</v>
      </c>
      <c r="U5" s="133">
        <v>2604.04</v>
      </c>
      <c r="V5" s="132">
        <v>195.98199600000001</v>
      </c>
      <c r="W5" s="133">
        <v>42.3</v>
      </c>
      <c r="X5" s="133">
        <v>2604.04</v>
      </c>
      <c r="Y5" s="132">
        <v>7.85</v>
      </c>
      <c r="Z5" s="134">
        <v>0</v>
      </c>
      <c r="AA5" s="132">
        <v>6.73</v>
      </c>
      <c r="AB5" s="132">
        <v>10.67</v>
      </c>
      <c r="AC5" s="132">
        <v>14</v>
      </c>
      <c r="AD5" s="131">
        <f t="shared" ref="AD5:AL14" si="1">$C5*J5*6</f>
        <v>287215.62</v>
      </c>
      <c r="AE5" s="132">
        <f t="shared" si="1"/>
        <v>47251.601999999999</v>
      </c>
      <c r="AF5" s="132">
        <f t="shared" si="1"/>
        <v>61056.481799999994</v>
      </c>
      <c r="AG5" s="132">
        <f t="shared" si="1"/>
        <v>83199.879600000015</v>
      </c>
      <c r="AH5" s="132">
        <f t="shared" si="1"/>
        <v>64113.938399999999</v>
      </c>
      <c r="AI5" s="132">
        <f t="shared" si="1"/>
        <v>29184.813000000002</v>
      </c>
      <c r="AJ5" s="132">
        <f t="shared" si="1"/>
        <v>0</v>
      </c>
      <c r="AK5" s="132">
        <f t="shared" si="1"/>
        <v>0</v>
      </c>
      <c r="AL5" s="132">
        <f t="shared" si="1"/>
        <v>2408.9052000000001</v>
      </c>
      <c r="AN5" s="135">
        <f>SUMIF('Page 1'!$L:$L,$B:$B,'Page 1'!$S:$S)</f>
        <v>33.17</v>
      </c>
      <c r="AO5" s="186">
        <f>SUMIF(СиР!$T$25:$Z$25,$AN$5:$AN$235,СиР!$T$26:$Z$26)</f>
        <v>13.89</v>
      </c>
      <c r="AP5" s="186"/>
      <c r="AQ5" s="135">
        <f>SUMIF(СиР!$T$25:$Z$25,$AN$5:$AN$235,СиР!$T$28:$Z$28)</f>
        <v>5.9</v>
      </c>
      <c r="AR5" s="135">
        <f>SUMIF(СиР!$T$25:$Z$25,$AN$5:$AN$235,СиР!$T$29:$Z$29)</f>
        <v>1.53</v>
      </c>
      <c r="AS5" s="135">
        <f>SUMIF(СиР!$T$25:$Z$25,$AN$5:$AN$235,СиР!$T$30:$Z$30)</f>
        <v>0.32</v>
      </c>
      <c r="AT5" s="135">
        <f>SUMIF(СиР!$T$25:$Z$25,$AN$5:$AN$235,СиР!$T$31:$Z$31)</f>
        <v>0.6</v>
      </c>
      <c r="AU5" s="135">
        <f>SUMIF(СиР!$T$25:$Z$25,$AN$5:$AN$235,СиР!$T$32:$Z$32)</f>
        <v>5.01</v>
      </c>
      <c r="AV5" s="135">
        <f>SUMIF(СиР!$T$25:$Z$25,$AN$5:$AN$235,СиР!$T$33:$Z$33)</f>
        <v>4.99</v>
      </c>
      <c r="AW5" s="135">
        <f>SUMIF(СиР!$T$25:$Z$25,$AN$5:$AN$235,СиР!$T$34:$Z$34)</f>
        <v>0</v>
      </c>
      <c r="AX5" s="135">
        <f>SUMIF(СиР!$T$25:$Z$25,$AN$5:$AN$235,СиР!$T$35:$Z$35)</f>
        <v>0</v>
      </c>
      <c r="AY5" s="135">
        <f>SUMIF(СиР!$T$25:$Z$25,$AN$5:$AN$235,СиР!$T$36:$Z$36)</f>
        <v>0</v>
      </c>
      <c r="AZ5" s="136">
        <f>SUMIF(СиР!$T$25:$Z$25,$AN$5:$AN$235,СиР!$T$37:$Z$37)</f>
        <v>0.93</v>
      </c>
      <c r="BA5" s="135">
        <f t="shared" ref="BA5:BA22" si="2">AN5*(1+$BA$4)</f>
        <v>37.581610000000005</v>
      </c>
      <c r="BB5" s="186">
        <f t="shared" ref="BB5:BM35" si="3">$BA5*AO5/$AN5</f>
        <v>15.737370000000004</v>
      </c>
      <c r="BC5" s="186">
        <f t="shared" si="3"/>
        <v>0</v>
      </c>
      <c r="BD5" s="135">
        <f t="shared" si="3"/>
        <v>6.6847000000000012</v>
      </c>
      <c r="BE5" s="135">
        <f t="shared" ref="BE5:BM14" si="4">$BA5*AR5/$AN5</f>
        <v>1.7334900000000002</v>
      </c>
      <c r="BF5" s="135">
        <f t="shared" si="4"/>
        <v>0.36256000000000005</v>
      </c>
      <c r="BG5" s="135">
        <f t="shared" si="4"/>
        <v>0.67980000000000007</v>
      </c>
      <c r="BH5" s="135">
        <f t="shared" si="4"/>
        <v>5.6763300000000001</v>
      </c>
      <c r="BI5" s="135">
        <f t="shared" si="4"/>
        <v>5.65367</v>
      </c>
      <c r="BJ5" s="135">
        <f t="shared" si="4"/>
        <v>0</v>
      </c>
      <c r="BK5" s="135">
        <f t="shared" si="4"/>
        <v>0</v>
      </c>
      <c r="BL5" s="135">
        <f t="shared" si="4"/>
        <v>0</v>
      </c>
      <c r="BM5" s="136">
        <f t="shared" si="4"/>
        <v>1.0536900000000002</v>
      </c>
      <c r="BN5" s="137">
        <f t="shared" ref="BN5:BN60" si="5">SUM(BO5:BZ5)</f>
        <v>682764.18493700027</v>
      </c>
      <c r="BO5" s="187">
        <f>(AO5*2+BB5*10)*$C5</f>
        <v>285908.78892900009</v>
      </c>
      <c r="BP5" s="187">
        <f t="shared" ref="BP5" si="6">(AP5*6+BC5*6)*$C5</f>
        <v>0</v>
      </c>
      <c r="BQ5" s="137">
        <f>(AQ5*2+BD5*10)*$C5</f>
        <v>121444.33799000001</v>
      </c>
      <c r="BR5" s="137">
        <f t="shared" ref="BR5:BZ5" si="7">(AR5*2+BE5*10)*$C5</f>
        <v>31493.192733</v>
      </c>
      <c r="BS5" s="137">
        <f t="shared" si="7"/>
        <v>6586.8115520000001</v>
      </c>
      <c r="BT5" s="137">
        <f t="shared" si="7"/>
        <v>12350.271660000002</v>
      </c>
      <c r="BU5" s="137">
        <f t="shared" si="7"/>
        <v>103124.76836099999</v>
      </c>
      <c r="BV5" s="137">
        <f t="shared" si="7"/>
        <v>102713.09263900001</v>
      </c>
      <c r="BW5" s="137">
        <f t="shared" si="7"/>
        <v>0</v>
      </c>
      <c r="BX5" s="137">
        <f t="shared" si="7"/>
        <v>0</v>
      </c>
      <c r="BY5" s="137">
        <f t="shared" si="7"/>
        <v>0</v>
      </c>
      <c r="BZ5" s="137">
        <f t="shared" si="7"/>
        <v>19142.921073000005</v>
      </c>
      <c r="CA5" s="122">
        <v>1</v>
      </c>
      <c r="CF5" s="127" t="s">
        <v>3</v>
      </c>
    </row>
    <row r="6" spans="1:84" ht="12" hidden="1" customHeight="1" x14ac:dyDescent="0.25">
      <c r="A6" s="126" t="e">
        <f>#REF!+1</f>
        <v>#REF!</v>
      </c>
      <c r="B6" s="127" t="s">
        <v>6</v>
      </c>
      <c r="C6" s="128">
        <f t="shared" si="0"/>
        <v>1102.18</v>
      </c>
      <c r="D6" s="129">
        <v>1102.18</v>
      </c>
      <c r="E6" s="129">
        <v>0</v>
      </c>
      <c r="F6" s="129">
        <v>139.9</v>
      </c>
      <c r="G6" s="126" t="s">
        <v>214</v>
      </c>
      <c r="H6" s="130">
        <v>7</v>
      </c>
      <c r="I6" s="130" t="s">
        <v>276</v>
      </c>
      <c r="J6" s="131">
        <v>31</v>
      </c>
      <c r="K6" s="132">
        <v>5.0999999999999996</v>
      </c>
      <c r="L6" s="132">
        <v>6.59</v>
      </c>
      <c r="M6" s="132">
        <v>8.98</v>
      </c>
      <c r="N6" s="132">
        <v>6.92</v>
      </c>
      <c r="O6" s="132">
        <v>3.15</v>
      </c>
      <c r="P6" s="132">
        <v>0</v>
      </c>
      <c r="Q6" s="132">
        <v>0</v>
      </c>
      <c r="R6" s="132">
        <v>0.26</v>
      </c>
      <c r="S6" s="133">
        <v>40</v>
      </c>
      <c r="T6" s="133">
        <v>40</v>
      </c>
      <c r="U6" s="133">
        <v>2604.04</v>
      </c>
      <c r="V6" s="132">
        <v>195.98199600000001</v>
      </c>
      <c r="W6" s="133">
        <v>42.3</v>
      </c>
      <c r="X6" s="133">
        <v>2604.04</v>
      </c>
      <c r="Y6" s="132">
        <v>7.85</v>
      </c>
      <c r="Z6" s="134">
        <v>0</v>
      </c>
      <c r="AA6" s="132">
        <v>6.73</v>
      </c>
      <c r="AB6" s="132">
        <v>10.67</v>
      </c>
      <c r="AC6" s="132">
        <v>14</v>
      </c>
      <c r="AD6" s="131">
        <f t="shared" si="1"/>
        <v>205005.48</v>
      </c>
      <c r="AE6" s="132">
        <f t="shared" si="1"/>
        <v>33726.707999999999</v>
      </c>
      <c r="AF6" s="132">
        <f t="shared" si="1"/>
        <v>43580.197200000002</v>
      </c>
      <c r="AG6" s="132">
        <f t="shared" si="1"/>
        <v>59385.45840000001</v>
      </c>
      <c r="AH6" s="132">
        <f t="shared" si="1"/>
        <v>45762.513600000006</v>
      </c>
      <c r="AI6" s="132">
        <f t="shared" si="1"/>
        <v>20831.202000000001</v>
      </c>
      <c r="AJ6" s="132">
        <f t="shared" si="1"/>
        <v>0</v>
      </c>
      <c r="AK6" s="132">
        <f t="shared" si="1"/>
        <v>0</v>
      </c>
      <c r="AL6" s="132">
        <f t="shared" si="1"/>
        <v>1719.4007999999999</v>
      </c>
      <c r="AN6" s="135">
        <f>SUMIF('Page 1'!$L:$L,$B:$B,'Page 1'!$S:$S)</f>
        <v>33.17</v>
      </c>
      <c r="AO6" s="186">
        <f>SUMIF(СиР!$T$25:$Z$25,$AN$5:$AN$235,СиР!$T$26:$Z$26)</f>
        <v>13.89</v>
      </c>
      <c r="AP6" s="186"/>
      <c r="AQ6" s="135">
        <f>SUMIF(СиР!$T$25:$Z$25,$AN$5:$AN$235,СиР!$T$28:$Z$28)</f>
        <v>5.9</v>
      </c>
      <c r="AR6" s="135">
        <f>SUMIF(СиР!$T$25:$Z$25,$AN$5:$AN$235,СиР!$T$29:$Z$29)</f>
        <v>1.53</v>
      </c>
      <c r="AS6" s="135">
        <f>SUMIF(СиР!$T$25:$Z$25,$AN$5:$AN$235,СиР!$T$30:$Z$30)</f>
        <v>0.32</v>
      </c>
      <c r="AT6" s="135">
        <f>SUMIF(СиР!$T$25:$Z$25,$AN$5:$AN$235,СиР!$T$31:$Z$31)</f>
        <v>0.6</v>
      </c>
      <c r="AU6" s="135">
        <f>SUMIF(СиР!$T$25:$Z$25,$AN$5:$AN$235,СиР!$T$32:$Z$32)</f>
        <v>5.01</v>
      </c>
      <c r="AV6" s="135">
        <f>SUMIF(СиР!$T$25:$Z$25,$AN$5:$AN$235,СиР!$T$33:$Z$33)</f>
        <v>4.99</v>
      </c>
      <c r="AW6" s="135">
        <f>SUMIF(СиР!$T$25:$Z$25,$AN$5:$AN$235,СиР!$T$34:$Z$34)</f>
        <v>0</v>
      </c>
      <c r="AX6" s="135">
        <f>SUMIF(СиР!$T$25:$Z$25,$AN$5:$AN$235,СиР!$T$35:$Z$35)</f>
        <v>0</v>
      </c>
      <c r="AY6" s="135">
        <f>SUMIF(СиР!$T$25:$Z$25,$AN$5:$AN$235,СиР!$T$36:$Z$36)</f>
        <v>0</v>
      </c>
      <c r="AZ6" s="136">
        <f>SUMIF(СиР!$T$25:$Z$25,$AN$5:$AN$235,СиР!$T$37:$Z$37)</f>
        <v>0.93</v>
      </c>
      <c r="BA6" s="135">
        <f t="shared" si="2"/>
        <v>37.581610000000005</v>
      </c>
      <c r="BB6" s="186">
        <f t="shared" si="3"/>
        <v>15.737370000000004</v>
      </c>
      <c r="BC6" s="186">
        <f t="shared" si="3"/>
        <v>0</v>
      </c>
      <c r="BD6" s="135">
        <f t="shared" si="3"/>
        <v>6.6847000000000012</v>
      </c>
      <c r="BE6" s="135">
        <f t="shared" si="4"/>
        <v>1.7334900000000002</v>
      </c>
      <c r="BF6" s="135">
        <f t="shared" si="4"/>
        <v>0.36256000000000005</v>
      </c>
      <c r="BG6" s="135">
        <f t="shared" si="4"/>
        <v>0.67980000000000007</v>
      </c>
      <c r="BH6" s="135">
        <f t="shared" si="4"/>
        <v>5.6763300000000001</v>
      </c>
      <c r="BI6" s="135">
        <f t="shared" si="4"/>
        <v>5.65367</v>
      </c>
      <c r="BJ6" s="135">
        <f t="shared" si="4"/>
        <v>0</v>
      </c>
      <c r="BK6" s="135">
        <f t="shared" si="4"/>
        <v>0</v>
      </c>
      <c r="BL6" s="135">
        <f t="shared" si="4"/>
        <v>0</v>
      </c>
      <c r="BM6" s="136">
        <f t="shared" si="4"/>
        <v>1.0536900000000002</v>
      </c>
      <c r="BN6" s="137">
        <f t="shared" si="5"/>
        <v>487335.61029800004</v>
      </c>
      <c r="BO6" s="187">
        <f t="shared" ref="BO6:BO7" si="8">(AO6*2+BB6*10)*$C6</f>
        <v>204072.70506600005</v>
      </c>
      <c r="BP6" s="187">
        <f t="shared" ref="BP6:BP7" si="9">(AP6*6+BC6*6)*$C6</f>
        <v>0</v>
      </c>
      <c r="BQ6" s="137">
        <f t="shared" ref="BQ6:BZ7" si="10">(AQ6*2+BD6*10)*$C6</f>
        <v>86683.150460000004</v>
      </c>
      <c r="BR6" s="137">
        <f t="shared" si="10"/>
        <v>22478.850882000002</v>
      </c>
      <c r="BS6" s="137">
        <f t="shared" si="10"/>
        <v>4701.4590080000007</v>
      </c>
      <c r="BT6" s="137">
        <f t="shared" si="10"/>
        <v>8815.2356400000026</v>
      </c>
      <c r="BU6" s="137">
        <f t="shared" si="10"/>
        <v>73607.217594000002</v>
      </c>
      <c r="BV6" s="137">
        <f t="shared" si="10"/>
        <v>73313.37640600001</v>
      </c>
      <c r="BW6" s="137">
        <f t="shared" si="10"/>
        <v>0</v>
      </c>
      <c r="BX6" s="137">
        <f t="shared" si="10"/>
        <v>0</v>
      </c>
      <c r="BY6" s="137">
        <f t="shared" si="10"/>
        <v>0</v>
      </c>
      <c r="BZ6" s="137">
        <f t="shared" si="10"/>
        <v>13663.615242000003</v>
      </c>
      <c r="CA6" s="122">
        <v>1</v>
      </c>
      <c r="CF6" s="127" t="s">
        <v>6</v>
      </c>
    </row>
    <row r="7" spans="1:84" ht="12" hidden="1" customHeight="1" x14ac:dyDescent="0.25">
      <c r="A7" s="126" t="e">
        <f t="shared" ref="A7:A61" si="11">A6+1</f>
        <v>#REF!</v>
      </c>
      <c r="B7" s="127" t="s">
        <v>7</v>
      </c>
      <c r="C7" s="128">
        <f t="shared" si="0"/>
        <v>1647.35</v>
      </c>
      <c r="D7" s="129">
        <v>1311.85</v>
      </c>
      <c r="E7" s="129">
        <v>335.5</v>
      </c>
      <c r="F7" s="129">
        <v>230.1</v>
      </c>
      <c r="G7" s="126" t="s">
        <v>214</v>
      </c>
      <c r="H7" s="130">
        <v>7</v>
      </c>
      <c r="I7" s="130" t="s">
        <v>276</v>
      </c>
      <c r="J7" s="131">
        <v>31</v>
      </c>
      <c r="K7" s="132">
        <v>5.0999999999999996</v>
      </c>
      <c r="L7" s="132">
        <v>6.59</v>
      </c>
      <c r="M7" s="132">
        <v>8.98</v>
      </c>
      <c r="N7" s="132">
        <v>6.92</v>
      </c>
      <c r="O7" s="132">
        <v>3.15</v>
      </c>
      <c r="P7" s="132">
        <v>0</v>
      </c>
      <c r="Q7" s="132">
        <v>0</v>
      </c>
      <c r="R7" s="132">
        <v>0.26</v>
      </c>
      <c r="S7" s="133">
        <v>40</v>
      </c>
      <c r="T7" s="133">
        <v>40</v>
      </c>
      <c r="U7" s="133">
        <v>2604.04</v>
      </c>
      <c r="V7" s="132">
        <v>195.98199600000001</v>
      </c>
      <c r="W7" s="133">
        <v>42.3</v>
      </c>
      <c r="X7" s="133">
        <v>2604.04</v>
      </c>
      <c r="Y7" s="132">
        <v>7.85</v>
      </c>
      <c r="Z7" s="134">
        <v>0</v>
      </c>
      <c r="AA7" s="132">
        <v>6.73</v>
      </c>
      <c r="AB7" s="132">
        <v>10.67</v>
      </c>
      <c r="AC7" s="132">
        <v>14</v>
      </c>
      <c r="AD7" s="131">
        <f t="shared" si="1"/>
        <v>306407.09999999998</v>
      </c>
      <c r="AE7" s="132">
        <f t="shared" si="1"/>
        <v>50408.909999999989</v>
      </c>
      <c r="AF7" s="132">
        <f t="shared" si="1"/>
        <v>65136.21899999999</v>
      </c>
      <c r="AG7" s="132">
        <f t="shared" si="1"/>
        <v>88759.217999999993</v>
      </c>
      <c r="AH7" s="132">
        <f t="shared" si="1"/>
        <v>68397.971999999994</v>
      </c>
      <c r="AI7" s="132">
        <f t="shared" si="1"/>
        <v>31134.914999999994</v>
      </c>
      <c r="AJ7" s="132">
        <f t="shared" si="1"/>
        <v>0</v>
      </c>
      <c r="AK7" s="132">
        <f t="shared" si="1"/>
        <v>0</v>
      </c>
      <c r="AL7" s="132">
        <f t="shared" si="1"/>
        <v>2569.866</v>
      </c>
      <c r="AN7" s="135">
        <f>SUMIF('Page 1'!$L:$L,$B:$B,'Page 1'!$S:$S)</f>
        <v>33.17</v>
      </c>
      <c r="AO7" s="186">
        <f>SUMIF(СиР!$T$25:$Z$25,$AN$5:$AN$235,СиР!$T$26:$Z$26)</f>
        <v>13.89</v>
      </c>
      <c r="AP7" s="186"/>
      <c r="AQ7" s="135">
        <f>SUMIF(СиР!$T$25:$Z$25,$AN$5:$AN$235,СиР!$T$28:$Z$28)</f>
        <v>5.9</v>
      </c>
      <c r="AR7" s="135">
        <f>SUMIF(СиР!$T$25:$Z$25,$AN$5:$AN$235,СиР!$T$29:$Z$29)</f>
        <v>1.53</v>
      </c>
      <c r="AS7" s="135">
        <f>SUMIF(СиР!$T$25:$Z$25,$AN$5:$AN$235,СиР!$T$30:$Z$30)</f>
        <v>0.32</v>
      </c>
      <c r="AT7" s="135">
        <f>SUMIF(СиР!$T$25:$Z$25,$AN$5:$AN$235,СиР!$T$31:$Z$31)</f>
        <v>0.6</v>
      </c>
      <c r="AU7" s="135">
        <f>SUMIF(СиР!$T$25:$Z$25,$AN$5:$AN$235,СиР!$T$32:$Z$32)</f>
        <v>5.01</v>
      </c>
      <c r="AV7" s="135">
        <f>SUMIF(СиР!$T$25:$Z$25,$AN$5:$AN$235,СиР!$T$33:$Z$33)</f>
        <v>4.99</v>
      </c>
      <c r="AW7" s="135">
        <f>SUMIF(СиР!$T$25:$Z$25,$AN$5:$AN$235,СиР!$T$34:$Z$34)</f>
        <v>0</v>
      </c>
      <c r="AX7" s="135">
        <f>SUMIF(СиР!$T$25:$Z$25,$AN$5:$AN$235,СиР!$T$35:$Z$35)</f>
        <v>0</v>
      </c>
      <c r="AY7" s="135">
        <f>SUMIF(СиР!$T$25:$Z$25,$AN$5:$AN$235,СиР!$T$36:$Z$36)</f>
        <v>0</v>
      </c>
      <c r="AZ7" s="136">
        <f>SUMIF(СиР!$T$25:$Z$25,$AN$5:$AN$235,СиР!$T$37:$Z$37)</f>
        <v>0.93</v>
      </c>
      <c r="BA7" s="135">
        <f t="shared" si="2"/>
        <v>37.581610000000005</v>
      </c>
      <c r="BB7" s="186">
        <f t="shared" si="3"/>
        <v>15.737370000000004</v>
      </c>
      <c r="BC7" s="186">
        <f t="shared" si="3"/>
        <v>0</v>
      </c>
      <c r="BD7" s="135">
        <f t="shared" si="3"/>
        <v>6.6847000000000012</v>
      </c>
      <c r="BE7" s="135">
        <f t="shared" si="4"/>
        <v>1.7334900000000002</v>
      </c>
      <c r="BF7" s="135">
        <f t="shared" si="4"/>
        <v>0.36256000000000005</v>
      </c>
      <c r="BG7" s="135">
        <f t="shared" si="4"/>
        <v>0.67980000000000007</v>
      </c>
      <c r="BH7" s="135">
        <f t="shared" si="4"/>
        <v>5.6763300000000001</v>
      </c>
      <c r="BI7" s="135">
        <f t="shared" si="4"/>
        <v>5.65367</v>
      </c>
      <c r="BJ7" s="135">
        <f t="shared" si="4"/>
        <v>0</v>
      </c>
      <c r="BK7" s="135">
        <f t="shared" si="4"/>
        <v>0</v>
      </c>
      <c r="BL7" s="135">
        <f t="shared" si="4"/>
        <v>0</v>
      </c>
      <c r="BM7" s="136">
        <f t="shared" si="4"/>
        <v>1.0536900000000002</v>
      </c>
      <c r="BN7" s="137">
        <f t="shared" si="5"/>
        <v>728385.85133500001</v>
      </c>
      <c r="BO7" s="187">
        <f t="shared" si="8"/>
        <v>305012.94769500004</v>
      </c>
      <c r="BP7" s="187">
        <f t="shared" si="9"/>
        <v>0</v>
      </c>
      <c r="BQ7" s="137">
        <f t="shared" si="10"/>
        <v>129559.13545</v>
      </c>
      <c r="BR7" s="137">
        <f t="shared" si="10"/>
        <v>33597.538515</v>
      </c>
      <c r="BS7" s="137">
        <f t="shared" si="10"/>
        <v>7026.9361599999993</v>
      </c>
      <c r="BT7" s="137">
        <f t="shared" si="10"/>
        <v>13175.505300000001</v>
      </c>
      <c r="BU7" s="137">
        <f t="shared" si="10"/>
        <v>110015.46925499999</v>
      </c>
      <c r="BV7" s="137">
        <f t="shared" si="10"/>
        <v>109576.285745</v>
      </c>
      <c r="BW7" s="137">
        <f t="shared" si="10"/>
        <v>0</v>
      </c>
      <c r="BX7" s="137">
        <f t="shared" si="10"/>
        <v>0</v>
      </c>
      <c r="BY7" s="137">
        <f t="shared" si="10"/>
        <v>0</v>
      </c>
      <c r="BZ7" s="137">
        <f t="shared" si="10"/>
        <v>20422.033215000003</v>
      </c>
      <c r="CA7" s="122">
        <v>1</v>
      </c>
      <c r="CF7" s="127" t="s">
        <v>7</v>
      </c>
    </row>
    <row r="8" spans="1:84" ht="12" hidden="1" customHeight="1" x14ac:dyDescent="0.25">
      <c r="A8" s="126" t="e">
        <f>#REF!+1</f>
        <v>#REF!</v>
      </c>
      <c r="B8" s="127" t="s">
        <v>9</v>
      </c>
      <c r="C8" s="128">
        <f t="shared" si="0"/>
        <v>2262.31</v>
      </c>
      <c r="D8" s="129">
        <v>2262.31</v>
      </c>
      <c r="E8" s="129">
        <v>0</v>
      </c>
      <c r="F8" s="129">
        <v>484.5</v>
      </c>
      <c r="G8" s="126" t="s">
        <v>214</v>
      </c>
      <c r="H8" s="130">
        <v>3</v>
      </c>
      <c r="I8" s="130" t="s">
        <v>276</v>
      </c>
      <c r="J8" s="131">
        <v>45.06</v>
      </c>
      <c r="K8" s="132">
        <v>5.0999999999999996</v>
      </c>
      <c r="L8" s="132">
        <v>8.6300000000000008</v>
      </c>
      <c r="M8" s="132">
        <v>13.43</v>
      </c>
      <c r="N8" s="132">
        <v>6.91</v>
      </c>
      <c r="O8" s="132">
        <v>3.15</v>
      </c>
      <c r="P8" s="132">
        <v>1.81</v>
      </c>
      <c r="Q8" s="132">
        <v>5.77</v>
      </c>
      <c r="R8" s="132">
        <v>0.26</v>
      </c>
      <c r="S8" s="133">
        <v>40</v>
      </c>
      <c r="T8" s="133">
        <v>40</v>
      </c>
      <c r="U8" s="133">
        <v>2604.04</v>
      </c>
      <c r="V8" s="132">
        <v>195.98199600000001</v>
      </c>
      <c r="W8" s="133">
        <v>42.3</v>
      </c>
      <c r="X8" s="133">
        <v>2604.04</v>
      </c>
      <c r="Y8" s="132">
        <v>7.85</v>
      </c>
      <c r="Z8" s="134">
        <v>0</v>
      </c>
      <c r="AA8" s="132">
        <v>6.73</v>
      </c>
      <c r="AB8" s="132">
        <v>10.67</v>
      </c>
      <c r="AC8" s="132">
        <v>14</v>
      </c>
      <c r="AD8" s="131">
        <f t="shared" si="1"/>
        <v>611638.13160000008</v>
      </c>
      <c r="AE8" s="132">
        <f t="shared" si="1"/>
        <v>69226.685999999987</v>
      </c>
      <c r="AF8" s="132">
        <f t="shared" si="1"/>
        <v>117142.4118</v>
      </c>
      <c r="AG8" s="132">
        <f t="shared" si="1"/>
        <v>182296.93979999999</v>
      </c>
      <c r="AH8" s="132">
        <f t="shared" si="1"/>
        <v>93795.372600000002</v>
      </c>
      <c r="AI8" s="132">
        <f t="shared" si="1"/>
        <v>42757.659</v>
      </c>
      <c r="AJ8" s="132">
        <f t="shared" si="1"/>
        <v>24568.686600000001</v>
      </c>
      <c r="AK8" s="132">
        <f t="shared" si="1"/>
        <v>78321.172200000001</v>
      </c>
      <c r="AL8" s="132">
        <f t="shared" si="1"/>
        <v>3529.2035999999998</v>
      </c>
      <c r="AN8" s="135">
        <f>SUMIF('Page 1'!$L:$L,$B:$B,'Page 1'!$S:$S)</f>
        <v>48.44</v>
      </c>
      <c r="AO8" s="186">
        <f>SUMIF(СиР!$T$25:$Z$25,$AN$5:$AN$235,СиР!$T$26:$Z$26)</f>
        <v>18.489999999999998</v>
      </c>
      <c r="AP8" s="186"/>
      <c r="AQ8" s="135">
        <f>SUMIF(СиР!$T$25:$Z$25,$AN$5:$AN$235,СиР!$T$28:$Z$28)</f>
        <v>6.67</v>
      </c>
      <c r="AR8" s="135">
        <f>SUMIF(СиР!$T$25:$Z$25,$AN$5:$AN$235,СиР!$T$29:$Z$29)</f>
        <v>1.53</v>
      </c>
      <c r="AS8" s="135">
        <f>SUMIF(СиР!$T$25:$Z$25,$AN$5:$AN$235,СиР!$T$30:$Z$30)</f>
        <v>0.32</v>
      </c>
      <c r="AT8" s="135">
        <f>SUMIF(СиР!$T$25:$Z$25,$AN$5:$AN$235,СиР!$T$31:$Z$31)</f>
        <v>0.87</v>
      </c>
      <c r="AU8" s="135">
        <f>SUMIF(СиР!$T$25:$Z$25,$AN$5:$AN$235,СиР!$T$32:$Z$32)</f>
        <v>5.01</v>
      </c>
      <c r="AV8" s="135">
        <f>SUMIF(СиР!$T$25:$Z$25,$AN$5:$AN$235,СиР!$T$33:$Z$33)</f>
        <v>4.99</v>
      </c>
      <c r="AW8" s="135">
        <f>SUMIF(СиР!$T$25:$Z$25,$AN$5:$AN$235,СиР!$T$34:$Z$34)</f>
        <v>2.7</v>
      </c>
      <c r="AX8" s="135">
        <f>SUMIF(СиР!$T$25:$Z$25,$AN$5:$AN$235,СиР!$T$35:$Z$35)</f>
        <v>6.46</v>
      </c>
      <c r="AY8" s="135">
        <f>SUMIF(СиР!$T$25:$Z$25,$AN$5:$AN$235,СиР!$T$36:$Z$36)</f>
        <v>0.47</v>
      </c>
      <c r="AZ8" s="136">
        <f>SUMIF(СиР!$T$25:$Z$25,$AN$5:$AN$235,СиР!$T$37:$Z$37)</f>
        <v>0.93</v>
      </c>
      <c r="BA8" s="135">
        <f t="shared" si="2"/>
        <v>54.88252</v>
      </c>
      <c r="BB8" s="186">
        <f t="shared" si="3"/>
        <v>20.949169999999999</v>
      </c>
      <c r="BC8" s="186">
        <f t="shared" si="3"/>
        <v>0</v>
      </c>
      <c r="BD8" s="135">
        <f t="shared" si="3"/>
        <v>7.5571100000000007</v>
      </c>
      <c r="BE8" s="135">
        <f t="shared" si="4"/>
        <v>1.7334900000000002</v>
      </c>
      <c r="BF8" s="135">
        <f t="shared" si="4"/>
        <v>0.36256000000000005</v>
      </c>
      <c r="BG8" s="135">
        <f t="shared" si="4"/>
        <v>0.98571000000000009</v>
      </c>
      <c r="BH8" s="135">
        <f t="shared" si="4"/>
        <v>5.6763300000000001</v>
      </c>
      <c r="BI8" s="135">
        <f t="shared" si="4"/>
        <v>5.65367</v>
      </c>
      <c r="BJ8" s="135">
        <f t="shared" si="4"/>
        <v>3.0591000000000004</v>
      </c>
      <c r="BK8" s="135">
        <f t="shared" si="4"/>
        <v>7.3191800000000002</v>
      </c>
      <c r="BL8" s="135">
        <f t="shared" si="4"/>
        <v>0.53250999999999993</v>
      </c>
      <c r="BM8" s="136">
        <f t="shared" si="4"/>
        <v>1.05369</v>
      </c>
      <c r="BN8" s="137">
        <f t="shared" si="5"/>
        <v>1460785.3310119999</v>
      </c>
      <c r="BO8" s="187">
        <f t="shared" ref="BO8:BO17" si="12">(AO8*2+BB8*10)*$C8</f>
        <v>557595.39162699995</v>
      </c>
      <c r="BP8" s="187">
        <f t="shared" ref="BP8:BP17" si="13">(AP8*6+BC8*6)*$C8</f>
        <v>0</v>
      </c>
      <c r="BQ8" s="137">
        <f t="shared" ref="BQ8:BZ17" si="14">(AQ8*2+BD8*10)*$C8</f>
        <v>201144.47064099999</v>
      </c>
      <c r="BR8" s="137">
        <f t="shared" si="14"/>
        <v>46139.586218999997</v>
      </c>
      <c r="BS8" s="137">
        <f t="shared" si="14"/>
        <v>9650.1095359999999</v>
      </c>
      <c r="BT8" s="137">
        <f t="shared" si="14"/>
        <v>26236.235301000001</v>
      </c>
      <c r="BU8" s="137">
        <f t="shared" si="14"/>
        <v>151084.52742299999</v>
      </c>
      <c r="BV8" s="137">
        <f t="shared" si="14"/>
        <v>150481.39557699999</v>
      </c>
      <c r="BW8" s="137">
        <f t="shared" si="14"/>
        <v>81422.799210000012</v>
      </c>
      <c r="BX8" s="137">
        <f t="shared" si="14"/>
        <v>194811.586258</v>
      </c>
      <c r="BY8" s="137">
        <f t="shared" si="14"/>
        <v>14173.598380999996</v>
      </c>
      <c r="BZ8" s="137">
        <f t="shared" si="14"/>
        <v>28045.630838999998</v>
      </c>
      <c r="CA8" s="122">
        <v>1</v>
      </c>
      <c r="CF8" s="127" t="s">
        <v>9</v>
      </c>
    </row>
    <row r="9" spans="1:84" ht="12" hidden="1" customHeight="1" x14ac:dyDescent="0.25">
      <c r="A9" s="126" t="e">
        <f t="shared" si="11"/>
        <v>#REF!</v>
      </c>
      <c r="B9" s="127" t="s">
        <v>10</v>
      </c>
      <c r="C9" s="128">
        <f t="shared" si="0"/>
        <v>2252</v>
      </c>
      <c r="D9" s="129">
        <v>2252</v>
      </c>
      <c r="E9" s="129">
        <v>0</v>
      </c>
      <c r="F9" s="129">
        <v>485.9</v>
      </c>
      <c r="G9" s="126" t="s">
        <v>214</v>
      </c>
      <c r="H9" s="130">
        <v>3</v>
      </c>
      <c r="I9" s="130" t="s">
        <v>276</v>
      </c>
      <c r="J9" s="131">
        <v>45.06</v>
      </c>
      <c r="K9" s="132">
        <v>5.0999999999999996</v>
      </c>
      <c r="L9" s="132">
        <v>8.6300000000000008</v>
      </c>
      <c r="M9" s="132">
        <v>13.43</v>
      </c>
      <c r="N9" s="132">
        <v>6.91</v>
      </c>
      <c r="O9" s="132">
        <v>3.15</v>
      </c>
      <c r="P9" s="132">
        <v>1.81</v>
      </c>
      <c r="Q9" s="132">
        <v>5.77</v>
      </c>
      <c r="R9" s="132">
        <v>0.26</v>
      </c>
      <c r="S9" s="133">
        <v>40</v>
      </c>
      <c r="T9" s="133">
        <v>40</v>
      </c>
      <c r="U9" s="133">
        <v>2604.04</v>
      </c>
      <c r="V9" s="132">
        <v>195.98199600000001</v>
      </c>
      <c r="W9" s="133">
        <v>42.3</v>
      </c>
      <c r="X9" s="133">
        <v>2604.04</v>
      </c>
      <c r="Y9" s="132">
        <v>7.85</v>
      </c>
      <c r="Z9" s="134">
        <v>0</v>
      </c>
      <c r="AA9" s="132">
        <v>6.73</v>
      </c>
      <c r="AB9" s="132">
        <v>10.67</v>
      </c>
      <c r="AC9" s="132">
        <v>14</v>
      </c>
      <c r="AD9" s="131">
        <f t="shared" si="1"/>
        <v>608850.72000000009</v>
      </c>
      <c r="AE9" s="132">
        <f t="shared" si="1"/>
        <v>68911.199999999997</v>
      </c>
      <c r="AF9" s="132">
        <f t="shared" si="1"/>
        <v>116608.56000000001</v>
      </c>
      <c r="AG9" s="132">
        <f t="shared" si="1"/>
        <v>181466.16</v>
      </c>
      <c r="AH9" s="132">
        <f t="shared" si="1"/>
        <v>93367.92</v>
      </c>
      <c r="AI9" s="132">
        <f t="shared" si="1"/>
        <v>42562.8</v>
      </c>
      <c r="AJ9" s="132">
        <f t="shared" si="1"/>
        <v>24456.720000000001</v>
      </c>
      <c r="AK9" s="132">
        <f t="shared" si="1"/>
        <v>77964.239999999991</v>
      </c>
      <c r="AL9" s="132">
        <f t="shared" si="1"/>
        <v>3513.12</v>
      </c>
      <c r="AN9" s="135">
        <f>SUMIF('Page 1'!$L:$L,$B:$B,'Page 1'!$S:$S)</f>
        <v>48.44</v>
      </c>
      <c r="AO9" s="186">
        <f>SUMIF(СиР!$T$25:$Z$25,$AN$5:$AN$235,СиР!$T$26:$Z$26)</f>
        <v>18.489999999999998</v>
      </c>
      <c r="AP9" s="186"/>
      <c r="AQ9" s="135">
        <f>SUMIF(СиР!$T$25:$Z$25,$AN$5:$AN$235,СиР!$T$28:$Z$28)</f>
        <v>6.67</v>
      </c>
      <c r="AR9" s="135">
        <f>SUMIF(СиР!$T$25:$Z$25,$AN$5:$AN$235,СиР!$T$29:$Z$29)</f>
        <v>1.53</v>
      </c>
      <c r="AS9" s="135">
        <f>SUMIF(СиР!$T$25:$Z$25,$AN$5:$AN$235,СиР!$T$30:$Z$30)</f>
        <v>0.32</v>
      </c>
      <c r="AT9" s="135">
        <f>SUMIF(СиР!$T$25:$Z$25,$AN$5:$AN$235,СиР!$T$31:$Z$31)</f>
        <v>0.87</v>
      </c>
      <c r="AU9" s="135">
        <f>SUMIF(СиР!$T$25:$Z$25,$AN$5:$AN$235,СиР!$T$32:$Z$32)</f>
        <v>5.01</v>
      </c>
      <c r="AV9" s="135">
        <f>SUMIF(СиР!$T$25:$Z$25,$AN$5:$AN$235,СиР!$T$33:$Z$33)</f>
        <v>4.99</v>
      </c>
      <c r="AW9" s="135">
        <f>SUMIF(СиР!$T$25:$Z$25,$AN$5:$AN$235,СиР!$T$34:$Z$34)</f>
        <v>2.7</v>
      </c>
      <c r="AX9" s="135">
        <f>SUMIF(СиР!$T$25:$Z$25,$AN$5:$AN$235,СиР!$T$35:$Z$35)</f>
        <v>6.46</v>
      </c>
      <c r="AY9" s="135">
        <f>SUMIF(СиР!$T$25:$Z$25,$AN$5:$AN$235,СиР!$T$36:$Z$36)</f>
        <v>0.47</v>
      </c>
      <c r="AZ9" s="136">
        <f>SUMIF(СиР!$T$25:$Z$25,$AN$5:$AN$235,СиР!$T$37:$Z$37)</f>
        <v>0.93</v>
      </c>
      <c r="BA9" s="135">
        <f t="shared" si="2"/>
        <v>54.88252</v>
      </c>
      <c r="BB9" s="186">
        <f t="shared" si="3"/>
        <v>20.949169999999999</v>
      </c>
      <c r="BC9" s="186">
        <f t="shared" si="3"/>
        <v>0</v>
      </c>
      <c r="BD9" s="135">
        <f t="shared" si="3"/>
        <v>7.5571100000000007</v>
      </c>
      <c r="BE9" s="135">
        <f t="shared" si="4"/>
        <v>1.7334900000000002</v>
      </c>
      <c r="BF9" s="135">
        <f t="shared" si="4"/>
        <v>0.36256000000000005</v>
      </c>
      <c r="BG9" s="135">
        <f t="shared" si="4"/>
        <v>0.98571000000000009</v>
      </c>
      <c r="BH9" s="135">
        <f t="shared" si="4"/>
        <v>5.6763300000000001</v>
      </c>
      <c r="BI9" s="135">
        <f t="shared" si="4"/>
        <v>5.65367</v>
      </c>
      <c r="BJ9" s="135">
        <f t="shared" si="4"/>
        <v>3.0591000000000004</v>
      </c>
      <c r="BK9" s="135">
        <f t="shared" si="4"/>
        <v>7.3191800000000002</v>
      </c>
      <c r="BL9" s="135">
        <f t="shared" si="4"/>
        <v>0.53250999999999993</v>
      </c>
      <c r="BM9" s="136">
        <f t="shared" si="4"/>
        <v>1.05369</v>
      </c>
      <c r="BN9" s="137">
        <f t="shared" si="5"/>
        <v>1454128.1103999999</v>
      </c>
      <c r="BO9" s="187">
        <f t="shared" si="12"/>
        <v>555054.26839999994</v>
      </c>
      <c r="BP9" s="187">
        <f t="shared" si="13"/>
        <v>0</v>
      </c>
      <c r="BQ9" s="137">
        <f t="shared" si="14"/>
        <v>200227.7972</v>
      </c>
      <c r="BR9" s="137">
        <f t="shared" si="14"/>
        <v>45929.3148</v>
      </c>
      <c r="BS9" s="137">
        <f t="shared" si="14"/>
        <v>9606.1311999999998</v>
      </c>
      <c r="BT9" s="137">
        <f t="shared" si="14"/>
        <v>26116.669200000004</v>
      </c>
      <c r="BU9" s="137">
        <f t="shared" si="14"/>
        <v>150395.99159999998</v>
      </c>
      <c r="BV9" s="137">
        <f t="shared" si="14"/>
        <v>149795.6084</v>
      </c>
      <c r="BW9" s="137">
        <f t="shared" si="14"/>
        <v>81051.732000000018</v>
      </c>
      <c r="BX9" s="137">
        <f t="shared" si="14"/>
        <v>193923.77360000001</v>
      </c>
      <c r="BY9" s="137">
        <f t="shared" si="14"/>
        <v>14109.005199999996</v>
      </c>
      <c r="BZ9" s="137">
        <f t="shared" si="14"/>
        <v>27917.818799999997</v>
      </c>
      <c r="CA9" s="122">
        <v>1</v>
      </c>
      <c r="CF9" s="127" t="s">
        <v>10</v>
      </c>
    </row>
    <row r="10" spans="1:84" ht="12" hidden="1" customHeight="1" x14ac:dyDescent="0.25">
      <c r="A10" s="126" t="e">
        <f t="shared" si="11"/>
        <v>#REF!</v>
      </c>
      <c r="B10" s="127" t="s">
        <v>11</v>
      </c>
      <c r="C10" s="128">
        <f t="shared" si="0"/>
        <v>2252.2800000000002</v>
      </c>
      <c r="D10" s="129">
        <v>2252.2800000000002</v>
      </c>
      <c r="E10" s="129">
        <v>0</v>
      </c>
      <c r="F10" s="129">
        <v>485.9</v>
      </c>
      <c r="G10" s="126" t="s">
        <v>214</v>
      </c>
      <c r="H10" s="130">
        <v>3</v>
      </c>
      <c r="I10" s="130" t="s">
        <v>276</v>
      </c>
      <c r="J10" s="131">
        <v>45.06</v>
      </c>
      <c r="K10" s="132">
        <v>5.0999999999999996</v>
      </c>
      <c r="L10" s="132">
        <v>8.6300000000000008</v>
      </c>
      <c r="M10" s="132">
        <v>13.43</v>
      </c>
      <c r="N10" s="132">
        <v>6.91</v>
      </c>
      <c r="O10" s="132">
        <v>3.15</v>
      </c>
      <c r="P10" s="132">
        <v>1.81</v>
      </c>
      <c r="Q10" s="132">
        <v>5.77</v>
      </c>
      <c r="R10" s="132">
        <v>0.26</v>
      </c>
      <c r="S10" s="133">
        <v>40</v>
      </c>
      <c r="T10" s="133">
        <v>40</v>
      </c>
      <c r="U10" s="133">
        <v>2604.04</v>
      </c>
      <c r="V10" s="132">
        <v>195.98199600000001</v>
      </c>
      <c r="W10" s="133">
        <v>42.3</v>
      </c>
      <c r="X10" s="133">
        <v>2604.04</v>
      </c>
      <c r="Y10" s="132">
        <v>7.85</v>
      </c>
      <c r="Z10" s="134">
        <v>0</v>
      </c>
      <c r="AA10" s="132">
        <v>6.73</v>
      </c>
      <c r="AB10" s="132">
        <v>10.67</v>
      </c>
      <c r="AC10" s="132">
        <v>14</v>
      </c>
      <c r="AD10" s="131">
        <f t="shared" si="1"/>
        <v>608926.42080000008</v>
      </c>
      <c r="AE10" s="132">
        <f t="shared" si="1"/>
        <v>68919.768000000011</v>
      </c>
      <c r="AF10" s="132">
        <f t="shared" si="1"/>
        <v>116623.05840000002</v>
      </c>
      <c r="AG10" s="132">
        <f t="shared" si="1"/>
        <v>181488.72240000003</v>
      </c>
      <c r="AH10" s="132">
        <f t="shared" si="1"/>
        <v>93379.528800000015</v>
      </c>
      <c r="AI10" s="132">
        <f t="shared" si="1"/>
        <v>42568.092000000004</v>
      </c>
      <c r="AJ10" s="132">
        <f t="shared" si="1"/>
        <v>24459.760800000004</v>
      </c>
      <c r="AK10" s="132">
        <f t="shared" si="1"/>
        <v>77973.933600000004</v>
      </c>
      <c r="AL10" s="132">
        <f t="shared" si="1"/>
        <v>3513.5568000000007</v>
      </c>
      <c r="AN10" s="135">
        <f>SUMIF('Page 1'!$L:$L,$B:$B,'Page 1'!$S:$S)</f>
        <v>48.44</v>
      </c>
      <c r="AO10" s="186">
        <f>SUMIF(СиР!$T$25:$Z$25,$AN$5:$AN$235,СиР!$T$26:$Z$26)</f>
        <v>18.489999999999998</v>
      </c>
      <c r="AP10" s="186"/>
      <c r="AQ10" s="135">
        <f>SUMIF(СиР!$T$25:$Z$25,$AN$5:$AN$235,СиР!$T$28:$Z$28)</f>
        <v>6.67</v>
      </c>
      <c r="AR10" s="135">
        <f>SUMIF(СиР!$T$25:$Z$25,$AN$5:$AN$235,СиР!$T$29:$Z$29)</f>
        <v>1.53</v>
      </c>
      <c r="AS10" s="135">
        <f>SUMIF(СиР!$T$25:$Z$25,$AN$5:$AN$235,СиР!$T$30:$Z$30)</f>
        <v>0.32</v>
      </c>
      <c r="AT10" s="135">
        <f>SUMIF(СиР!$T$25:$Z$25,$AN$5:$AN$235,СиР!$T$31:$Z$31)</f>
        <v>0.87</v>
      </c>
      <c r="AU10" s="135">
        <f>SUMIF(СиР!$T$25:$Z$25,$AN$5:$AN$235,СиР!$T$32:$Z$32)</f>
        <v>5.01</v>
      </c>
      <c r="AV10" s="135">
        <f>SUMIF(СиР!$T$25:$Z$25,$AN$5:$AN$235,СиР!$T$33:$Z$33)</f>
        <v>4.99</v>
      </c>
      <c r="AW10" s="135">
        <f>SUMIF(СиР!$T$25:$Z$25,$AN$5:$AN$235,СиР!$T$34:$Z$34)</f>
        <v>2.7</v>
      </c>
      <c r="AX10" s="135">
        <f>SUMIF(СиР!$T$25:$Z$25,$AN$5:$AN$235,СиР!$T$35:$Z$35)</f>
        <v>6.46</v>
      </c>
      <c r="AY10" s="135">
        <f>SUMIF(СиР!$T$25:$Z$25,$AN$5:$AN$235,СиР!$T$36:$Z$36)</f>
        <v>0.47</v>
      </c>
      <c r="AZ10" s="136">
        <f>SUMIF(СиР!$T$25:$Z$25,$AN$5:$AN$235,СиР!$T$37:$Z$37)</f>
        <v>0.93</v>
      </c>
      <c r="BA10" s="135">
        <f t="shared" si="2"/>
        <v>54.88252</v>
      </c>
      <c r="BB10" s="186">
        <f t="shared" si="3"/>
        <v>20.949169999999999</v>
      </c>
      <c r="BC10" s="186">
        <f t="shared" si="3"/>
        <v>0</v>
      </c>
      <c r="BD10" s="135">
        <f t="shared" si="3"/>
        <v>7.5571100000000007</v>
      </c>
      <c r="BE10" s="135">
        <f t="shared" si="4"/>
        <v>1.7334900000000002</v>
      </c>
      <c r="BF10" s="135">
        <f t="shared" si="4"/>
        <v>0.36256000000000005</v>
      </c>
      <c r="BG10" s="135">
        <f t="shared" si="4"/>
        <v>0.98571000000000009</v>
      </c>
      <c r="BH10" s="135">
        <f t="shared" si="4"/>
        <v>5.6763300000000001</v>
      </c>
      <c r="BI10" s="135">
        <f t="shared" si="4"/>
        <v>5.65367</v>
      </c>
      <c r="BJ10" s="135">
        <f t="shared" si="4"/>
        <v>3.0591000000000004</v>
      </c>
      <c r="BK10" s="135">
        <f t="shared" si="4"/>
        <v>7.3191800000000002</v>
      </c>
      <c r="BL10" s="135">
        <f t="shared" si="4"/>
        <v>0.53250999999999993</v>
      </c>
      <c r="BM10" s="136">
        <f t="shared" si="4"/>
        <v>1.05369</v>
      </c>
      <c r="BN10" s="137">
        <f t="shared" si="5"/>
        <v>1454308.9078559999</v>
      </c>
      <c r="BO10" s="187">
        <f t="shared" si="12"/>
        <v>555123.28047599993</v>
      </c>
      <c r="BP10" s="187">
        <f t="shared" si="13"/>
        <v>0</v>
      </c>
      <c r="BQ10" s="137">
        <f t="shared" si="14"/>
        <v>200252.69230800003</v>
      </c>
      <c r="BR10" s="137">
        <f t="shared" si="14"/>
        <v>45935.025372000004</v>
      </c>
      <c r="BS10" s="137">
        <f t="shared" si="14"/>
        <v>9607.3255680000002</v>
      </c>
      <c r="BT10" s="137">
        <f t="shared" si="14"/>
        <v>26119.916388000005</v>
      </c>
      <c r="BU10" s="137">
        <f t="shared" si="14"/>
        <v>150414.69092399999</v>
      </c>
      <c r="BV10" s="137">
        <f t="shared" si="14"/>
        <v>149814.233076</v>
      </c>
      <c r="BW10" s="137">
        <f t="shared" si="14"/>
        <v>81061.809480000025</v>
      </c>
      <c r="BX10" s="137">
        <f t="shared" si="14"/>
        <v>193947.88490400004</v>
      </c>
      <c r="BY10" s="137">
        <f t="shared" si="14"/>
        <v>14110.759427999998</v>
      </c>
      <c r="BZ10" s="137">
        <f t="shared" si="14"/>
        <v>27921.289932</v>
      </c>
      <c r="CA10" s="122">
        <v>1</v>
      </c>
      <c r="CF10" s="127" t="s">
        <v>11</v>
      </c>
    </row>
    <row r="11" spans="1:84" ht="12" hidden="1" customHeight="1" x14ac:dyDescent="0.25">
      <c r="A11" s="126" t="e">
        <f t="shared" si="11"/>
        <v>#REF!</v>
      </c>
      <c r="B11" s="127" t="s">
        <v>12</v>
      </c>
      <c r="C11" s="128">
        <f t="shared" si="0"/>
        <v>546.05999999999995</v>
      </c>
      <c r="D11" s="129">
        <v>546.05999999999995</v>
      </c>
      <c r="E11" s="129">
        <v>0</v>
      </c>
      <c r="F11" s="129">
        <v>89.7</v>
      </c>
      <c r="G11" s="126" t="s">
        <v>214</v>
      </c>
      <c r="H11" s="130">
        <v>7</v>
      </c>
      <c r="I11" s="130" t="s">
        <v>276</v>
      </c>
      <c r="J11" s="131">
        <v>31</v>
      </c>
      <c r="K11" s="132">
        <v>5.0999999999999996</v>
      </c>
      <c r="L11" s="132">
        <v>6.59</v>
      </c>
      <c r="M11" s="132">
        <v>8.98</v>
      </c>
      <c r="N11" s="132">
        <v>6.92</v>
      </c>
      <c r="O11" s="132">
        <v>3.15</v>
      </c>
      <c r="P11" s="132">
        <v>0</v>
      </c>
      <c r="Q11" s="132">
        <v>0</v>
      </c>
      <c r="R11" s="132">
        <v>0.26</v>
      </c>
      <c r="S11" s="133">
        <v>40</v>
      </c>
      <c r="T11" s="133">
        <v>40</v>
      </c>
      <c r="U11" s="133">
        <v>2604.04</v>
      </c>
      <c r="V11" s="132">
        <v>195.98199600000001</v>
      </c>
      <c r="W11" s="133">
        <v>42.3</v>
      </c>
      <c r="X11" s="133">
        <v>2604.04</v>
      </c>
      <c r="Y11" s="132">
        <v>7.85</v>
      </c>
      <c r="Z11" s="134">
        <v>0</v>
      </c>
      <c r="AA11" s="132">
        <v>6.73</v>
      </c>
      <c r="AB11" s="132">
        <v>10.67</v>
      </c>
      <c r="AC11" s="132">
        <v>14</v>
      </c>
      <c r="AD11" s="131">
        <f t="shared" si="1"/>
        <v>101567.15999999997</v>
      </c>
      <c r="AE11" s="132">
        <f t="shared" si="1"/>
        <v>16709.435999999998</v>
      </c>
      <c r="AF11" s="132">
        <f t="shared" si="1"/>
        <v>21591.212399999997</v>
      </c>
      <c r="AG11" s="132">
        <f t="shared" si="1"/>
        <v>29421.712800000001</v>
      </c>
      <c r="AH11" s="132">
        <f t="shared" si="1"/>
        <v>22672.411199999999</v>
      </c>
      <c r="AI11" s="132">
        <f t="shared" si="1"/>
        <v>10320.533999999998</v>
      </c>
      <c r="AJ11" s="132">
        <f t="shared" si="1"/>
        <v>0</v>
      </c>
      <c r="AK11" s="132">
        <f t="shared" si="1"/>
        <v>0</v>
      </c>
      <c r="AL11" s="132">
        <f t="shared" si="1"/>
        <v>851.85359999999991</v>
      </c>
      <c r="AN11" s="135">
        <f>SUMIF('Page 1'!$L:$L,$B:$B,'Page 1'!$S:$S)</f>
        <v>33.17</v>
      </c>
      <c r="AO11" s="186">
        <f>SUMIF(СиР!$T$25:$Z$25,$AN$5:$AN$235,СиР!$T$26:$Z$26)</f>
        <v>13.89</v>
      </c>
      <c r="AP11" s="186"/>
      <c r="AQ11" s="135">
        <f>SUMIF(СиР!$T$25:$Z$25,$AN$5:$AN$235,СиР!$T$28:$Z$28)</f>
        <v>5.9</v>
      </c>
      <c r="AR11" s="135">
        <f>SUMIF(СиР!$T$25:$Z$25,$AN$5:$AN$235,СиР!$T$29:$Z$29)</f>
        <v>1.53</v>
      </c>
      <c r="AS11" s="135">
        <f>SUMIF(СиР!$T$25:$Z$25,$AN$5:$AN$235,СиР!$T$30:$Z$30)</f>
        <v>0.32</v>
      </c>
      <c r="AT11" s="135">
        <f>SUMIF(СиР!$T$25:$Z$25,$AN$5:$AN$235,СиР!$T$31:$Z$31)</f>
        <v>0.6</v>
      </c>
      <c r="AU11" s="135">
        <f>SUMIF(СиР!$T$25:$Z$25,$AN$5:$AN$235,СиР!$T$32:$Z$32)</f>
        <v>5.01</v>
      </c>
      <c r="AV11" s="135">
        <f>SUMIF(СиР!$T$25:$Z$25,$AN$5:$AN$235,СиР!$T$33:$Z$33)</f>
        <v>4.99</v>
      </c>
      <c r="AW11" s="135">
        <f>SUMIF(СиР!$T$25:$Z$25,$AN$5:$AN$235,СиР!$T$34:$Z$34)</f>
        <v>0</v>
      </c>
      <c r="AX11" s="135">
        <f>SUMIF(СиР!$T$25:$Z$25,$AN$5:$AN$235,СиР!$T$35:$Z$35)</f>
        <v>0</v>
      </c>
      <c r="AY11" s="135">
        <f>SUMIF(СиР!$T$25:$Z$25,$AN$5:$AN$235,СиР!$T$36:$Z$36)</f>
        <v>0</v>
      </c>
      <c r="AZ11" s="136">
        <f>SUMIF(СиР!$T$25:$Z$25,$AN$5:$AN$235,СиР!$T$37:$Z$37)</f>
        <v>0.93</v>
      </c>
      <c r="BA11" s="135">
        <f t="shared" si="2"/>
        <v>37.581610000000005</v>
      </c>
      <c r="BB11" s="186">
        <f t="shared" si="3"/>
        <v>15.737370000000004</v>
      </c>
      <c r="BC11" s="186">
        <f t="shared" si="3"/>
        <v>0</v>
      </c>
      <c r="BD11" s="135">
        <f t="shared" si="3"/>
        <v>6.6847000000000012</v>
      </c>
      <c r="BE11" s="135">
        <f t="shared" si="4"/>
        <v>1.7334900000000002</v>
      </c>
      <c r="BF11" s="135">
        <f t="shared" si="4"/>
        <v>0.36256000000000005</v>
      </c>
      <c r="BG11" s="135">
        <f t="shared" si="4"/>
        <v>0.67980000000000007</v>
      </c>
      <c r="BH11" s="135">
        <f t="shared" si="4"/>
        <v>5.6763300000000001</v>
      </c>
      <c r="BI11" s="135">
        <f t="shared" si="4"/>
        <v>5.65367</v>
      </c>
      <c r="BJ11" s="135">
        <f t="shared" si="4"/>
        <v>0</v>
      </c>
      <c r="BK11" s="135">
        <f t="shared" si="4"/>
        <v>0</v>
      </c>
      <c r="BL11" s="135">
        <f t="shared" si="4"/>
        <v>0</v>
      </c>
      <c r="BM11" s="136">
        <f t="shared" si="4"/>
        <v>1.0536900000000002</v>
      </c>
      <c r="BN11" s="137">
        <f t="shared" si="5"/>
        <v>241443.75996599995</v>
      </c>
      <c r="BO11" s="187">
        <f t="shared" si="12"/>
        <v>101105.02942200001</v>
      </c>
      <c r="BP11" s="187">
        <f t="shared" si="13"/>
        <v>0</v>
      </c>
      <c r="BQ11" s="137">
        <f t="shared" si="14"/>
        <v>42945.980819999997</v>
      </c>
      <c r="BR11" s="137">
        <f t="shared" si="14"/>
        <v>11136.839093999999</v>
      </c>
      <c r="BS11" s="137">
        <f t="shared" si="14"/>
        <v>2329.2735359999997</v>
      </c>
      <c r="BT11" s="137">
        <f t="shared" si="14"/>
        <v>4367.3878800000002</v>
      </c>
      <c r="BU11" s="137">
        <f t="shared" si="14"/>
        <v>36467.688797999996</v>
      </c>
      <c r="BV11" s="137">
        <f t="shared" si="14"/>
        <v>36322.109202</v>
      </c>
      <c r="BW11" s="137">
        <f t="shared" si="14"/>
        <v>0</v>
      </c>
      <c r="BX11" s="137">
        <f t="shared" si="14"/>
        <v>0</v>
      </c>
      <c r="BY11" s="137">
        <f t="shared" si="14"/>
        <v>0</v>
      </c>
      <c r="BZ11" s="137">
        <f t="shared" si="14"/>
        <v>6769.4512140000006</v>
      </c>
      <c r="CA11" s="122">
        <v>1</v>
      </c>
      <c r="CF11" s="127" t="s">
        <v>12</v>
      </c>
    </row>
    <row r="12" spans="1:84" ht="12" hidden="1" customHeight="1" x14ac:dyDescent="0.25">
      <c r="A12" s="126" t="e">
        <f t="shared" si="11"/>
        <v>#REF!</v>
      </c>
      <c r="B12" s="127" t="s">
        <v>13</v>
      </c>
      <c r="C12" s="128">
        <f t="shared" si="0"/>
        <v>560.67999999999995</v>
      </c>
      <c r="D12" s="129">
        <v>560.67999999999995</v>
      </c>
      <c r="E12" s="129">
        <v>0</v>
      </c>
      <c r="F12" s="129">
        <v>100</v>
      </c>
      <c r="G12" s="126" t="s">
        <v>214</v>
      </c>
      <c r="H12" s="130">
        <v>7</v>
      </c>
      <c r="I12" s="130" t="s">
        <v>276</v>
      </c>
      <c r="J12" s="131">
        <v>31</v>
      </c>
      <c r="K12" s="132">
        <v>5.0999999999999996</v>
      </c>
      <c r="L12" s="132">
        <v>6.59</v>
      </c>
      <c r="M12" s="132">
        <v>8.98</v>
      </c>
      <c r="N12" s="132">
        <v>6.92</v>
      </c>
      <c r="O12" s="132">
        <v>3.15</v>
      </c>
      <c r="P12" s="132">
        <v>0</v>
      </c>
      <c r="Q12" s="132">
        <v>0</v>
      </c>
      <c r="R12" s="132">
        <v>0.26</v>
      </c>
      <c r="S12" s="133">
        <v>40</v>
      </c>
      <c r="T12" s="133">
        <v>40</v>
      </c>
      <c r="U12" s="133">
        <v>2604.04</v>
      </c>
      <c r="V12" s="132">
        <v>195.98199600000001</v>
      </c>
      <c r="W12" s="133">
        <v>42.3</v>
      </c>
      <c r="X12" s="133">
        <v>2604.04</v>
      </c>
      <c r="Y12" s="132">
        <v>7.85</v>
      </c>
      <c r="Z12" s="134">
        <v>0</v>
      </c>
      <c r="AA12" s="132">
        <v>6.73</v>
      </c>
      <c r="AB12" s="132">
        <v>10.67</v>
      </c>
      <c r="AC12" s="132">
        <v>14</v>
      </c>
      <c r="AD12" s="131">
        <f t="shared" si="1"/>
        <v>104286.47999999998</v>
      </c>
      <c r="AE12" s="132">
        <f t="shared" si="1"/>
        <v>17156.807999999997</v>
      </c>
      <c r="AF12" s="132">
        <f t="shared" si="1"/>
        <v>22169.287199999999</v>
      </c>
      <c r="AG12" s="132">
        <f t="shared" si="1"/>
        <v>30209.438399999999</v>
      </c>
      <c r="AH12" s="132">
        <f t="shared" si="1"/>
        <v>23279.433599999997</v>
      </c>
      <c r="AI12" s="132">
        <f t="shared" si="1"/>
        <v>10596.851999999999</v>
      </c>
      <c r="AJ12" s="132">
        <f t="shared" si="1"/>
        <v>0</v>
      </c>
      <c r="AK12" s="132">
        <f t="shared" si="1"/>
        <v>0</v>
      </c>
      <c r="AL12" s="132">
        <f t="shared" si="1"/>
        <v>874.66079999999988</v>
      </c>
      <c r="AN12" s="135">
        <f>SUMIF('Page 1'!$L:$L,$B:$B,'Page 1'!$S:$S)</f>
        <v>33.17</v>
      </c>
      <c r="AO12" s="186">
        <f>SUMIF(СиР!$T$25:$Z$25,$AN$5:$AN$235,СиР!$T$26:$Z$26)</f>
        <v>13.89</v>
      </c>
      <c r="AP12" s="186"/>
      <c r="AQ12" s="135">
        <f>SUMIF(СиР!$T$25:$Z$25,$AN$5:$AN$235,СиР!$T$28:$Z$28)</f>
        <v>5.9</v>
      </c>
      <c r="AR12" s="135">
        <f>SUMIF(СиР!$T$25:$Z$25,$AN$5:$AN$235,СиР!$T$29:$Z$29)</f>
        <v>1.53</v>
      </c>
      <c r="AS12" s="135">
        <f>SUMIF(СиР!$T$25:$Z$25,$AN$5:$AN$235,СиР!$T$30:$Z$30)</f>
        <v>0.32</v>
      </c>
      <c r="AT12" s="135">
        <f>SUMIF(СиР!$T$25:$Z$25,$AN$5:$AN$235,СиР!$T$31:$Z$31)</f>
        <v>0.6</v>
      </c>
      <c r="AU12" s="135">
        <f>SUMIF(СиР!$T$25:$Z$25,$AN$5:$AN$235,СиР!$T$32:$Z$32)</f>
        <v>5.01</v>
      </c>
      <c r="AV12" s="135">
        <f>SUMIF(СиР!$T$25:$Z$25,$AN$5:$AN$235,СиР!$T$33:$Z$33)</f>
        <v>4.99</v>
      </c>
      <c r="AW12" s="135">
        <f>SUMIF(СиР!$T$25:$Z$25,$AN$5:$AN$235,СиР!$T$34:$Z$34)</f>
        <v>0</v>
      </c>
      <c r="AX12" s="135">
        <f>SUMIF(СиР!$T$25:$Z$25,$AN$5:$AN$235,СиР!$T$35:$Z$35)</f>
        <v>0</v>
      </c>
      <c r="AY12" s="135">
        <f>SUMIF(СиР!$T$25:$Z$25,$AN$5:$AN$235,СиР!$T$36:$Z$36)</f>
        <v>0</v>
      </c>
      <c r="AZ12" s="136">
        <f>SUMIF(СиР!$T$25:$Z$25,$AN$5:$AN$235,СиР!$T$37:$Z$37)</f>
        <v>0.93</v>
      </c>
      <c r="BA12" s="135">
        <f t="shared" si="2"/>
        <v>37.581610000000005</v>
      </c>
      <c r="BB12" s="186">
        <f t="shared" si="3"/>
        <v>15.737370000000004</v>
      </c>
      <c r="BC12" s="186">
        <f t="shared" si="3"/>
        <v>0</v>
      </c>
      <c r="BD12" s="135">
        <f t="shared" si="3"/>
        <v>6.6847000000000012</v>
      </c>
      <c r="BE12" s="135">
        <f t="shared" si="4"/>
        <v>1.7334900000000002</v>
      </c>
      <c r="BF12" s="135">
        <f t="shared" si="4"/>
        <v>0.36256000000000005</v>
      </c>
      <c r="BG12" s="135">
        <f t="shared" si="4"/>
        <v>0.67980000000000007</v>
      </c>
      <c r="BH12" s="135">
        <f t="shared" si="4"/>
        <v>5.6763300000000001</v>
      </c>
      <c r="BI12" s="135">
        <f t="shared" si="4"/>
        <v>5.65367</v>
      </c>
      <c r="BJ12" s="135">
        <f t="shared" si="4"/>
        <v>0</v>
      </c>
      <c r="BK12" s="135">
        <f t="shared" si="4"/>
        <v>0</v>
      </c>
      <c r="BL12" s="135">
        <f t="shared" si="4"/>
        <v>0</v>
      </c>
      <c r="BM12" s="136">
        <f t="shared" si="4"/>
        <v>1.0536900000000002</v>
      </c>
      <c r="BN12" s="137">
        <f t="shared" si="5"/>
        <v>247908.08214799999</v>
      </c>
      <c r="BO12" s="187">
        <f t="shared" si="12"/>
        <v>103811.97651600001</v>
      </c>
      <c r="BP12" s="187">
        <f t="shared" si="13"/>
        <v>0</v>
      </c>
      <c r="BQ12" s="137">
        <f t="shared" si="14"/>
        <v>44095.799959999997</v>
      </c>
      <c r="BR12" s="137">
        <f t="shared" si="14"/>
        <v>11435.012531999999</v>
      </c>
      <c r="BS12" s="137">
        <f t="shared" si="14"/>
        <v>2391.6366079999998</v>
      </c>
      <c r="BT12" s="137">
        <f t="shared" si="14"/>
        <v>4484.3186400000004</v>
      </c>
      <c r="BU12" s="137">
        <f t="shared" si="14"/>
        <v>37444.060643999997</v>
      </c>
      <c r="BV12" s="137">
        <f t="shared" si="14"/>
        <v>37294.583355999996</v>
      </c>
      <c r="BW12" s="137">
        <f t="shared" si="14"/>
        <v>0</v>
      </c>
      <c r="BX12" s="137">
        <f t="shared" si="14"/>
        <v>0</v>
      </c>
      <c r="BY12" s="137">
        <f t="shared" si="14"/>
        <v>0</v>
      </c>
      <c r="BZ12" s="137">
        <f t="shared" si="14"/>
        <v>6950.6938920000002</v>
      </c>
      <c r="CA12" s="122">
        <v>1</v>
      </c>
      <c r="CF12" s="127" t="s">
        <v>13</v>
      </c>
    </row>
    <row r="13" spans="1:84" ht="12" hidden="1" customHeight="1" x14ac:dyDescent="0.25">
      <c r="A13" s="126" t="e">
        <f t="shared" si="11"/>
        <v>#REF!</v>
      </c>
      <c r="B13" s="127" t="s">
        <v>14</v>
      </c>
      <c r="C13" s="128">
        <f t="shared" si="0"/>
        <v>642.20000000000005</v>
      </c>
      <c r="D13" s="129">
        <v>642.20000000000005</v>
      </c>
      <c r="E13" s="129">
        <v>0</v>
      </c>
      <c r="F13" s="129">
        <v>65.400000000000006</v>
      </c>
      <c r="G13" s="126" t="s">
        <v>214</v>
      </c>
      <c r="H13" s="130">
        <v>7</v>
      </c>
      <c r="I13" s="130" t="s">
        <v>276</v>
      </c>
      <c r="J13" s="131">
        <v>31</v>
      </c>
      <c r="K13" s="132">
        <v>5.0999999999999996</v>
      </c>
      <c r="L13" s="132">
        <v>6.59</v>
      </c>
      <c r="M13" s="132">
        <v>8.98</v>
      </c>
      <c r="N13" s="132">
        <v>6.92</v>
      </c>
      <c r="O13" s="132">
        <v>3.15</v>
      </c>
      <c r="P13" s="132">
        <v>0</v>
      </c>
      <c r="Q13" s="132">
        <v>0</v>
      </c>
      <c r="R13" s="132">
        <v>0.26</v>
      </c>
      <c r="S13" s="133">
        <v>40</v>
      </c>
      <c r="T13" s="133">
        <v>40</v>
      </c>
      <c r="U13" s="133">
        <v>2604.04</v>
      </c>
      <c r="V13" s="132">
        <v>195.98199600000001</v>
      </c>
      <c r="W13" s="133">
        <v>42.3</v>
      </c>
      <c r="X13" s="133">
        <v>2604.04</v>
      </c>
      <c r="Y13" s="132">
        <v>7.85</v>
      </c>
      <c r="Z13" s="134">
        <v>0</v>
      </c>
      <c r="AA13" s="132">
        <v>6.73</v>
      </c>
      <c r="AB13" s="132">
        <v>10.67</v>
      </c>
      <c r="AC13" s="132">
        <v>14</v>
      </c>
      <c r="AD13" s="131">
        <f t="shared" si="1"/>
        <v>119449.20000000001</v>
      </c>
      <c r="AE13" s="132">
        <f t="shared" si="1"/>
        <v>19651.32</v>
      </c>
      <c r="AF13" s="132">
        <f t="shared" si="1"/>
        <v>25392.588</v>
      </c>
      <c r="AG13" s="132">
        <f t="shared" si="1"/>
        <v>34601.736000000004</v>
      </c>
      <c r="AH13" s="132">
        <f t="shared" si="1"/>
        <v>26664.144</v>
      </c>
      <c r="AI13" s="132">
        <f t="shared" si="1"/>
        <v>12137.58</v>
      </c>
      <c r="AJ13" s="132">
        <f t="shared" si="1"/>
        <v>0</v>
      </c>
      <c r="AK13" s="132">
        <f t="shared" si="1"/>
        <v>0</v>
      </c>
      <c r="AL13" s="132">
        <f t="shared" si="1"/>
        <v>1001.8320000000001</v>
      </c>
      <c r="AN13" s="135">
        <f>SUMIF('Page 1'!$L:$L,$B:$B,'Page 1'!$S:$S)</f>
        <v>33.17</v>
      </c>
      <c r="AO13" s="186">
        <f>SUMIF(СиР!$T$25:$Z$25,$AN$5:$AN$235,СиР!$T$26:$Z$26)</f>
        <v>13.89</v>
      </c>
      <c r="AP13" s="186"/>
      <c r="AQ13" s="135">
        <f>SUMIF(СиР!$T$25:$Z$25,$AN$5:$AN$235,СиР!$T$28:$Z$28)</f>
        <v>5.9</v>
      </c>
      <c r="AR13" s="135">
        <f>SUMIF(СиР!$T$25:$Z$25,$AN$5:$AN$235,СиР!$T$29:$Z$29)</f>
        <v>1.53</v>
      </c>
      <c r="AS13" s="135">
        <f>SUMIF(СиР!$T$25:$Z$25,$AN$5:$AN$235,СиР!$T$30:$Z$30)</f>
        <v>0.32</v>
      </c>
      <c r="AT13" s="135">
        <f>SUMIF(СиР!$T$25:$Z$25,$AN$5:$AN$235,СиР!$T$31:$Z$31)</f>
        <v>0.6</v>
      </c>
      <c r="AU13" s="135">
        <f>SUMIF(СиР!$T$25:$Z$25,$AN$5:$AN$235,СиР!$T$32:$Z$32)</f>
        <v>5.01</v>
      </c>
      <c r="AV13" s="135">
        <f>SUMIF(СиР!$T$25:$Z$25,$AN$5:$AN$235,СиР!$T$33:$Z$33)</f>
        <v>4.99</v>
      </c>
      <c r="AW13" s="135">
        <f>SUMIF(СиР!$T$25:$Z$25,$AN$5:$AN$235,СиР!$T$34:$Z$34)</f>
        <v>0</v>
      </c>
      <c r="AX13" s="135">
        <f>SUMIF(СиР!$T$25:$Z$25,$AN$5:$AN$235,СиР!$T$35:$Z$35)</f>
        <v>0</v>
      </c>
      <c r="AY13" s="135">
        <f>SUMIF(СиР!$T$25:$Z$25,$AN$5:$AN$235,СиР!$T$36:$Z$36)</f>
        <v>0</v>
      </c>
      <c r="AZ13" s="136">
        <f>SUMIF(СиР!$T$25:$Z$25,$AN$5:$AN$235,СиР!$T$37:$Z$37)</f>
        <v>0.93</v>
      </c>
      <c r="BA13" s="135">
        <f t="shared" si="2"/>
        <v>37.581610000000005</v>
      </c>
      <c r="BB13" s="186">
        <f t="shared" si="3"/>
        <v>15.737370000000004</v>
      </c>
      <c r="BC13" s="186">
        <f t="shared" si="3"/>
        <v>0</v>
      </c>
      <c r="BD13" s="135">
        <f t="shared" si="3"/>
        <v>6.6847000000000012</v>
      </c>
      <c r="BE13" s="135">
        <f t="shared" si="4"/>
        <v>1.7334900000000002</v>
      </c>
      <c r="BF13" s="135">
        <f t="shared" si="4"/>
        <v>0.36256000000000005</v>
      </c>
      <c r="BG13" s="135">
        <f t="shared" si="4"/>
        <v>0.67980000000000007</v>
      </c>
      <c r="BH13" s="135">
        <f t="shared" si="4"/>
        <v>5.6763300000000001</v>
      </c>
      <c r="BI13" s="135">
        <f t="shared" si="4"/>
        <v>5.65367</v>
      </c>
      <c r="BJ13" s="135">
        <f t="shared" si="4"/>
        <v>0</v>
      </c>
      <c r="BK13" s="135">
        <f t="shared" si="4"/>
        <v>0</v>
      </c>
      <c r="BL13" s="135">
        <f t="shared" si="4"/>
        <v>0</v>
      </c>
      <c r="BM13" s="136">
        <f t="shared" si="4"/>
        <v>1.0536900000000002</v>
      </c>
      <c r="BN13" s="137">
        <f t="shared" si="5"/>
        <v>283952.64742000011</v>
      </c>
      <c r="BO13" s="187">
        <f t="shared" si="12"/>
        <v>118905.70614000004</v>
      </c>
      <c r="BP13" s="187">
        <f t="shared" si="13"/>
        <v>0</v>
      </c>
      <c r="BQ13" s="137">
        <f t="shared" si="14"/>
        <v>50507.103400000007</v>
      </c>
      <c r="BR13" s="137">
        <f t="shared" si="14"/>
        <v>13097.604780000001</v>
      </c>
      <c r="BS13" s="137">
        <f t="shared" si="14"/>
        <v>2739.36832</v>
      </c>
      <c r="BT13" s="137">
        <f t="shared" si="14"/>
        <v>5136.3156000000008</v>
      </c>
      <c r="BU13" s="137">
        <f t="shared" si="14"/>
        <v>42888.235260000001</v>
      </c>
      <c r="BV13" s="137">
        <f t="shared" si="14"/>
        <v>42717.024740000001</v>
      </c>
      <c r="BW13" s="137">
        <f t="shared" si="14"/>
        <v>0</v>
      </c>
      <c r="BX13" s="137">
        <f t="shared" si="14"/>
        <v>0</v>
      </c>
      <c r="BY13" s="137">
        <f t="shared" si="14"/>
        <v>0</v>
      </c>
      <c r="BZ13" s="137">
        <f t="shared" si="14"/>
        <v>7961.2891800000016</v>
      </c>
      <c r="CA13" s="122">
        <v>1</v>
      </c>
      <c r="CF13" s="127" t="s">
        <v>14</v>
      </c>
    </row>
    <row r="14" spans="1:84" ht="12" hidden="1" customHeight="1" x14ac:dyDescent="0.25">
      <c r="A14" s="126" t="e">
        <f t="shared" si="11"/>
        <v>#REF!</v>
      </c>
      <c r="B14" s="127" t="s">
        <v>15</v>
      </c>
      <c r="C14" s="128">
        <f t="shared" si="0"/>
        <v>646.79999999999995</v>
      </c>
      <c r="D14" s="129">
        <v>646.79999999999995</v>
      </c>
      <c r="E14" s="129">
        <v>0</v>
      </c>
      <c r="F14" s="129">
        <v>65.400000000000006</v>
      </c>
      <c r="G14" s="126" t="s">
        <v>214</v>
      </c>
      <c r="H14" s="130">
        <v>7</v>
      </c>
      <c r="I14" s="130" t="s">
        <v>276</v>
      </c>
      <c r="J14" s="131">
        <v>31</v>
      </c>
      <c r="K14" s="132">
        <v>5.0999999999999996</v>
      </c>
      <c r="L14" s="132">
        <v>6.59</v>
      </c>
      <c r="M14" s="132">
        <v>8.98</v>
      </c>
      <c r="N14" s="132">
        <v>6.92</v>
      </c>
      <c r="O14" s="132">
        <v>3.15</v>
      </c>
      <c r="P14" s="132">
        <v>0</v>
      </c>
      <c r="Q14" s="132">
        <v>0</v>
      </c>
      <c r="R14" s="132">
        <v>0.26</v>
      </c>
      <c r="S14" s="133">
        <v>40</v>
      </c>
      <c r="T14" s="133">
        <v>40</v>
      </c>
      <c r="U14" s="133">
        <v>2604.04</v>
      </c>
      <c r="V14" s="132">
        <v>195.98199600000001</v>
      </c>
      <c r="W14" s="133">
        <v>42.3</v>
      </c>
      <c r="X14" s="133">
        <v>2604.04</v>
      </c>
      <c r="Y14" s="132">
        <v>7.85</v>
      </c>
      <c r="Z14" s="134">
        <v>0</v>
      </c>
      <c r="AA14" s="132">
        <v>6.73</v>
      </c>
      <c r="AB14" s="132">
        <v>10.67</v>
      </c>
      <c r="AC14" s="132">
        <v>14</v>
      </c>
      <c r="AD14" s="131">
        <f t="shared" si="1"/>
        <v>120304.79999999999</v>
      </c>
      <c r="AE14" s="132">
        <f t="shared" si="1"/>
        <v>19792.079999999994</v>
      </c>
      <c r="AF14" s="132">
        <f t="shared" si="1"/>
        <v>25574.471999999994</v>
      </c>
      <c r="AG14" s="132">
        <f t="shared" si="1"/>
        <v>34849.584000000003</v>
      </c>
      <c r="AH14" s="132">
        <f t="shared" si="1"/>
        <v>26855.135999999999</v>
      </c>
      <c r="AI14" s="132">
        <f t="shared" si="1"/>
        <v>12224.519999999999</v>
      </c>
      <c r="AJ14" s="132">
        <f t="shared" si="1"/>
        <v>0</v>
      </c>
      <c r="AK14" s="132">
        <f t="shared" si="1"/>
        <v>0</v>
      </c>
      <c r="AL14" s="132">
        <f t="shared" si="1"/>
        <v>1009.008</v>
      </c>
      <c r="AN14" s="135">
        <f>SUMIF('Page 1'!$L:$L,$B:$B,'Page 1'!$S:$S)</f>
        <v>33.17</v>
      </c>
      <c r="AO14" s="186">
        <f>SUMIF(СиР!$T$25:$Z$25,$AN$5:$AN$235,СиР!$T$26:$Z$26)</f>
        <v>13.89</v>
      </c>
      <c r="AP14" s="186"/>
      <c r="AQ14" s="135">
        <f>SUMIF(СиР!$T$25:$Z$25,$AN$5:$AN$235,СиР!$T$28:$Z$28)</f>
        <v>5.9</v>
      </c>
      <c r="AR14" s="135">
        <f>SUMIF(СиР!$T$25:$Z$25,$AN$5:$AN$235,СиР!$T$29:$Z$29)</f>
        <v>1.53</v>
      </c>
      <c r="AS14" s="135">
        <f>SUMIF(СиР!$T$25:$Z$25,$AN$5:$AN$235,СиР!$T$30:$Z$30)</f>
        <v>0.32</v>
      </c>
      <c r="AT14" s="135">
        <f>SUMIF(СиР!$T$25:$Z$25,$AN$5:$AN$235,СиР!$T$31:$Z$31)</f>
        <v>0.6</v>
      </c>
      <c r="AU14" s="135">
        <f>SUMIF(СиР!$T$25:$Z$25,$AN$5:$AN$235,СиР!$T$32:$Z$32)</f>
        <v>5.01</v>
      </c>
      <c r="AV14" s="135">
        <f>SUMIF(СиР!$T$25:$Z$25,$AN$5:$AN$235,СиР!$T$33:$Z$33)</f>
        <v>4.99</v>
      </c>
      <c r="AW14" s="135">
        <f>SUMIF(СиР!$T$25:$Z$25,$AN$5:$AN$235,СиР!$T$34:$Z$34)</f>
        <v>0</v>
      </c>
      <c r="AX14" s="135">
        <f>SUMIF(СиР!$T$25:$Z$25,$AN$5:$AN$235,СиР!$T$35:$Z$35)</f>
        <v>0</v>
      </c>
      <c r="AY14" s="135">
        <f>SUMIF(СиР!$T$25:$Z$25,$AN$5:$AN$235,СиР!$T$36:$Z$36)</f>
        <v>0</v>
      </c>
      <c r="AZ14" s="136">
        <f>SUMIF(СиР!$T$25:$Z$25,$AN$5:$AN$235,СиР!$T$37:$Z$37)</f>
        <v>0.93</v>
      </c>
      <c r="BA14" s="135">
        <f t="shared" si="2"/>
        <v>37.581610000000005</v>
      </c>
      <c r="BB14" s="186">
        <f t="shared" si="3"/>
        <v>15.737370000000004</v>
      </c>
      <c r="BC14" s="186">
        <f t="shared" si="3"/>
        <v>0</v>
      </c>
      <c r="BD14" s="135">
        <f t="shared" si="3"/>
        <v>6.6847000000000012</v>
      </c>
      <c r="BE14" s="135">
        <f t="shared" si="4"/>
        <v>1.7334900000000002</v>
      </c>
      <c r="BF14" s="135">
        <f t="shared" si="4"/>
        <v>0.36256000000000005</v>
      </c>
      <c r="BG14" s="135">
        <f t="shared" si="4"/>
        <v>0.67980000000000007</v>
      </c>
      <c r="BH14" s="135">
        <f t="shared" si="4"/>
        <v>5.6763300000000001</v>
      </c>
      <c r="BI14" s="135">
        <f t="shared" si="4"/>
        <v>5.65367</v>
      </c>
      <c r="BJ14" s="135">
        <f t="shared" si="4"/>
        <v>0</v>
      </c>
      <c r="BK14" s="135">
        <f t="shared" si="4"/>
        <v>0</v>
      </c>
      <c r="BL14" s="135">
        <f t="shared" si="4"/>
        <v>0</v>
      </c>
      <c r="BM14" s="136">
        <f t="shared" si="4"/>
        <v>1.0536900000000002</v>
      </c>
      <c r="BN14" s="137">
        <f t="shared" si="5"/>
        <v>285986.56547999999</v>
      </c>
      <c r="BO14" s="187">
        <f t="shared" si="12"/>
        <v>119757.41316000003</v>
      </c>
      <c r="BP14" s="187">
        <f t="shared" si="13"/>
        <v>0</v>
      </c>
      <c r="BQ14" s="137">
        <f t="shared" si="14"/>
        <v>50868.8796</v>
      </c>
      <c r="BR14" s="137">
        <f t="shared" si="14"/>
        <v>13191.421319999999</v>
      </c>
      <c r="BS14" s="137">
        <f t="shared" si="14"/>
        <v>2758.99008</v>
      </c>
      <c r="BT14" s="137">
        <f t="shared" si="14"/>
        <v>5173.1064000000006</v>
      </c>
      <c r="BU14" s="137">
        <f t="shared" si="14"/>
        <v>43195.438439999998</v>
      </c>
      <c r="BV14" s="137">
        <f t="shared" si="14"/>
        <v>43023.001559999997</v>
      </c>
      <c r="BW14" s="137">
        <f t="shared" si="14"/>
        <v>0</v>
      </c>
      <c r="BX14" s="137">
        <f t="shared" si="14"/>
        <v>0</v>
      </c>
      <c r="BY14" s="137">
        <f t="shared" si="14"/>
        <v>0</v>
      </c>
      <c r="BZ14" s="137">
        <f t="shared" si="14"/>
        <v>8018.3149200000007</v>
      </c>
      <c r="CA14" s="122">
        <v>1</v>
      </c>
      <c r="CF14" s="127" t="s">
        <v>15</v>
      </c>
    </row>
    <row r="15" spans="1:84" ht="12" hidden="1" customHeight="1" x14ac:dyDescent="0.25">
      <c r="A15" s="126" t="e">
        <f t="shared" si="11"/>
        <v>#REF!</v>
      </c>
      <c r="B15" s="127" t="s">
        <v>16</v>
      </c>
      <c r="C15" s="128">
        <f t="shared" si="0"/>
        <v>633</v>
      </c>
      <c r="D15" s="129">
        <v>633</v>
      </c>
      <c r="E15" s="129">
        <v>0</v>
      </c>
      <c r="F15" s="129">
        <v>65.400000000000006</v>
      </c>
      <c r="G15" s="126" t="s">
        <v>214</v>
      </c>
      <c r="H15" s="130">
        <v>7</v>
      </c>
      <c r="I15" s="130" t="s">
        <v>276</v>
      </c>
      <c r="J15" s="131">
        <v>31</v>
      </c>
      <c r="K15" s="132">
        <v>5.0999999999999996</v>
      </c>
      <c r="L15" s="132">
        <v>6.59</v>
      </c>
      <c r="M15" s="132">
        <v>8.98</v>
      </c>
      <c r="N15" s="132">
        <v>6.92</v>
      </c>
      <c r="O15" s="132">
        <v>3.15</v>
      </c>
      <c r="P15" s="132">
        <v>0</v>
      </c>
      <c r="Q15" s="132">
        <v>0</v>
      </c>
      <c r="R15" s="132">
        <v>0.26</v>
      </c>
      <c r="S15" s="133">
        <v>40</v>
      </c>
      <c r="T15" s="133">
        <v>40</v>
      </c>
      <c r="U15" s="133">
        <v>2604.04</v>
      </c>
      <c r="V15" s="132">
        <v>195.98199600000001</v>
      </c>
      <c r="W15" s="133">
        <v>42.3</v>
      </c>
      <c r="X15" s="133">
        <v>2604.04</v>
      </c>
      <c r="Y15" s="132">
        <v>7.85</v>
      </c>
      <c r="Z15" s="134">
        <v>0</v>
      </c>
      <c r="AA15" s="132">
        <v>6.73</v>
      </c>
      <c r="AB15" s="132">
        <v>10.67</v>
      </c>
      <c r="AC15" s="132">
        <v>14</v>
      </c>
      <c r="AD15" s="131">
        <f t="shared" ref="AD15:AL37" si="15">$C15*J15*6</f>
        <v>117738</v>
      </c>
      <c r="AE15" s="132">
        <f t="shared" si="15"/>
        <v>19369.8</v>
      </c>
      <c r="AF15" s="132">
        <f t="shared" si="15"/>
        <v>25028.82</v>
      </c>
      <c r="AG15" s="132">
        <f t="shared" si="15"/>
        <v>34106.04</v>
      </c>
      <c r="AH15" s="132">
        <f t="shared" si="15"/>
        <v>26282.159999999996</v>
      </c>
      <c r="AI15" s="132">
        <f t="shared" si="15"/>
        <v>11963.7</v>
      </c>
      <c r="AJ15" s="132">
        <f t="shared" si="15"/>
        <v>0</v>
      </c>
      <c r="AK15" s="132">
        <f t="shared" si="15"/>
        <v>0</v>
      </c>
      <c r="AL15" s="132">
        <f t="shared" si="15"/>
        <v>987.48</v>
      </c>
      <c r="AN15" s="135">
        <f>SUMIF('Page 1'!$L:$L,$B:$B,'Page 1'!$S:$S)</f>
        <v>33.17</v>
      </c>
      <c r="AO15" s="186">
        <f>SUMIF(СиР!$T$25:$Z$25,$AN$5:$AN$235,СиР!$T$26:$Z$26)</f>
        <v>13.89</v>
      </c>
      <c r="AP15" s="186"/>
      <c r="AQ15" s="135">
        <f>SUMIF(СиР!$T$25:$Z$25,$AN$5:$AN$235,СиР!$T$28:$Z$28)</f>
        <v>5.9</v>
      </c>
      <c r="AR15" s="135">
        <f>SUMIF(СиР!$T$25:$Z$25,$AN$5:$AN$235,СиР!$T$29:$Z$29)</f>
        <v>1.53</v>
      </c>
      <c r="AS15" s="135">
        <f>SUMIF(СиР!$T$25:$Z$25,$AN$5:$AN$235,СиР!$T$30:$Z$30)</f>
        <v>0.32</v>
      </c>
      <c r="AT15" s="135">
        <f>SUMIF(СиР!$T$25:$Z$25,$AN$5:$AN$235,СиР!$T$31:$Z$31)</f>
        <v>0.6</v>
      </c>
      <c r="AU15" s="135">
        <f>SUMIF(СиР!$T$25:$Z$25,$AN$5:$AN$235,СиР!$T$32:$Z$32)</f>
        <v>5.01</v>
      </c>
      <c r="AV15" s="135">
        <f>SUMIF(СиР!$T$25:$Z$25,$AN$5:$AN$235,СиР!$T$33:$Z$33)</f>
        <v>4.99</v>
      </c>
      <c r="AW15" s="135">
        <f>SUMIF(СиР!$T$25:$Z$25,$AN$5:$AN$235,СиР!$T$34:$Z$34)</f>
        <v>0</v>
      </c>
      <c r="AX15" s="135">
        <f>SUMIF(СиР!$T$25:$Z$25,$AN$5:$AN$235,СиР!$T$35:$Z$35)</f>
        <v>0</v>
      </c>
      <c r="AY15" s="135">
        <f>SUMIF(СиР!$T$25:$Z$25,$AN$5:$AN$235,СиР!$T$36:$Z$36)</f>
        <v>0</v>
      </c>
      <c r="AZ15" s="136">
        <f>SUMIF(СиР!$T$25:$Z$25,$AN$5:$AN$235,СиР!$T$37:$Z$37)</f>
        <v>0.93</v>
      </c>
      <c r="BA15" s="135">
        <f t="shared" si="2"/>
        <v>37.581610000000005</v>
      </c>
      <c r="BB15" s="186">
        <f t="shared" si="3"/>
        <v>15.737370000000004</v>
      </c>
      <c r="BC15" s="186">
        <f t="shared" si="3"/>
        <v>0</v>
      </c>
      <c r="BD15" s="135">
        <f t="shared" si="3"/>
        <v>6.6847000000000012</v>
      </c>
      <c r="BE15" s="135">
        <f t="shared" si="3"/>
        <v>1.7334900000000002</v>
      </c>
      <c r="BF15" s="135">
        <f t="shared" si="3"/>
        <v>0.36256000000000005</v>
      </c>
      <c r="BG15" s="135">
        <f t="shared" si="3"/>
        <v>0.67980000000000007</v>
      </c>
      <c r="BH15" s="135">
        <f t="shared" si="3"/>
        <v>5.6763300000000001</v>
      </c>
      <c r="BI15" s="135">
        <f t="shared" si="3"/>
        <v>5.65367</v>
      </c>
      <c r="BJ15" s="135">
        <f t="shared" si="3"/>
        <v>0</v>
      </c>
      <c r="BK15" s="135">
        <f t="shared" si="3"/>
        <v>0</v>
      </c>
      <c r="BL15" s="135">
        <f t="shared" si="3"/>
        <v>0</v>
      </c>
      <c r="BM15" s="136">
        <f t="shared" si="3"/>
        <v>1.0536900000000002</v>
      </c>
      <c r="BN15" s="137">
        <f t="shared" si="5"/>
        <v>279884.8113</v>
      </c>
      <c r="BO15" s="187">
        <f t="shared" si="12"/>
        <v>117202.29210000002</v>
      </c>
      <c r="BP15" s="187">
        <f t="shared" si="13"/>
        <v>0</v>
      </c>
      <c r="BQ15" s="137">
        <f t="shared" si="14"/>
        <v>49783.551000000007</v>
      </c>
      <c r="BR15" s="137">
        <f t="shared" si="14"/>
        <v>12909.9717</v>
      </c>
      <c r="BS15" s="137">
        <f t="shared" si="14"/>
        <v>2700.1248000000001</v>
      </c>
      <c r="BT15" s="137">
        <f t="shared" si="14"/>
        <v>5062.7340000000004</v>
      </c>
      <c r="BU15" s="137">
        <f t="shared" si="14"/>
        <v>42273.8289</v>
      </c>
      <c r="BV15" s="137">
        <f t="shared" si="14"/>
        <v>42105.071100000001</v>
      </c>
      <c r="BW15" s="137">
        <f t="shared" si="14"/>
        <v>0</v>
      </c>
      <c r="BX15" s="137">
        <f t="shared" si="14"/>
        <v>0</v>
      </c>
      <c r="BY15" s="137">
        <f t="shared" si="14"/>
        <v>0</v>
      </c>
      <c r="BZ15" s="137">
        <f t="shared" si="14"/>
        <v>7847.2377000000015</v>
      </c>
      <c r="CA15" s="122">
        <v>1</v>
      </c>
      <c r="CF15" s="127" t="s">
        <v>16</v>
      </c>
    </row>
    <row r="16" spans="1:84" ht="12" hidden="1" customHeight="1" x14ac:dyDescent="0.25">
      <c r="A16" s="126" t="e">
        <f t="shared" si="11"/>
        <v>#REF!</v>
      </c>
      <c r="B16" s="127" t="s">
        <v>17</v>
      </c>
      <c r="C16" s="128">
        <f t="shared" si="0"/>
        <v>604.79999999999995</v>
      </c>
      <c r="D16" s="129">
        <v>604.79999999999995</v>
      </c>
      <c r="E16" s="129">
        <v>0</v>
      </c>
      <c r="F16" s="129">
        <v>67.400000000000006</v>
      </c>
      <c r="G16" s="126" t="s">
        <v>214</v>
      </c>
      <c r="H16" s="130">
        <v>7</v>
      </c>
      <c r="I16" s="130" t="s">
        <v>276</v>
      </c>
      <c r="J16" s="131">
        <v>31</v>
      </c>
      <c r="K16" s="132">
        <v>5.0999999999999996</v>
      </c>
      <c r="L16" s="132">
        <v>6.59</v>
      </c>
      <c r="M16" s="132">
        <v>8.98</v>
      </c>
      <c r="N16" s="132">
        <v>6.92</v>
      </c>
      <c r="O16" s="132">
        <v>3.15</v>
      </c>
      <c r="P16" s="132">
        <v>0</v>
      </c>
      <c r="Q16" s="132">
        <v>0</v>
      </c>
      <c r="R16" s="132">
        <v>0.26</v>
      </c>
      <c r="S16" s="133">
        <v>40</v>
      </c>
      <c r="T16" s="133">
        <v>40</v>
      </c>
      <c r="U16" s="133">
        <v>2604.04</v>
      </c>
      <c r="V16" s="132">
        <v>195.98199600000001</v>
      </c>
      <c r="W16" s="133">
        <v>42.3</v>
      </c>
      <c r="X16" s="133">
        <v>2604.04</v>
      </c>
      <c r="Y16" s="132">
        <v>7.85</v>
      </c>
      <c r="Z16" s="134">
        <v>0</v>
      </c>
      <c r="AA16" s="132">
        <v>6.73</v>
      </c>
      <c r="AB16" s="132">
        <v>10.67</v>
      </c>
      <c r="AC16" s="132">
        <v>14</v>
      </c>
      <c r="AD16" s="131">
        <f t="shared" si="15"/>
        <v>112492.79999999999</v>
      </c>
      <c r="AE16" s="132">
        <f t="shared" si="15"/>
        <v>18506.879999999997</v>
      </c>
      <c r="AF16" s="132">
        <f t="shared" si="15"/>
        <v>23913.791999999998</v>
      </c>
      <c r="AG16" s="132">
        <f t="shared" si="15"/>
        <v>32586.624000000003</v>
      </c>
      <c r="AH16" s="132">
        <f t="shared" si="15"/>
        <v>25111.295999999995</v>
      </c>
      <c r="AI16" s="132">
        <f t="shared" si="15"/>
        <v>11430.72</v>
      </c>
      <c r="AJ16" s="132">
        <f t="shared" si="15"/>
        <v>0</v>
      </c>
      <c r="AK16" s="132">
        <f t="shared" si="15"/>
        <v>0</v>
      </c>
      <c r="AL16" s="132">
        <f t="shared" si="15"/>
        <v>943.48799999999994</v>
      </c>
      <c r="AN16" s="135">
        <f>SUMIF('Page 1'!$L:$L,$B:$B,'Page 1'!$S:$S)</f>
        <v>33.17</v>
      </c>
      <c r="AO16" s="186">
        <f>SUMIF(СиР!$T$25:$Z$25,$AN$5:$AN$235,СиР!$T$26:$Z$26)</f>
        <v>13.89</v>
      </c>
      <c r="AP16" s="186"/>
      <c r="AQ16" s="135">
        <f>SUMIF(СиР!$T$25:$Z$25,$AN$5:$AN$235,СиР!$T$28:$Z$28)</f>
        <v>5.9</v>
      </c>
      <c r="AR16" s="135">
        <f>SUMIF(СиР!$T$25:$Z$25,$AN$5:$AN$235,СиР!$T$29:$Z$29)</f>
        <v>1.53</v>
      </c>
      <c r="AS16" s="135">
        <f>SUMIF(СиР!$T$25:$Z$25,$AN$5:$AN$235,СиР!$T$30:$Z$30)</f>
        <v>0.32</v>
      </c>
      <c r="AT16" s="135">
        <f>SUMIF(СиР!$T$25:$Z$25,$AN$5:$AN$235,СиР!$T$31:$Z$31)</f>
        <v>0.6</v>
      </c>
      <c r="AU16" s="135">
        <f>SUMIF(СиР!$T$25:$Z$25,$AN$5:$AN$235,СиР!$T$32:$Z$32)</f>
        <v>5.01</v>
      </c>
      <c r="AV16" s="135">
        <f>SUMIF(СиР!$T$25:$Z$25,$AN$5:$AN$235,СиР!$T$33:$Z$33)</f>
        <v>4.99</v>
      </c>
      <c r="AW16" s="135">
        <f>SUMIF(СиР!$T$25:$Z$25,$AN$5:$AN$235,СиР!$T$34:$Z$34)</f>
        <v>0</v>
      </c>
      <c r="AX16" s="135">
        <f>SUMIF(СиР!$T$25:$Z$25,$AN$5:$AN$235,СиР!$T$35:$Z$35)</f>
        <v>0</v>
      </c>
      <c r="AY16" s="135">
        <f>SUMIF(СиР!$T$25:$Z$25,$AN$5:$AN$235,СиР!$T$36:$Z$36)</f>
        <v>0</v>
      </c>
      <c r="AZ16" s="136">
        <f>SUMIF(СиР!$T$25:$Z$25,$AN$5:$AN$235,СиР!$T$37:$Z$37)</f>
        <v>0.93</v>
      </c>
      <c r="BA16" s="135">
        <f t="shared" si="2"/>
        <v>37.581610000000005</v>
      </c>
      <c r="BB16" s="186">
        <f t="shared" si="3"/>
        <v>15.737370000000004</v>
      </c>
      <c r="BC16" s="186">
        <f t="shared" si="3"/>
        <v>0</v>
      </c>
      <c r="BD16" s="135">
        <f t="shared" si="3"/>
        <v>6.6847000000000012</v>
      </c>
      <c r="BE16" s="135">
        <f t="shared" si="3"/>
        <v>1.7334900000000002</v>
      </c>
      <c r="BF16" s="135">
        <f t="shared" si="3"/>
        <v>0.36256000000000005</v>
      </c>
      <c r="BG16" s="135">
        <f t="shared" si="3"/>
        <v>0.67980000000000007</v>
      </c>
      <c r="BH16" s="135">
        <f t="shared" si="3"/>
        <v>5.6763300000000001</v>
      </c>
      <c r="BI16" s="135">
        <f t="shared" si="3"/>
        <v>5.65367</v>
      </c>
      <c r="BJ16" s="135">
        <f t="shared" si="3"/>
        <v>0</v>
      </c>
      <c r="BK16" s="135">
        <f t="shared" si="3"/>
        <v>0</v>
      </c>
      <c r="BL16" s="135">
        <f t="shared" si="3"/>
        <v>0</v>
      </c>
      <c r="BM16" s="136">
        <f t="shared" si="3"/>
        <v>1.0536900000000002</v>
      </c>
      <c r="BN16" s="137">
        <f t="shared" si="5"/>
        <v>267416.00928</v>
      </c>
      <c r="BO16" s="187">
        <f t="shared" si="12"/>
        <v>111980.95776000002</v>
      </c>
      <c r="BP16" s="187">
        <f t="shared" si="13"/>
        <v>0</v>
      </c>
      <c r="BQ16" s="137">
        <f t="shared" si="14"/>
        <v>47565.705600000001</v>
      </c>
      <c r="BR16" s="137">
        <f t="shared" si="14"/>
        <v>12334.835519999999</v>
      </c>
      <c r="BS16" s="137">
        <f t="shared" si="14"/>
        <v>2579.8348799999999</v>
      </c>
      <c r="BT16" s="137">
        <f t="shared" si="14"/>
        <v>4837.1904000000004</v>
      </c>
      <c r="BU16" s="137">
        <f t="shared" si="14"/>
        <v>40390.539839999998</v>
      </c>
      <c r="BV16" s="137">
        <f t="shared" si="14"/>
        <v>40229.300159999999</v>
      </c>
      <c r="BW16" s="137">
        <f t="shared" si="14"/>
        <v>0</v>
      </c>
      <c r="BX16" s="137">
        <f t="shared" si="14"/>
        <v>0</v>
      </c>
      <c r="BY16" s="137">
        <f t="shared" si="14"/>
        <v>0</v>
      </c>
      <c r="BZ16" s="137">
        <f t="shared" si="14"/>
        <v>7497.645120000001</v>
      </c>
      <c r="CA16" s="122">
        <v>1</v>
      </c>
      <c r="CF16" s="127" t="s">
        <v>17</v>
      </c>
    </row>
    <row r="17" spans="1:84" ht="12" hidden="1" customHeight="1" x14ac:dyDescent="0.25">
      <c r="A17" s="126" t="e">
        <f t="shared" si="11"/>
        <v>#REF!</v>
      </c>
      <c r="B17" s="127" t="s">
        <v>18</v>
      </c>
      <c r="C17" s="128">
        <f t="shared" si="0"/>
        <v>1021.96</v>
      </c>
      <c r="D17" s="129">
        <v>1021.96</v>
      </c>
      <c r="E17" s="129">
        <v>0</v>
      </c>
      <c r="F17" s="129">
        <v>90.7</v>
      </c>
      <c r="G17" s="126" t="s">
        <v>214</v>
      </c>
      <c r="H17" s="130">
        <v>7</v>
      </c>
      <c r="I17" s="130" t="s">
        <v>276</v>
      </c>
      <c r="J17" s="131">
        <v>31</v>
      </c>
      <c r="K17" s="132">
        <v>5.0999999999999996</v>
      </c>
      <c r="L17" s="132">
        <v>6.59</v>
      </c>
      <c r="M17" s="132">
        <v>8.98</v>
      </c>
      <c r="N17" s="132">
        <v>6.92</v>
      </c>
      <c r="O17" s="132">
        <v>3.15</v>
      </c>
      <c r="P17" s="132">
        <v>0</v>
      </c>
      <c r="Q17" s="132">
        <v>0</v>
      </c>
      <c r="R17" s="132">
        <v>0.26</v>
      </c>
      <c r="S17" s="133">
        <v>40</v>
      </c>
      <c r="T17" s="133">
        <v>40</v>
      </c>
      <c r="U17" s="133">
        <v>2604.04</v>
      </c>
      <c r="V17" s="132">
        <v>195.98199600000001</v>
      </c>
      <c r="W17" s="133">
        <v>42.3</v>
      </c>
      <c r="X17" s="133">
        <v>2604.04</v>
      </c>
      <c r="Y17" s="132">
        <v>7.85</v>
      </c>
      <c r="Z17" s="134">
        <v>0</v>
      </c>
      <c r="AA17" s="132">
        <v>6.73</v>
      </c>
      <c r="AB17" s="132">
        <v>10.67</v>
      </c>
      <c r="AC17" s="132">
        <v>14</v>
      </c>
      <c r="AD17" s="131">
        <f t="shared" si="15"/>
        <v>190084.56</v>
      </c>
      <c r="AE17" s="132">
        <f t="shared" si="15"/>
        <v>31271.976000000002</v>
      </c>
      <c r="AF17" s="132">
        <f t="shared" si="15"/>
        <v>40408.2984</v>
      </c>
      <c r="AG17" s="132">
        <f t="shared" si="15"/>
        <v>55063.204800000007</v>
      </c>
      <c r="AH17" s="132">
        <f t="shared" si="15"/>
        <v>42431.779200000004</v>
      </c>
      <c r="AI17" s="132">
        <f t="shared" si="15"/>
        <v>19315.044000000002</v>
      </c>
      <c r="AJ17" s="132">
        <f t="shared" si="15"/>
        <v>0</v>
      </c>
      <c r="AK17" s="132">
        <f t="shared" si="15"/>
        <v>0</v>
      </c>
      <c r="AL17" s="132">
        <f t="shared" si="15"/>
        <v>1594.2576000000001</v>
      </c>
      <c r="AN17" s="135">
        <f>SUMIF('Page 1'!$L:$L,$B:$B,'Page 1'!$S:$S)</f>
        <v>33.17</v>
      </c>
      <c r="AO17" s="186">
        <f>SUMIF(СиР!$T$25:$Z$25,$AN$5:$AN$235,СиР!$T$26:$Z$26)</f>
        <v>13.89</v>
      </c>
      <c r="AP17" s="186"/>
      <c r="AQ17" s="135">
        <f>SUMIF(СиР!$T$25:$Z$25,$AN$5:$AN$235,СиР!$T$28:$Z$28)</f>
        <v>5.9</v>
      </c>
      <c r="AR17" s="135">
        <f>SUMIF(СиР!$T$25:$Z$25,$AN$5:$AN$235,СиР!$T$29:$Z$29)</f>
        <v>1.53</v>
      </c>
      <c r="AS17" s="135">
        <f>SUMIF(СиР!$T$25:$Z$25,$AN$5:$AN$235,СиР!$T$30:$Z$30)</f>
        <v>0.32</v>
      </c>
      <c r="AT17" s="135">
        <f>SUMIF(СиР!$T$25:$Z$25,$AN$5:$AN$235,СиР!$T$31:$Z$31)</f>
        <v>0.6</v>
      </c>
      <c r="AU17" s="135">
        <f>SUMIF(СиР!$T$25:$Z$25,$AN$5:$AN$235,СиР!$T$32:$Z$32)</f>
        <v>5.01</v>
      </c>
      <c r="AV17" s="135">
        <f>SUMIF(СиР!$T$25:$Z$25,$AN$5:$AN$235,СиР!$T$33:$Z$33)</f>
        <v>4.99</v>
      </c>
      <c r="AW17" s="135">
        <f>SUMIF(СиР!$T$25:$Z$25,$AN$5:$AN$235,СиР!$T$34:$Z$34)</f>
        <v>0</v>
      </c>
      <c r="AX17" s="135">
        <f>SUMIF(СиР!$T$25:$Z$25,$AN$5:$AN$235,СиР!$T$35:$Z$35)</f>
        <v>0</v>
      </c>
      <c r="AY17" s="135">
        <f>SUMIF(СиР!$T$25:$Z$25,$AN$5:$AN$235,СиР!$T$36:$Z$36)</f>
        <v>0</v>
      </c>
      <c r="AZ17" s="136">
        <f>SUMIF(СиР!$T$25:$Z$25,$AN$5:$AN$235,СиР!$T$37:$Z$37)</f>
        <v>0.93</v>
      </c>
      <c r="BA17" s="135">
        <f t="shared" si="2"/>
        <v>37.581610000000005</v>
      </c>
      <c r="BB17" s="186">
        <f t="shared" si="3"/>
        <v>15.737370000000004</v>
      </c>
      <c r="BC17" s="186">
        <f t="shared" si="3"/>
        <v>0</v>
      </c>
      <c r="BD17" s="135">
        <f t="shared" si="3"/>
        <v>6.6847000000000012</v>
      </c>
      <c r="BE17" s="135">
        <f t="shared" si="3"/>
        <v>1.7334900000000002</v>
      </c>
      <c r="BF17" s="135">
        <f t="shared" si="3"/>
        <v>0.36256000000000005</v>
      </c>
      <c r="BG17" s="135">
        <f t="shared" si="3"/>
        <v>0.67980000000000007</v>
      </c>
      <c r="BH17" s="135">
        <f t="shared" si="3"/>
        <v>5.6763300000000001</v>
      </c>
      <c r="BI17" s="135">
        <f t="shared" si="3"/>
        <v>5.65367</v>
      </c>
      <c r="BJ17" s="135">
        <f t="shared" si="3"/>
        <v>0</v>
      </c>
      <c r="BK17" s="135">
        <f t="shared" si="3"/>
        <v>0</v>
      </c>
      <c r="BL17" s="135">
        <f t="shared" si="3"/>
        <v>0</v>
      </c>
      <c r="BM17" s="136">
        <f t="shared" si="3"/>
        <v>1.0536900000000002</v>
      </c>
      <c r="BN17" s="137">
        <f t="shared" si="5"/>
        <v>451865.84795600013</v>
      </c>
      <c r="BO17" s="188">
        <f t="shared" si="12"/>
        <v>189219.67525200004</v>
      </c>
      <c r="BP17" s="189">
        <f t="shared" si="13"/>
        <v>0</v>
      </c>
      <c r="BQ17" s="137">
        <f t="shared" si="14"/>
        <v>80374.088120000015</v>
      </c>
      <c r="BR17" s="137">
        <f t="shared" si="14"/>
        <v>20842.772004000002</v>
      </c>
      <c r="BS17" s="137">
        <f t="shared" si="14"/>
        <v>4359.2725760000003</v>
      </c>
      <c r="BT17" s="137">
        <f t="shared" si="14"/>
        <v>8173.6360800000011</v>
      </c>
      <c r="BU17" s="137">
        <f t="shared" si="14"/>
        <v>68249.861267999993</v>
      </c>
      <c r="BV17" s="137">
        <f t="shared" si="14"/>
        <v>67977.406732000003</v>
      </c>
      <c r="BW17" s="137">
        <f t="shared" si="14"/>
        <v>0</v>
      </c>
      <c r="BX17" s="137">
        <f t="shared" si="14"/>
        <v>0</v>
      </c>
      <c r="BY17" s="137">
        <f t="shared" si="14"/>
        <v>0</v>
      </c>
      <c r="BZ17" s="137">
        <f t="shared" si="14"/>
        <v>12669.135924000002</v>
      </c>
      <c r="CA17" s="122">
        <v>1</v>
      </c>
      <c r="CF17" s="127" t="s">
        <v>18</v>
      </c>
    </row>
    <row r="18" spans="1:84" ht="12" hidden="1" customHeight="1" x14ac:dyDescent="0.25">
      <c r="A18" s="126" t="e">
        <f t="shared" si="11"/>
        <v>#REF!</v>
      </c>
      <c r="B18" s="127" t="s">
        <v>230</v>
      </c>
      <c r="C18" s="128">
        <f t="shared" si="0"/>
        <v>385.6</v>
      </c>
      <c r="D18" s="129">
        <v>385.6</v>
      </c>
      <c r="E18" s="129">
        <v>0</v>
      </c>
      <c r="F18" s="129">
        <v>54.9</v>
      </c>
      <c r="G18" s="126" t="s">
        <v>215</v>
      </c>
      <c r="H18" s="130">
        <v>9</v>
      </c>
      <c r="I18" s="130" t="s">
        <v>276</v>
      </c>
      <c r="J18" s="131">
        <v>25.05</v>
      </c>
      <c r="K18" s="132">
        <v>3.9</v>
      </c>
      <c r="L18" s="132">
        <v>5.09</v>
      </c>
      <c r="M18" s="132">
        <v>8.4499999999999993</v>
      </c>
      <c r="N18" s="132">
        <v>4.93</v>
      </c>
      <c r="O18" s="132">
        <v>2.42</v>
      </c>
      <c r="P18" s="132">
        <v>0</v>
      </c>
      <c r="Q18" s="132">
        <v>0</v>
      </c>
      <c r="R18" s="132">
        <v>0.26</v>
      </c>
      <c r="S18" s="133">
        <v>0</v>
      </c>
      <c r="T18" s="133">
        <v>0</v>
      </c>
      <c r="U18" s="133">
        <v>0</v>
      </c>
      <c r="V18" s="132">
        <v>0</v>
      </c>
      <c r="W18" s="133">
        <v>0</v>
      </c>
      <c r="X18" s="132" t="s">
        <v>211</v>
      </c>
      <c r="Y18" s="132">
        <v>7.85</v>
      </c>
      <c r="Z18" s="134">
        <v>0</v>
      </c>
      <c r="AA18" s="132">
        <v>6.73</v>
      </c>
      <c r="AB18" s="132">
        <v>10.67</v>
      </c>
      <c r="AC18" s="132">
        <v>14</v>
      </c>
      <c r="AD18" s="131">
        <f t="shared" si="15"/>
        <v>57955.680000000008</v>
      </c>
      <c r="AE18" s="132">
        <f t="shared" si="15"/>
        <v>9023.0400000000009</v>
      </c>
      <c r="AF18" s="132">
        <f t="shared" si="15"/>
        <v>11776.224</v>
      </c>
      <c r="AG18" s="132">
        <f t="shared" si="15"/>
        <v>19549.919999999998</v>
      </c>
      <c r="AH18" s="132">
        <f t="shared" si="15"/>
        <v>11406.048000000001</v>
      </c>
      <c r="AI18" s="132">
        <f t="shared" si="15"/>
        <v>5598.9120000000003</v>
      </c>
      <c r="AJ18" s="132">
        <f t="shared" si="15"/>
        <v>0</v>
      </c>
      <c r="AK18" s="132">
        <f t="shared" si="15"/>
        <v>0</v>
      </c>
      <c r="AL18" s="132">
        <f t="shared" si="15"/>
        <v>601.53600000000006</v>
      </c>
      <c r="AN18" s="135">
        <f>SUMIF('Page 1'!$L:$L,$B:$B,'Page 1'!$S:$S)</f>
        <v>26.91</v>
      </c>
      <c r="AO18" s="186">
        <f>SUMIF(СиР!$T$25:$Z$25,$AN$5:$AN$235,СиР!$T$26:$Z$26)</f>
        <v>7.81</v>
      </c>
      <c r="AP18" s="186"/>
      <c r="AQ18" s="135">
        <f>SUMIF(СиР!$T$25:$Z$25,$AN$5:$AN$235,СиР!$T$28:$Z$28)</f>
        <v>8.4499999999999993</v>
      </c>
      <c r="AR18" s="135">
        <f>SUMIF(СиР!$T$25:$Z$25,$AN$5:$AN$235,СиР!$T$29:$Z$29)</f>
        <v>1.53</v>
      </c>
      <c r="AS18" s="135">
        <f>SUMIF(СиР!$T$25:$Z$25,$AN$5:$AN$235,СиР!$T$30:$Z$30)</f>
        <v>0.18</v>
      </c>
      <c r="AT18" s="135">
        <f>SUMIF(СиР!$T$25:$Z$25,$AN$5:$AN$235,СиР!$T$31:$Z$31)</f>
        <v>0.48</v>
      </c>
      <c r="AU18" s="135">
        <f>SUMIF(СиР!$T$25:$Z$25,$AN$5:$AN$235,СиР!$T$32:$Z$32)</f>
        <v>4.93</v>
      </c>
      <c r="AV18" s="135">
        <f>SUMIF(СиР!$T$25:$Z$25,$AN$5:$AN$235,СиР!$T$33:$Z$33)</f>
        <v>2.6</v>
      </c>
      <c r="AW18" s="135">
        <f>SUMIF(СиР!$T$25:$Z$25,$AN$5:$AN$235,СиР!$T$34:$Z$34)</f>
        <v>0</v>
      </c>
      <c r="AX18" s="135">
        <f>SUMIF(СиР!$T$25:$Z$25,$AN$5:$AN$235,СиР!$T$35:$Z$35)</f>
        <v>0</v>
      </c>
      <c r="AY18" s="135">
        <f>SUMIF(СиР!$T$25:$Z$25,$AN$5:$AN$235,СиР!$T$36:$Z$36)</f>
        <v>0</v>
      </c>
      <c r="AZ18" s="136">
        <f>SUMIF(СиР!$T$25:$Z$25,$AN$5:$AN$235,СиР!$T$37:$Z$37)</f>
        <v>0.93</v>
      </c>
      <c r="BA18" s="135">
        <f t="shared" si="2"/>
        <v>30.48903</v>
      </c>
      <c r="BB18" s="186">
        <f t="shared" ref="BB18:BM19" si="16">$BA18*AO18/$AN18</f>
        <v>8.8487299999999998</v>
      </c>
      <c r="BC18" s="186">
        <f t="shared" si="16"/>
        <v>0</v>
      </c>
      <c r="BD18" s="135">
        <f t="shared" si="16"/>
        <v>9.5738499999999984</v>
      </c>
      <c r="BE18" s="135">
        <f t="shared" si="16"/>
        <v>1.73349</v>
      </c>
      <c r="BF18" s="135">
        <f t="shared" si="16"/>
        <v>0.20393999999999998</v>
      </c>
      <c r="BG18" s="135">
        <f t="shared" si="16"/>
        <v>0.54383999999999999</v>
      </c>
      <c r="BH18" s="135">
        <f t="shared" si="16"/>
        <v>5.5856899999999996</v>
      </c>
      <c r="BI18" s="135">
        <f t="shared" si="16"/>
        <v>2.9458000000000002</v>
      </c>
      <c r="BJ18" s="135">
        <f t="shared" si="16"/>
        <v>0</v>
      </c>
      <c r="BK18" s="135">
        <f t="shared" si="16"/>
        <v>0</v>
      </c>
      <c r="BL18" s="135">
        <f t="shared" si="16"/>
        <v>0</v>
      </c>
      <c r="BM18" s="136">
        <f t="shared" si="16"/>
        <v>1.05369</v>
      </c>
      <c r="BN18" s="137">
        <f t="shared" si="5"/>
        <v>138318.69167999999</v>
      </c>
      <c r="BO18" s="188">
        <f t="shared" ref="BO18:BO19" si="17">(AO18*2+BB18*10)*$C18</f>
        <v>40143.774880000004</v>
      </c>
      <c r="BP18" s="189">
        <f t="shared" ref="BP18:BP19" si="18">(AP18*6+BC18*6)*$C18</f>
        <v>0</v>
      </c>
      <c r="BQ18" s="137">
        <f t="shared" ref="BQ18:BQ19" si="19">(AQ18*2+BD18*10)*$C18</f>
        <v>43433.405599999998</v>
      </c>
      <c r="BR18" s="137">
        <f t="shared" ref="BR18:BR19" si="20">(AR18*2+BE18*10)*$C18</f>
        <v>7864.2734399999999</v>
      </c>
      <c r="BS18" s="137">
        <f t="shared" ref="BS18:BS19" si="21">(AS18*2+BF18*10)*$C18</f>
        <v>925.20863999999983</v>
      </c>
      <c r="BT18" s="137">
        <f t="shared" ref="BT18:BT19" si="22">(AT18*2+BG18*10)*$C18</f>
        <v>2467.2230399999999</v>
      </c>
      <c r="BU18" s="137">
        <f t="shared" ref="BU18:BU19" si="23">(AU18*2+BH18*10)*$C18</f>
        <v>25340.43664</v>
      </c>
      <c r="BV18" s="137">
        <f t="shared" ref="BV18:BV19" si="24">(AV18*2+BI18*10)*$C18</f>
        <v>13364.124800000001</v>
      </c>
      <c r="BW18" s="137">
        <f t="shared" ref="BW18:BW19" si="25">(AW18*2+BJ18*10)*$C18</f>
        <v>0</v>
      </c>
      <c r="BX18" s="137">
        <f t="shared" ref="BX18:BX19" si="26">(AX18*2+BK18*10)*$C18</f>
        <v>0</v>
      </c>
      <c r="BY18" s="137">
        <f t="shared" ref="BY18:BY19" si="27">(AY18*2+BL18*10)*$C18</f>
        <v>0</v>
      </c>
      <c r="BZ18" s="137">
        <f t="shared" ref="BZ18:BZ19" si="28">(AZ18*2+BM18*10)*$C18</f>
        <v>4780.2446399999999</v>
      </c>
      <c r="CA18" s="122">
        <v>1</v>
      </c>
      <c r="CF18" s="127" t="s">
        <v>230</v>
      </c>
    </row>
    <row r="19" spans="1:84" ht="12" hidden="1" customHeight="1" x14ac:dyDescent="0.25">
      <c r="A19" s="126" t="e">
        <f t="shared" si="11"/>
        <v>#REF!</v>
      </c>
      <c r="B19" s="127" t="s">
        <v>231</v>
      </c>
      <c r="C19" s="128">
        <f t="shared" si="0"/>
        <v>385.6</v>
      </c>
      <c r="D19" s="129">
        <v>385.6</v>
      </c>
      <c r="E19" s="129">
        <v>0</v>
      </c>
      <c r="F19" s="129">
        <v>54.9</v>
      </c>
      <c r="G19" s="126" t="s">
        <v>215</v>
      </c>
      <c r="H19" s="130">
        <v>9</v>
      </c>
      <c r="I19" s="130" t="s">
        <v>276</v>
      </c>
      <c r="J19" s="131">
        <v>25.05</v>
      </c>
      <c r="K19" s="132">
        <v>3.9</v>
      </c>
      <c r="L19" s="132">
        <v>5.09</v>
      </c>
      <c r="M19" s="132">
        <v>8.4499999999999993</v>
      </c>
      <c r="N19" s="132">
        <v>4.93</v>
      </c>
      <c r="O19" s="132">
        <v>2.42</v>
      </c>
      <c r="P19" s="132">
        <v>0</v>
      </c>
      <c r="Q19" s="132">
        <v>0</v>
      </c>
      <c r="R19" s="132">
        <v>0.26</v>
      </c>
      <c r="S19" s="133">
        <v>0</v>
      </c>
      <c r="T19" s="133">
        <v>0</v>
      </c>
      <c r="U19" s="133">
        <v>0</v>
      </c>
      <c r="V19" s="132">
        <v>0</v>
      </c>
      <c r="W19" s="133">
        <v>0</v>
      </c>
      <c r="X19" s="132" t="s">
        <v>211</v>
      </c>
      <c r="Y19" s="132">
        <v>7.85</v>
      </c>
      <c r="Z19" s="134">
        <v>0</v>
      </c>
      <c r="AA19" s="132">
        <v>6.73</v>
      </c>
      <c r="AB19" s="132">
        <v>10.67</v>
      </c>
      <c r="AC19" s="132">
        <v>14</v>
      </c>
      <c r="AD19" s="131">
        <f t="shared" si="15"/>
        <v>57955.680000000008</v>
      </c>
      <c r="AE19" s="132">
        <f t="shared" si="15"/>
        <v>9023.0400000000009</v>
      </c>
      <c r="AF19" s="132">
        <f t="shared" si="15"/>
        <v>11776.224</v>
      </c>
      <c r="AG19" s="132">
        <f t="shared" si="15"/>
        <v>19549.919999999998</v>
      </c>
      <c r="AH19" s="132">
        <f t="shared" si="15"/>
        <v>11406.048000000001</v>
      </c>
      <c r="AI19" s="132">
        <f t="shared" si="15"/>
        <v>5598.9120000000003</v>
      </c>
      <c r="AJ19" s="132">
        <f t="shared" si="15"/>
        <v>0</v>
      </c>
      <c r="AK19" s="132">
        <f t="shared" si="15"/>
        <v>0</v>
      </c>
      <c r="AL19" s="132">
        <f t="shared" si="15"/>
        <v>601.53600000000006</v>
      </c>
      <c r="AN19" s="135">
        <f>SUMIF('Page 1'!$L:$L,$B:$B,'Page 1'!$S:$S)</f>
        <v>26.91</v>
      </c>
      <c r="AO19" s="186">
        <f>SUMIF(СиР!$T$25:$Z$25,$AN$5:$AN$235,СиР!$T$26:$Z$26)</f>
        <v>7.81</v>
      </c>
      <c r="AP19" s="186"/>
      <c r="AQ19" s="135">
        <f>SUMIF(СиР!$T$25:$Z$25,$AN$5:$AN$235,СиР!$T$28:$Z$28)</f>
        <v>8.4499999999999993</v>
      </c>
      <c r="AR19" s="135">
        <f>SUMIF(СиР!$T$25:$Z$25,$AN$5:$AN$235,СиР!$T$29:$Z$29)</f>
        <v>1.53</v>
      </c>
      <c r="AS19" s="135">
        <f>SUMIF(СиР!$T$25:$Z$25,$AN$5:$AN$235,СиР!$T$30:$Z$30)</f>
        <v>0.18</v>
      </c>
      <c r="AT19" s="135">
        <f>SUMIF(СиР!$T$25:$Z$25,$AN$5:$AN$235,СиР!$T$31:$Z$31)</f>
        <v>0.48</v>
      </c>
      <c r="AU19" s="135">
        <f>SUMIF(СиР!$T$25:$Z$25,$AN$5:$AN$235,СиР!$T$32:$Z$32)</f>
        <v>4.93</v>
      </c>
      <c r="AV19" s="135">
        <f>SUMIF(СиР!$T$25:$Z$25,$AN$5:$AN$235,СиР!$T$33:$Z$33)</f>
        <v>2.6</v>
      </c>
      <c r="AW19" s="135">
        <f>SUMIF(СиР!$T$25:$Z$25,$AN$5:$AN$235,СиР!$T$34:$Z$34)</f>
        <v>0</v>
      </c>
      <c r="AX19" s="135">
        <f>SUMIF(СиР!$T$25:$Z$25,$AN$5:$AN$235,СиР!$T$35:$Z$35)</f>
        <v>0</v>
      </c>
      <c r="AY19" s="135">
        <f>SUMIF(СиР!$T$25:$Z$25,$AN$5:$AN$235,СиР!$T$36:$Z$36)</f>
        <v>0</v>
      </c>
      <c r="AZ19" s="136">
        <f>SUMIF(СиР!$T$25:$Z$25,$AN$5:$AN$235,СиР!$T$37:$Z$37)</f>
        <v>0.93</v>
      </c>
      <c r="BA19" s="135">
        <f t="shared" si="2"/>
        <v>30.48903</v>
      </c>
      <c r="BB19" s="186">
        <f t="shared" si="16"/>
        <v>8.8487299999999998</v>
      </c>
      <c r="BC19" s="186">
        <f t="shared" si="16"/>
        <v>0</v>
      </c>
      <c r="BD19" s="135">
        <f t="shared" si="16"/>
        <v>9.5738499999999984</v>
      </c>
      <c r="BE19" s="135">
        <f t="shared" si="16"/>
        <v>1.73349</v>
      </c>
      <c r="BF19" s="135">
        <f t="shared" si="16"/>
        <v>0.20393999999999998</v>
      </c>
      <c r="BG19" s="135">
        <f t="shared" si="16"/>
        <v>0.54383999999999999</v>
      </c>
      <c r="BH19" s="135">
        <f t="shared" si="16"/>
        <v>5.5856899999999996</v>
      </c>
      <c r="BI19" s="135">
        <f t="shared" si="16"/>
        <v>2.9458000000000002</v>
      </c>
      <c r="BJ19" s="135">
        <f t="shared" si="16"/>
        <v>0</v>
      </c>
      <c r="BK19" s="135">
        <f t="shared" si="16"/>
        <v>0</v>
      </c>
      <c r="BL19" s="135">
        <f t="shared" si="16"/>
        <v>0</v>
      </c>
      <c r="BM19" s="136">
        <f t="shared" si="16"/>
        <v>1.05369</v>
      </c>
      <c r="BN19" s="137">
        <f t="shared" si="5"/>
        <v>138318.69167999999</v>
      </c>
      <c r="BO19" s="188">
        <f t="shared" si="17"/>
        <v>40143.774880000004</v>
      </c>
      <c r="BP19" s="189">
        <f t="shared" si="18"/>
        <v>0</v>
      </c>
      <c r="BQ19" s="137">
        <f t="shared" si="19"/>
        <v>43433.405599999998</v>
      </c>
      <c r="BR19" s="137">
        <f t="shared" si="20"/>
        <v>7864.2734399999999</v>
      </c>
      <c r="BS19" s="137">
        <f t="shared" si="21"/>
        <v>925.20863999999983</v>
      </c>
      <c r="BT19" s="137">
        <f t="shared" si="22"/>
        <v>2467.2230399999999</v>
      </c>
      <c r="BU19" s="137">
        <f t="shared" si="23"/>
        <v>25340.43664</v>
      </c>
      <c r="BV19" s="137">
        <f t="shared" si="24"/>
        <v>13364.124800000001</v>
      </c>
      <c r="BW19" s="137">
        <f t="shared" si="25"/>
        <v>0</v>
      </c>
      <c r="BX19" s="137">
        <f t="shared" si="26"/>
        <v>0</v>
      </c>
      <c r="BY19" s="137">
        <f t="shared" si="27"/>
        <v>0</v>
      </c>
      <c r="BZ19" s="137">
        <f t="shared" si="28"/>
        <v>4780.2446399999999</v>
      </c>
      <c r="CA19" s="122">
        <v>1</v>
      </c>
      <c r="CF19" s="127" t="s">
        <v>231</v>
      </c>
    </row>
    <row r="20" spans="1:84" ht="12" hidden="1" customHeight="1" x14ac:dyDescent="0.25">
      <c r="A20" s="126" t="e">
        <f t="shared" si="11"/>
        <v>#REF!</v>
      </c>
      <c r="B20" s="127" t="s">
        <v>19</v>
      </c>
      <c r="C20" s="128">
        <f t="shared" si="0"/>
        <v>10450.300000000001</v>
      </c>
      <c r="D20" s="129">
        <v>9759.6</v>
      </c>
      <c r="E20" s="129">
        <v>690.7</v>
      </c>
      <c r="F20" s="129">
        <v>2001.5</v>
      </c>
      <c r="G20" s="126" t="s">
        <v>213</v>
      </c>
      <c r="H20" s="130">
        <v>3</v>
      </c>
      <c r="I20" s="130" t="s">
        <v>276</v>
      </c>
      <c r="J20" s="131">
        <v>45.06</v>
      </c>
      <c r="K20" s="132">
        <v>5.0999999999999996</v>
      </c>
      <c r="L20" s="132">
        <v>8.6300000000000008</v>
      </c>
      <c r="M20" s="132">
        <v>13.43</v>
      </c>
      <c r="N20" s="132">
        <v>6.91</v>
      </c>
      <c r="O20" s="132">
        <v>3.15</v>
      </c>
      <c r="P20" s="132">
        <v>1.81</v>
      </c>
      <c r="Q20" s="132">
        <v>5.77</v>
      </c>
      <c r="R20" s="132">
        <v>0.26</v>
      </c>
      <c r="S20" s="133">
        <v>40</v>
      </c>
      <c r="T20" s="133">
        <v>40</v>
      </c>
      <c r="U20" s="133">
        <v>2604.04</v>
      </c>
      <c r="V20" s="132">
        <v>195.98199600000001</v>
      </c>
      <c r="W20" s="133">
        <v>42.3</v>
      </c>
      <c r="X20" s="133">
        <v>2604.04</v>
      </c>
      <c r="Y20" s="132">
        <v>7.85</v>
      </c>
      <c r="Z20" s="134">
        <v>0</v>
      </c>
      <c r="AA20" s="132">
        <v>6.73</v>
      </c>
      <c r="AB20" s="132">
        <v>10.67</v>
      </c>
      <c r="AC20" s="132">
        <v>14</v>
      </c>
      <c r="AD20" s="131">
        <f t="shared" si="15"/>
        <v>2825343.1080000005</v>
      </c>
      <c r="AE20" s="132">
        <f t="shared" si="15"/>
        <v>319779.18</v>
      </c>
      <c r="AF20" s="132">
        <f t="shared" si="15"/>
        <v>541116.5340000001</v>
      </c>
      <c r="AG20" s="132">
        <f t="shared" si="15"/>
        <v>842085.17400000012</v>
      </c>
      <c r="AH20" s="132">
        <f t="shared" si="15"/>
        <v>433269.43800000002</v>
      </c>
      <c r="AI20" s="132">
        <f t="shared" si="15"/>
        <v>197510.66999999998</v>
      </c>
      <c r="AJ20" s="132">
        <f t="shared" si="15"/>
        <v>113490.258</v>
      </c>
      <c r="AK20" s="132">
        <f t="shared" si="15"/>
        <v>361789.386</v>
      </c>
      <c r="AL20" s="132">
        <f t="shared" si="15"/>
        <v>16302.468000000003</v>
      </c>
      <c r="AN20" s="135">
        <f>SUMIF('Page 1'!$L:$L,$B:$B,'Page 1'!$S:$S)</f>
        <v>48.44</v>
      </c>
      <c r="AO20" s="186">
        <f>SUMIF(СиР!$T$25:$Z$25,$AN$5:$AN$235,СиР!$T$26:$Z$26)</f>
        <v>18.489999999999998</v>
      </c>
      <c r="AP20" s="186"/>
      <c r="AQ20" s="135">
        <f>SUMIF(СиР!$T$25:$Z$25,$AN$5:$AN$235,СиР!$T$28:$Z$28)</f>
        <v>6.67</v>
      </c>
      <c r="AR20" s="135">
        <f>SUMIF(СиР!$T$25:$Z$25,$AN$5:$AN$235,СиР!$T$29:$Z$29)</f>
        <v>1.53</v>
      </c>
      <c r="AS20" s="135">
        <f>SUMIF(СиР!$T$25:$Z$25,$AN$5:$AN$235,СиР!$T$30:$Z$30)</f>
        <v>0.32</v>
      </c>
      <c r="AT20" s="135">
        <f>SUMIF(СиР!$T$25:$Z$25,$AN$5:$AN$235,СиР!$T$31:$Z$31)</f>
        <v>0.87</v>
      </c>
      <c r="AU20" s="135">
        <f>SUMIF(СиР!$T$25:$Z$25,$AN$5:$AN$235,СиР!$T$32:$Z$32)</f>
        <v>5.01</v>
      </c>
      <c r="AV20" s="135">
        <f>SUMIF(СиР!$T$25:$Z$25,$AN$5:$AN$235,СиР!$T$33:$Z$33)</f>
        <v>4.99</v>
      </c>
      <c r="AW20" s="135">
        <f>SUMIF(СиР!$T$25:$Z$25,$AN$5:$AN$235,СиР!$T$34:$Z$34)</f>
        <v>2.7</v>
      </c>
      <c r="AX20" s="135">
        <f>SUMIF(СиР!$T$25:$Z$25,$AN$5:$AN$235,СиР!$T$35:$Z$35)</f>
        <v>6.46</v>
      </c>
      <c r="AY20" s="135">
        <f>SUMIF(СиР!$T$25:$Z$25,$AN$5:$AN$235,СиР!$T$36:$Z$36)</f>
        <v>0.47</v>
      </c>
      <c r="AZ20" s="136">
        <f>SUMIF(СиР!$T$25:$Z$25,$AN$5:$AN$235,СиР!$T$37:$Z$37)</f>
        <v>0.93</v>
      </c>
      <c r="BA20" s="135">
        <f t="shared" si="2"/>
        <v>54.88252</v>
      </c>
      <c r="BB20" s="186">
        <f t="shared" si="3"/>
        <v>20.949169999999999</v>
      </c>
      <c r="BC20" s="186">
        <f t="shared" si="3"/>
        <v>0</v>
      </c>
      <c r="BD20" s="135">
        <f t="shared" si="3"/>
        <v>7.5571100000000007</v>
      </c>
      <c r="BE20" s="135">
        <f t="shared" si="3"/>
        <v>1.7334900000000002</v>
      </c>
      <c r="BF20" s="135">
        <f t="shared" si="3"/>
        <v>0.36256000000000005</v>
      </c>
      <c r="BG20" s="135">
        <f t="shared" si="3"/>
        <v>0.98571000000000009</v>
      </c>
      <c r="BH20" s="135">
        <f t="shared" si="3"/>
        <v>5.6763300000000001</v>
      </c>
      <c r="BI20" s="135">
        <f t="shared" si="3"/>
        <v>5.65367</v>
      </c>
      <c r="BJ20" s="135">
        <f t="shared" si="3"/>
        <v>3.0591000000000004</v>
      </c>
      <c r="BK20" s="135">
        <f t="shared" si="3"/>
        <v>7.3191800000000002</v>
      </c>
      <c r="BL20" s="135">
        <f t="shared" si="3"/>
        <v>0.53250999999999993</v>
      </c>
      <c r="BM20" s="136">
        <f t="shared" si="3"/>
        <v>1.05369</v>
      </c>
      <c r="BN20" s="137">
        <f t="shared" si="5"/>
        <v>6747813.0515600014</v>
      </c>
      <c r="BO20" s="187">
        <f t="shared" ref="BO20:BO22" si="29">(AO20*2+BB20*10)*$C20</f>
        <v>2575703.2065099999</v>
      </c>
      <c r="BP20" s="187">
        <f t="shared" ref="BP20:BP22" si="30">(AP20*6+BC20*6)*$C20</f>
        <v>0</v>
      </c>
      <c r="BQ20" s="137">
        <f t="shared" ref="BQ20:BZ22" si="31">(AQ20*2+BD20*10)*$C20</f>
        <v>929147.66833000013</v>
      </c>
      <c r="BR20" s="137">
        <f t="shared" si="31"/>
        <v>213132.82347000003</v>
      </c>
      <c r="BS20" s="137">
        <f t="shared" si="31"/>
        <v>44576.799680000004</v>
      </c>
      <c r="BT20" s="137">
        <f t="shared" si="31"/>
        <v>121193.17413000003</v>
      </c>
      <c r="BU20" s="137">
        <f t="shared" si="31"/>
        <v>697905.51999000006</v>
      </c>
      <c r="BV20" s="137">
        <f t="shared" si="31"/>
        <v>695119.47001000005</v>
      </c>
      <c r="BW20" s="137">
        <f t="shared" si="31"/>
        <v>376116.7473000001</v>
      </c>
      <c r="BX20" s="137">
        <f t="shared" si="31"/>
        <v>899894.14354000008</v>
      </c>
      <c r="BY20" s="137">
        <f t="shared" si="31"/>
        <v>65472.174529999989</v>
      </c>
      <c r="BZ20" s="137">
        <f t="shared" si="31"/>
        <v>129551.32407</v>
      </c>
      <c r="CA20" s="122">
        <v>1</v>
      </c>
      <c r="CF20" s="127" t="s">
        <v>19</v>
      </c>
    </row>
    <row r="21" spans="1:84" ht="12" hidden="1" customHeight="1" x14ac:dyDescent="0.25">
      <c r="A21" s="126" t="e">
        <f t="shared" si="11"/>
        <v>#REF!</v>
      </c>
      <c r="B21" s="127" t="s">
        <v>20</v>
      </c>
      <c r="C21" s="128">
        <f t="shared" si="0"/>
        <v>3844.53</v>
      </c>
      <c r="D21" s="129">
        <v>3633.53</v>
      </c>
      <c r="E21" s="129">
        <v>211</v>
      </c>
      <c r="F21" s="129">
        <v>808.1</v>
      </c>
      <c r="G21" s="126" t="s">
        <v>213</v>
      </c>
      <c r="H21" s="130">
        <v>3</v>
      </c>
      <c r="I21" s="130" t="s">
        <v>276</v>
      </c>
      <c r="J21" s="131">
        <v>45.06</v>
      </c>
      <c r="K21" s="132">
        <v>5.0999999999999996</v>
      </c>
      <c r="L21" s="132">
        <v>8.6300000000000008</v>
      </c>
      <c r="M21" s="132">
        <v>13.43</v>
      </c>
      <c r="N21" s="132">
        <v>6.91</v>
      </c>
      <c r="O21" s="132">
        <v>3.15</v>
      </c>
      <c r="P21" s="132">
        <v>1.81</v>
      </c>
      <c r="Q21" s="132">
        <v>5.77</v>
      </c>
      <c r="R21" s="132">
        <v>0.26</v>
      </c>
      <c r="S21" s="133">
        <v>40</v>
      </c>
      <c r="T21" s="133">
        <v>40</v>
      </c>
      <c r="U21" s="133">
        <v>2604.04</v>
      </c>
      <c r="V21" s="132">
        <v>195.98199600000001</v>
      </c>
      <c r="W21" s="133">
        <v>42.3</v>
      </c>
      <c r="X21" s="133">
        <v>2604.04</v>
      </c>
      <c r="Y21" s="132">
        <v>7.85</v>
      </c>
      <c r="Z21" s="134">
        <v>0</v>
      </c>
      <c r="AA21" s="132">
        <v>6.73</v>
      </c>
      <c r="AB21" s="132">
        <v>10.67</v>
      </c>
      <c r="AC21" s="132">
        <v>14</v>
      </c>
      <c r="AD21" s="131">
        <f t="shared" si="15"/>
        <v>1039407.1308000002</v>
      </c>
      <c r="AE21" s="132">
        <f t="shared" si="15"/>
        <v>117642.61799999999</v>
      </c>
      <c r="AF21" s="132">
        <f t="shared" si="15"/>
        <v>199069.76340000003</v>
      </c>
      <c r="AG21" s="132">
        <f t="shared" si="15"/>
        <v>309792.22740000003</v>
      </c>
      <c r="AH21" s="132">
        <f t="shared" si="15"/>
        <v>159394.2138</v>
      </c>
      <c r="AI21" s="132">
        <f t="shared" si="15"/>
        <v>72661.616999999998</v>
      </c>
      <c r="AJ21" s="132">
        <f t="shared" si="15"/>
        <v>41751.595800000003</v>
      </c>
      <c r="AK21" s="132">
        <f t="shared" si="15"/>
        <v>133097.6286</v>
      </c>
      <c r="AL21" s="132">
        <f t="shared" si="15"/>
        <v>5997.4668000000011</v>
      </c>
      <c r="AN21" s="135">
        <f>SUMIF('Page 1'!$L:$L,$B:$B,'Page 1'!$S:$S)</f>
        <v>48.44</v>
      </c>
      <c r="AO21" s="186">
        <f>SUMIF(СиР!$T$25:$Z$25,$AN$5:$AN$235,СиР!$T$26:$Z$26)</f>
        <v>18.489999999999998</v>
      </c>
      <c r="AP21" s="186"/>
      <c r="AQ21" s="135">
        <f>SUMIF(СиР!$T$25:$Z$25,$AN$5:$AN$235,СиР!$T$28:$Z$28)</f>
        <v>6.67</v>
      </c>
      <c r="AR21" s="135">
        <f>SUMIF(СиР!$T$25:$Z$25,$AN$5:$AN$235,СиР!$T$29:$Z$29)</f>
        <v>1.53</v>
      </c>
      <c r="AS21" s="135">
        <f>SUMIF(СиР!$T$25:$Z$25,$AN$5:$AN$235,СиР!$T$30:$Z$30)</f>
        <v>0.32</v>
      </c>
      <c r="AT21" s="135">
        <f>SUMIF(СиР!$T$25:$Z$25,$AN$5:$AN$235,СиР!$T$31:$Z$31)</f>
        <v>0.87</v>
      </c>
      <c r="AU21" s="135">
        <f>SUMIF(СиР!$T$25:$Z$25,$AN$5:$AN$235,СиР!$T$32:$Z$32)</f>
        <v>5.01</v>
      </c>
      <c r="AV21" s="135">
        <f>SUMIF(СиР!$T$25:$Z$25,$AN$5:$AN$235,СиР!$T$33:$Z$33)</f>
        <v>4.99</v>
      </c>
      <c r="AW21" s="135">
        <f>SUMIF(СиР!$T$25:$Z$25,$AN$5:$AN$235,СиР!$T$34:$Z$34)</f>
        <v>2.7</v>
      </c>
      <c r="AX21" s="135">
        <f>SUMIF(СиР!$T$25:$Z$25,$AN$5:$AN$235,СиР!$T$35:$Z$35)</f>
        <v>6.46</v>
      </c>
      <c r="AY21" s="135">
        <f>SUMIF(СиР!$T$25:$Z$25,$AN$5:$AN$235,СиР!$T$36:$Z$36)</f>
        <v>0.47</v>
      </c>
      <c r="AZ21" s="136">
        <f>SUMIF(СиР!$T$25:$Z$25,$AN$5:$AN$235,СиР!$T$37:$Z$37)</f>
        <v>0.93</v>
      </c>
      <c r="BA21" s="135">
        <f t="shared" si="2"/>
        <v>54.88252</v>
      </c>
      <c r="BB21" s="186">
        <f t="shared" si="3"/>
        <v>20.949169999999999</v>
      </c>
      <c r="BC21" s="186">
        <f t="shared" si="3"/>
        <v>0</v>
      </c>
      <c r="BD21" s="135">
        <f t="shared" si="3"/>
        <v>7.5571100000000007</v>
      </c>
      <c r="BE21" s="135">
        <f t="shared" si="3"/>
        <v>1.7334900000000002</v>
      </c>
      <c r="BF21" s="135">
        <f t="shared" si="3"/>
        <v>0.36256000000000005</v>
      </c>
      <c r="BG21" s="135">
        <f t="shared" si="3"/>
        <v>0.98571000000000009</v>
      </c>
      <c r="BH21" s="135">
        <f t="shared" si="3"/>
        <v>5.6763300000000001</v>
      </c>
      <c r="BI21" s="135">
        <f t="shared" si="3"/>
        <v>5.65367</v>
      </c>
      <c r="BJ21" s="135">
        <f t="shared" si="3"/>
        <v>3.0591000000000004</v>
      </c>
      <c r="BK21" s="135">
        <f t="shared" si="3"/>
        <v>7.3191800000000002</v>
      </c>
      <c r="BL21" s="135">
        <f t="shared" si="3"/>
        <v>0.53250999999999993</v>
      </c>
      <c r="BM21" s="136">
        <f t="shared" si="3"/>
        <v>1.05369</v>
      </c>
      <c r="BN21" s="137">
        <f t="shared" si="5"/>
        <v>2482433.0125560001</v>
      </c>
      <c r="BO21" s="187">
        <f t="shared" si="29"/>
        <v>947567.84480099997</v>
      </c>
      <c r="BP21" s="187">
        <f t="shared" si="30"/>
        <v>0</v>
      </c>
      <c r="BQ21" s="137">
        <f t="shared" si="31"/>
        <v>341821.39128300006</v>
      </c>
      <c r="BR21" s="137">
        <f t="shared" si="31"/>
        <v>78408.804897000009</v>
      </c>
      <c r="BS21" s="137">
        <f t="shared" si="31"/>
        <v>16399.227168000001</v>
      </c>
      <c r="BT21" s="137">
        <f t="shared" si="31"/>
        <v>44585.398863000009</v>
      </c>
      <c r="BU21" s="137">
        <f t="shared" si="31"/>
        <v>256750.400349</v>
      </c>
      <c r="BV21" s="137">
        <f t="shared" si="31"/>
        <v>255725.44865100001</v>
      </c>
      <c r="BW21" s="137">
        <f t="shared" si="31"/>
        <v>138368.47923000003</v>
      </c>
      <c r="BX21" s="137">
        <f t="shared" si="31"/>
        <v>331059.39845400001</v>
      </c>
      <c r="BY21" s="137">
        <f t="shared" si="31"/>
        <v>24086.364902999994</v>
      </c>
      <c r="BZ21" s="137">
        <f t="shared" si="31"/>
        <v>47660.253957000001</v>
      </c>
      <c r="CA21" s="122">
        <v>1</v>
      </c>
      <c r="CF21" s="127" t="s">
        <v>20</v>
      </c>
    </row>
    <row r="22" spans="1:84" ht="12" hidden="1" customHeight="1" x14ac:dyDescent="0.25">
      <c r="A22" s="126" t="e">
        <f t="shared" si="11"/>
        <v>#REF!</v>
      </c>
      <c r="B22" s="127" t="s">
        <v>21</v>
      </c>
      <c r="C22" s="128">
        <f t="shared" si="0"/>
        <v>8950.7999999999993</v>
      </c>
      <c r="D22" s="129">
        <v>8950.7999999999993</v>
      </c>
      <c r="E22" s="129">
        <v>0</v>
      </c>
      <c r="F22" s="129">
        <v>1174.4000000000001</v>
      </c>
      <c r="G22" s="126" t="s">
        <v>213</v>
      </c>
      <c r="H22" s="130">
        <v>1</v>
      </c>
      <c r="I22" s="130" t="s">
        <v>276</v>
      </c>
      <c r="J22" s="131">
        <v>44.8</v>
      </c>
      <c r="K22" s="132">
        <v>5.0999999999999996</v>
      </c>
      <c r="L22" s="132">
        <v>8.6300000000000008</v>
      </c>
      <c r="M22" s="132">
        <v>13.43</v>
      </c>
      <c r="N22" s="132">
        <v>6.91</v>
      </c>
      <c r="O22" s="132">
        <v>3.15</v>
      </c>
      <c r="P22" s="132">
        <v>1.81</v>
      </c>
      <c r="Q22" s="132">
        <v>5.77</v>
      </c>
      <c r="R22" s="132">
        <v>0</v>
      </c>
      <c r="S22" s="133">
        <v>40</v>
      </c>
      <c r="T22" s="133">
        <v>40</v>
      </c>
      <c r="U22" s="133">
        <v>2604.04</v>
      </c>
      <c r="V22" s="132">
        <v>195.98199600000001</v>
      </c>
      <c r="W22" s="133">
        <v>42.3</v>
      </c>
      <c r="X22" s="133">
        <v>2604.04</v>
      </c>
      <c r="Y22" s="132">
        <v>0</v>
      </c>
      <c r="Z22" s="134">
        <v>0</v>
      </c>
      <c r="AA22" s="132">
        <v>5.05</v>
      </c>
      <c r="AB22" s="132">
        <v>10.67</v>
      </c>
      <c r="AC22" s="132">
        <v>14</v>
      </c>
      <c r="AD22" s="131">
        <f t="shared" si="15"/>
        <v>2405975.04</v>
      </c>
      <c r="AE22" s="132">
        <f t="shared" si="15"/>
        <v>273894.48</v>
      </c>
      <c r="AF22" s="132">
        <f t="shared" si="15"/>
        <v>463472.424</v>
      </c>
      <c r="AG22" s="132">
        <f t="shared" si="15"/>
        <v>721255.46399999992</v>
      </c>
      <c r="AH22" s="132">
        <f t="shared" si="15"/>
        <v>371100.16800000001</v>
      </c>
      <c r="AI22" s="132">
        <f t="shared" si="15"/>
        <v>169170.12</v>
      </c>
      <c r="AJ22" s="132">
        <f t="shared" si="15"/>
        <v>97205.687999999995</v>
      </c>
      <c r="AK22" s="132">
        <f t="shared" si="15"/>
        <v>309876.696</v>
      </c>
      <c r="AL22" s="132">
        <f t="shared" si="15"/>
        <v>0</v>
      </c>
      <c r="AN22" s="135">
        <f>SUMIF('Page 1'!$L:$L,$B:$B,'Page 1'!$S:$S)</f>
        <v>48.16</v>
      </c>
      <c r="AO22" s="186">
        <f>SUMIF(СиР!$T$25:$Z$25,$AN$5:$AN$235,СиР!$T$26:$Z$26)</f>
        <v>18.649999999999999</v>
      </c>
      <c r="AP22" s="186"/>
      <c r="AQ22" s="135">
        <f>SUMIF(СиР!$T$25:$Z$25,$AN$5:$AN$235,СиР!$T$28:$Z$28)</f>
        <v>7.16</v>
      </c>
      <c r="AR22" s="135">
        <f>SUMIF(СиР!$T$25:$Z$25,$AN$5:$AN$235,СиР!$T$29:$Z$29)</f>
        <v>1.53</v>
      </c>
      <c r="AS22" s="135">
        <f>SUMIF(СиР!$T$25:$Z$25,$AN$5:$AN$235,СиР!$T$30:$Z$30)</f>
        <v>0.32</v>
      </c>
      <c r="AT22" s="135">
        <f>SUMIF(СиР!$T$25:$Z$25,$AN$5:$AN$235,СиР!$T$31:$Z$31)</f>
        <v>0.87</v>
      </c>
      <c r="AU22" s="135">
        <f>SUMIF(СиР!$T$25:$Z$25,$AN$5:$AN$235,СиР!$T$32:$Z$32)</f>
        <v>5.01</v>
      </c>
      <c r="AV22" s="135">
        <f>SUMIF(СиР!$T$25:$Z$25,$AN$5:$AN$235,СиР!$T$33:$Z$33)</f>
        <v>4.99</v>
      </c>
      <c r="AW22" s="135">
        <f>SUMIF(СиР!$T$25:$Z$25,$AN$5:$AN$235,СиР!$T$34:$Z$34)</f>
        <v>2.7</v>
      </c>
      <c r="AX22" s="135">
        <f>SUMIF(СиР!$T$25:$Z$25,$AN$5:$AN$235,СиР!$T$35:$Z$35)</f>
        <v>6.46</v>
      </c>
      <c r="AY22" s="135">
        <f>SUMIF(СиР!$T$25:$Z$25,$AN$5:$AN$235,СиР!$T$36:$Z$36)</f>
        <v>0.47</v>
      </c>
      <c r="AZ22" s="136">
        <f>SUMIF(СиР!$T$25:$Z$25,$AN$5:$AN$235,СиР!$T$37:$Z$37)</f>
        <v>0</v>
      </c>
      <c r="BA22" s="135">
        <f t="shared" si="2"/>
        <v>54.565279999999994</v>
      </c>
      <c r="BB22" s="186">
        <f t="shared" si="3"/>
        <v>21.130449999999996</v>
      </c>
      <c r="BC22" s="186">
        <f t="shared" si="3"/>
        <v>0</v>
      </c>
      <c r="BD22" s="135">
        <f t="shared" si="3"/>
        <v>8.1122800000000002</v>
      </c>
      <c r="BE22" s="135">
        <f t="shared" si="3"/>
        <v>1.7334900000000002</v>
      </c>
      <c r="BF22" s="135">
        <f t="shared" si="3"/>
        <v>0.36255999999999999</v>
      </c>
      <c r="BG22" s="135">
        <f t="shared" si="3"/>
        <v>0.98570999999999998</v>
      </c>
      <c r="BH22" s="135">
        <f t="shared" si="3"/>
        <v>5.6763299999999992</v>
      </c>
      <c r="BI22" s="135">
        <f t="shared" si="3"/>
        <v>5.6536700000000009</v>
      </c>
      <c r="BJ22" s="135">
        <f t="shared" si="3"/>
        <v>3.0591000000000004</v>
      </c>
      <c r="BK22" s="135">
        <f t="shared" si="3"/>
        <v>7.3191800000000002</v>
      </c>
      <c r="BL22" s="135">
        <f t="shared" si="3"/>
        <v>0.53250999999999993</v>
      </c>
      <c r="BM22" s="136">
        <f t="shared" si="3"/>
        <v>0</v>
      </c>
      <c r="BN22" s="137">
        <f t="shared" si="5"/>
        <v>5746170.1382400002</v>
      </c>
      <c r="BO22" s="187">
        <f t="shared" si="29"/>
        <v>2225209.1585999997</v>
      </c>
      <c r="BP22" s="187">
        <f t="shared" si="30"/>
        <v>0</v>
      </c>
      <c r="BQ22" s="137">
        <f t="shared" si="31"/>
        <v>854289.41423999995</v>
      </c>
      <c r="BR22" s="137">
        <f t="shared" si="31"/>
        <v>182550.67091999998</v>
      </c>
      <c r="BS22" s="137">
        <f t="shared" si="31"/>
        <v>38180.532479999994</v>
      </c>
      <c r="BT22" s="137">
        <f t="shared" si="31"/>
        <v>103803.32267999998</v>
      </c>
      <c r="BU22" s="137">
        <f t="shared" si="31"/>
        <v>597763.96163999988</v>
      </c>
      <c r="BV22" s="137">
        <f t="shared" si="31"/>
        <v>595377.67836000014</v>
      </c>
      <c r="BW22" s="137">
        <f t="shared" si="31"/>
        <v>322148.24280000001</v>
      </c>
      <c r="BX22" s="137">
        <f t="shared" si="31"/>
        <v>770769.49943999993</v>
      </c>
      <c r="BY22" s="137">
        <f t="shared" si="31"/>
        <v>56077.657079999983</v>
      </c>
      <c r="BZ22" s="137">
        <f t="shared" si="31"/>
        <v>0</v>
      </c>
      <c r="CA22" s="122">
        <v>1</v>
      </c>
      <c r="CF22" s="127" t="s">
        <v>21</v>
      </c>
    </row>
    <row r="23" spans="1:84" ht="12" hidden="1" customHeight="1" x14ac:dyDescent="0.25">
      <c r="A23" s="126" t="e">
        <f>#REF!+1</f>
        <v>#REF!</v>
      </c>
      <c r="B23" s="127" t="s">
        <v>256</v>
      </c>
      <c r="C23" s="128">
        <f t="shared" si="0"/>
        <v>3817.2000000000003</v>
      </c>
      <c r="D23" s="129">
        <v>3785.3</v>
      </c>
      <c r="E23" s="129">
        <v>31.9</v>
      </c>
      <c r="F23" s="129">
        <v>524.16</v>
      </c>
      <c r="G23" s="126" t="s">
        <v>212</v>
      </c>
      <c r="H23" s="130">
        <v>3</v>
      </c>
      <c r="I23" s="130" t="s">
        <v>275</v>
      </c>
      <c r="J23" s="138">
        <v>36.75</v>
      </c>
      <c r="K23" s="132">
        <v>4.0199999999999996</v>
      </c>
      <c r="L23" s="132">
        <v>7</v>
      </c>
      <c r="M23" s="132">
        <v>11</v>
      </c>
      <c r="N23" s="132">
        <v>5.4</v>
      </c>
      <c r="O23" s="132">
        <v>2.67</v>
      </c>
      <c r="P23" s="132">
        <v>1.54</v>
      </c>
      <c r="Q23" s="132">
        <v>4.9000000000000004</v>
      </c>
      <c r="R23" s="132">
        <v>0.22</v>
      </c>
      <c r="S23" s="133">
        <v>40</v>
      </c>
      <c r="T23" s="133">
        <v>40</v>
      </c>
      <c r="U23" s="133">
        <v>2604.04</v>
      </c>
      <c r="V23" s="132">
        <v>195.98199600000001</v>
      </c>
      <c r="W23" s="133">
        <v>42.3</v>
      </c>
      <c r="X23" s="133">
        <v>2604.04</v>
      </c>
      <c r="Y23" s="132">
        <v>7.85</v>
      </c>
      <c r="Z23" s="134">
        <v>0</v>
      </c>
      <c r="AA23" s="132">
        <v>6.73</v>
      </c>
      <c r="AB23" s="132">
        <v>10.67</v>
      </c>
      <c r="AC23" s="132">
        <v>14</v>
      </c>
      <c r="AD23" s="131">
        <f t="shared" si="15"/>
        <v>841692.60000000009</v>
      </c>
      <c r="AE23" s="132">
        <f t="shared" si="15"/>
        <v>92070.864000000001</v>
      </c>
      <c r="AF23" s="132">
        <f t="shared" si="15"/>
        <v>160322.40000000002</v>
      </c>
      <c r="AG23" s="132">
        <f t="shared" si="15"/>
        <v>251935.2</v>
      </c>
      <c r="AH23" s="132">
        <f t="shared" si="15"/>
        <v>123677.28</v>
      </c>
      <c r="AI23" s="132">
        <f t="shared" si="15"/>
        <v>61151.544000000009</v>
      </c>
      <c r="AJ23" s="132">
        <f t="shared" si="15"/>
        <v>35270.928</v>
      </c>
      <c r="AK23" s="132">
        <f t="shared" si="15"/>
        <v>112225.68000000002</v>
      </c>
      <c r="AL23" s="132">
        <f t="shared" si="15"/>
        <v>5038.7040000000006</v>
      </c>
      <c r="AM23" s="122" t="s">
        <v>275</v>
      </c>
      <c r="AN23" s="135">
        <f>SUMIF('Page 1'!$L:$L,$B:$B,'Page 1'!$S:$S)</f>
        <v>39.51</v>
      </c>
      <c r="AO23" s="135">
        <f>K23/$J23*$AN23</f>
        <v>4.3219102040816324</v>
      </c>
      <c r="AP23" s="135">
        <f>L23/$J23*$AN23</f>
        <v>7.5257142857142849</v>
      </c>
      <c r="AQ23" s="135">
        <f>M23/$J23*$AN23</f>
        <v>11.826122448979591</v>
      </c>
      <c r="AR23" s="135"/>
      <c r="AS23" s="135"/>
      <c r="AT23" s="135"/>
      <c r="AU23" s="135">
        <f>N23/$J23*$AN23</f>
        <v>5.8055510204081635</v>
      </c>
      <c r="AV23" s="135">
        <f>O23/$J23*$AN23</f>
        <v>2.8705224489795915</v>
      </c>
      <c r="AW23" s="135">
        <f>P23/$J23*$AN23</f>
        <v>1.6556571428571427</v>
      </c>
      <c r="AX23" s="135">
        <f>Q23/$J23*$AN23</f>
        <v>5.2679999999999998</v>
      </c>
      <c r="AY23" s="135"/>
      <c r="AZ23" s="136">
        <f>R23/$J23*$AN23</f>
        <v>0.23652244897959185</v>
      </c>
      <c r="BA23" s="135">
        <f t="shared" ref="BA23:BA25" si="32">AN23</f>
        <v>39.51</v>
      </c>
      <c r="BB23" s="135">
        <f t="shared" si="3"/>
        <v>4.3219102040816324</v>
      </c>
      <c r="BC23" s="135">
        <f t="shared" si="3"/>
        <v>7.5257142857142849</v>
      </c>
      <c r="BD23" s="135">
        <f t="shared" si="3"/>
        <v>11.826122448979591</v>
      </c>
      <c r="BE23" s="135">
        <f t="shared" si="3"/>
        <v>0</v>
      </c>
      <c r="BF23" s="135">
        <f t="shared" si="3"/>
        <v>0</v>
      </c>
      <c r="BG23" s="135">
        <f t="shared" si="3"/>
        <v>0</v>
      </c>
      <c r="BH23" s="135">
        <f t="shared" si="3"/>
        <v>5.8055510204081635</v>
      </c>
      <c r="BI23" s="135">
        <f t="shared" si="3"/>
        <v>2.8705224489795915</v>
      </c>
      <c r="BJ23" s="135">
        <f t="shared" si="3"/>
        <v>1.6556571428571427</v>
      </c>
      <c r="BK23" s="135">
        <f t="shared" si="3"/>
        <v>5.2679999999999998</v>
      </c>
      <c r="BL23" s="135">
        <f t="shared" si="3"/>
        <v>0</v>
      </c>
      <c r="BM23" s="136">
        <f t="shared" si="3"/>
        <v>0.23652244897959182</v>
      </c>
      <c r="BN23" s="137">
        <f t="shared" si="5"/>
        <v>1809810.8640000003</v>
      </c>
      <c r="BO23" s="137">
        <f>(BB23*10+AO23*2)*$C23</f>
        <v>197971.1475722449</v>
      </c>
      <c r="BP23" s="137">
        <f t="shared" ref="BP23:BZ25" si="33">(BC23*10+AP23*2)*$C23</f>
        <v>344725.87885714287</v>
      </c>
      <c r="BQ23" s="137">
        <f t="shared" si="33"/>
        <v>541712.09534693882</v>
      </c>
      <c r="BR23" s="137">
        <f t="shared" si="33"/>
        <v>0</v>
      </c>
      <c r="BS23" s="137">
        <f t="shared" si="33"/>
        <v>0</v>
      </c>
      <c r="BT23" s="137">
        <f t="shared" si="33"/>
        <v>0</v>
      </c>
      <c r="BU23" s="137">
        <f t="shared" si="33"/>
        <v>265931.39226122451</v>
      </c>
      <c r="BV23" s="137">
        <f t="shared" si="33"/>
        <v>131488.29950693878</v>
      </c>
      <c r="BW23" s="137">
        <f t="shared" si="33"/>
        <v>75839.693348571425</v>
      </c>
      <c r="BX23" s="137">
        <f t="shared" si="33"/>
        <v>241308.11520000003</v>
      </c>
      <c r="BY23" s="137">
        <f t="shared" si="33"/>
        <v>0</v>
      </c>
      <c r="BZ23" s="137">
        <f t="shared" si="33"/>
        <v>10834.241906938774</v>
      </c>
      <c r="CA23" s="145">
        <v>2</v>
      </c>
      <c r="CF23" s="127" t="s">
        <v>256</v>
      </c>
    </row>
    <row r="24" spans="1:84" ht="12" hidden="1" customHeight="1" x14ac:dyDescent="0.25">
      <c r="A24" s="126" t="e">
        <f t="shared" si="11"/>
        <v>#REF!</v>
      </c>
      <c r="B24" s="127" t="s">
        <v>278</v>
      </c>
      <c r="C24" s="128">
        <f t="shared" si="0"/>
        <v>3908.8</v>
      </c>
      <c r="D24" s="129">
        <v>3876.8</v>
      </c>
      <c r="E24" s="129">
        <v>32</v>
      </c>
      <c r="F24" s="129">
        <v>802.06</v>
      </c>
      <c r="G24" s="126" t="s">
        <v>212</v>
      </c>
      <c r="H24" s="130">
        <v>1</v>
      </c>
      <c r="I24" s="130" t="s">
        <v>275</v>
      </c>
      <c r="J24" s="138">
        <v>36.54</v>
      </c>
      <c r="K24" s="132">
        <v>4.03</v>
      </c>
      <c r="L24" s="132">
        <v>7</v>
      </c>
      <c r="M24" s="132">
        <v>11</v>
      </c>
      <c r="N24" s="132">
        <v>5.4</v>
      </c>
      <c r="O24" s="132">
        <v>2.67</v>
      </c>
      <c r="P24" s="132">
        <v>1.54</v>
      </c>
      <c r="Q24" s="132">
        <v>4.9000000000000004</v>
      </c>
      <c r="R24" s="132">
        <v>0</v>
      </c>
      <c r="S24" s="133">
        <v>40</v>
      </c>
      <c r="T24" s="133">
        <v>40</v>
      </c>
      <c r="U24" s="133">
        <v>2604.04</v>
      </c>
      <c r="V24" s="132">
        <v>195.98199600000001</v>
      </c>
      <c r="W24" s="133">
        <v>42.3</v>
      </c>
      <c r="X24" s="133">
        <v>2604.04</v>
      </c>
      <c r="Y24" s="132">
        <v>0</v>
      </c>
      <c r="Z24" s="134">
        <v>0</v>
      </c>
      <c r="AA24" s="132">
        <v>5.05</v>
      </c>
      <c r="AB24" s="132">
        <v>10.67</v>
      </c>
      <c r="AC24" s="132">
        <v>14</v>
      </c>
      <c r="AD24" s="131">
        <f t="shared" si="15"/>
        <v>856965.31199999992</v>
      </c>
      <c r="AE24" s="132">
        <f t="shared" si="15"/>
        <v>94514.784000000014</v>
      </c>
      <c r="AF24" s="132">
        <f t="shared" si="15"/>
        <v>164169.60000000001</v>
      </c>
      <c r="AG24" s="132">
        <f t="shared" si="15"/>
        <v>257980.80000000002</v>
      </c>
      <c r="AH24" s="132">
        <f t="shared" si="15"/>
        <v>126645.12000000002</v>
      </c>
      <c r="AI24" s="132">
        <f t="shared" si="15"/>
        <v>62618.97600000001</v>
      </c>
      <c r="AJ24" s="132">
        <f t="shared" si="15"/>
        <v>36117.312000000005</v>
      </c>
      <c r="AK24" s="132">
        <f t="shared" si="15"/>
        <v>114918.72000000002</v>
      </c>
      <c r="AL24" s="132">
        <f t="shared" si="15"/>
        <v>0</v>
      </c>
      <c r="AM24" s="122" t="s">
        <v>275</v>
      </c>
      <c r="AN24" s="135">
        <f>SUMIF('Page 1'!$L:$L,$B:$B,'Page 1'!$S:$S)</f>
        <v>39.28</v>
      </c>
      <c r="AO24" s="135">
        <f t="shared" ref="AO24:AQ25" si="34">K24/$J24*$AN24</f>
        <v>4.3321948549534763</v>
      </c>
      <c r="AP24" s="135">
        <f t="shared" si="34"/>
        <v>7.5249042145593874</v>
      </c>
      <c r="AQ24" s="135">
        <f t="shared" si="34"/>
        <v>11.824849480021895</v>
      </c>
      <c r="AR24" s="135"/>
      <c r="AS24" s="135"/>
      <c r="AT24" s="135"/>
      <c r="AU24" s="135">
        <f t="shared" ref="AU24:AX25" si="35">N24/$J24*$AN24</f>
        <v>5.8049261083743851</v>
      </c>
      <c r="AV24" s="135">
        <f t="shared" si="35"/>
        <v>2.870213464696223</v>
      </c>
      <c r="AW24" s="135">
        <f t="shared" si="35"/>
        <v>1.6554789272030652</v>
      </c>
      <c r="AX24" s="135">
        <f t="shared" si="35"/>
        <v>5.267432950191572</v>
      </c>
      <c r="AY24" s="135"/>
      <c r="AZ24" s="136">
        <f t="shared" ref="AZ24:AZ25" si="36">R24/$J24*$AN24</f>
        <v>0</v>
      </c>
      <c r="BA24" s="135">
        <f t="shared" si="32"/>
        <v>39.28</v>
      </c>
      <c r="BB24" s="135">
        <f t="shared" si="3"/>
        <v>4.3321948549534763</v>
      </c>
      <c r="BC24" s="135">
        <f t="shared" si="3"/>
        <v>7.5249042145593874</v>
      </c>
      <c r="BD24" s="135">
        <f t="shared" si="3"/>
        <v>11.824849480021895</v>
      </c>
      <c r="BE24" s="135">
        <f t="shared" si="3"/>
        <v>0</v>
      </c>
      <c r="BF24" s="135">
        <f t="shared" si="3"/>
        <v>0</v>
      </c>
      <c r="BG24" s="135">
        <f t="shared" si="3"/>
        <v>0</v>
      </c>
      <c r="BH24" s="135">
        <f t="shared" si="3"/>
        <v>5.8049261083743851</v>
      </c>
      <c r="BI24" s="135">
        <f t="shared" si="3"/>
        <v>2.870213464696223</v>
      </c>
      <c r="BJ24" s="135">
        <f t="shared" si="3"/>
        <v>1.6554789272030652</v>
      </c>
      <c r="BK24" s="135">
        <f t="shared" si="3"/>
        <v>5.267432950191572</v>
      </c>
      <c r="BL24" s="135">
        <f t="shared" si="3"/>
        <v>0</v>
      </c>
      <c r="BM24" s="136">
        <f t="shared" si="3"/>
        <v>0</v>
      </c>
      <c r="BN24" s="137">
        <f t="shared" si="5"/>
        <v>1842451.9680000001</v>
      </c>
      <c r="BO24" s="137">
        <f>(BB24*10+AO24*2)*$C24</f>
        <v>203204.19898850581</v>
      </c>
      <c r="BP24" s="137">
        <f t="shared" si="33"/>
        <v>352960.14712643682</v>
      </c>
      <c r="BQ24" s="137">
        <f t="shared" si="33"/>
        <v>554651.65977011493</v>
      </c>
      <c r="BR24" s="137">
        <f t="shared" si="33"/>
        <v>0</v>
      </c>
      <c r="BS24" s="137">
        <f t="shared" si="33"/>
        <v>0</v>
      </c>
      <c r="BT24" s="137">
        <f t="shared" si="33"/>
        <v>0</v>
      </c>
      <c r="BU24" s="137">
        <f t="shared" si="33"/>
        <v>272283.54206896556</v>
      </c>
      <c r="BV24" s="137">
        <f t="shared" si="33"/>
        <v>134629.08468965517</v>
      </c>
      <c r="BW24" s="137">
        <f t="shared" si="33"/>
        <v>77651.232367816105</v>
      </c>
      <c r="BX24" s="137">
        <f t="shared" si="33"/>
        <v>247072.10298850582</v>
      </c>
      <c r="BY24" s="137">
        <f t="shared" si="33"/>
        <v>0</v>
      </c>
      <c r="BZ24" s="137">
        <f t="shared" si="33"/>
        <v>0</v>
      </c>
      <c r="CA24" s="145">
        <v>2</v>
      </c>
      <c r="CF24" s="127" t="s">
        <v>278</v>
      </c>
    </row>
    <row r="25" spans="1:84" ht="12" hidden="1" customHeight="1" x14ac:dyDescent="0.25">
      <c r="A25" s="126" t="e">
        <f t="shared" si="11"/>
        <v>#REF!</v>
      </c>
      <c r="B25" s="127" t="s">
        <v>279</v>
      </c>
      <c r="C25" s="128">
        <f t="shared" si="0"/>
        <v>4187.5</v>
      </c>
      <c r="D25" s="129">
        <v>3783.2</v>
      </c>
      <c r="E25" s="129">
        <v>404.3</v>
      </c>
      <c r="F25" s="129">
        <v>859.24</v>
      </c>
      <c r="G25" s="126" t="s">
        <v>212</v>
      </c>
      <c r="H25" s="130">
        <v>1</v>
      </c>
      <c r="I25" s="130" t="s">
        <v>275</v>
      </c>
      <c r="J25" s="138">
        <v>36.54</v>
      </c>
      <c r="K25" s="132">
        <v>4.03</v>
      </c>
      <c r="L25" s="132">
        <v>7</v>
      </c>
      <c r="M25" s="132">
        <v>11</v>
      </c>
      <c r="N25" s="132">
        <v>5.4</v>
      </c>
      <c r="O25" s="132">
        <v>2.67</v>
      </c>
      <c r="P25" s="132">
        <v>1.54</v>
      </c>
      <c r="Q25" s="132">
        <v>4.9000000000000004</v>
      </c>
      <c r="R25" s="132">
        <v>0</v>
      </c>
      <c r="S25" s="133">
        <v>40</v>
      </c>
      <c r="T25" s="133">
        <v>40</v>
      </c>
      <c r="U25" s="133">
        <v>2604.04</v>
      </c>
      <c r="V25" s="132">
        <v>195.98199600000001</v>
      </c>
      <c r="W25" s="133">
        <v>42.3</v>
      </c>
      <c r="X25" s="133">
        <v>2604.04</v>
      </c>
      <c r="Y25" s="132">
        <v>0</v>
      </c>
      <c r="Z25" s="134">
        <v>0</v>
      </c>
      <c r="AA25" s="132">
        <v>5.05</v>
      </c>
      <c r="AB25" s="132">
        <v>10.67</v>
      </c>
      <c r="AC25" s="132">
        <v>14</v>
      </c>
      <c r="AD25" s="131">
        <f t="shared" si="15"/>
        <v>918067.5</v>
      </c>
      <c r="AE25" s="132">
        <f t="shared" si="15"/>
        <v>101253.75</v>
      </c>
      <c r="AF25" s="132">
        <f t="shared" si="15"/>
        <v>175875</v>
      </c>
      <c r="AG25" s="132">
        <f t="shared" si="15"/>
        <v>276375</v>
      </c>
      <c r="AH25" s="132">
        <f t="shared" si="15"/>
        <v>135675</v>
      </c>
      <c r="AI25" s="132">
        <f t="shared" si="15"/>
        <v>67083.75</v>
      </c>
      <c r="AJ25" s="132">
        <f t="shared" si="15"/>
        <v>38692.5</v>
      </c>
      <c r="AK25" s="132">
        <f t="shared" si="15"/>
        <v>123112.5</v>
      </c>
      <c r="AL25" s="132">
        <f t="shared" si="15"/>
        <v>0</v>
      </c>
      <c r="AM25" s="122" t="s">
        <v>275</v>
      </c>
      <c r="AN25" s="135">
        <f>SUMIF('Page 1'!$L:$L,$B:$B,'Page 1'!$S:$S)</f>
        <v>39.28</v>
      </c>
      <c r="AO25" s="135">
        <f t="shared" si="34"/>
        <v>4.3321948549534763</v>
      </c>
      <c r="AP25" s="135">
        <f t="shared" si="34"/>
        <v>7.5249042145593874</v>
      </c>
      <c r="AQ25" s="135">
        <f t="shared" si="34"/>
        <v>11.824849480021895</v>
      </c>
      <c r="AR25" s="135"/>
      <c r="AS25" s="135"/>
      <c r="AT25" s="135"/>
      <c r="AU25" s="135">
        <f t="shared" si="35"/>
        <v>5.8049261083743851</v>
      </c>
      <c r="AV25" s="135">
        <f t="shared" si="35"/>
        <v>2.870213464696223</v>
      </c>
      <c r="AW25" s="135">
        <f t="shared" si="35"/>
        <v>1.6554789272030652</v>
      </c>
      <c r="AX25" s="135">
        <f t="shared" si="35"/>
        <v>5.267432950191572</v>
      </c>
      <c r="AY25" s="135"/>
      <c r="AZ25" s="136">
        <f t="shared" si="36"/>
        <v>0</v>
      </c>
      <c r="BA25" s="135">
        <f t="shared" si="32"/>
        <v>39.28</v>
      </c>
      <c r="BB25" s="135">
        <f t="shared" si="3"/>
        <v>4.3321948549534763</v>
      </c>
      <c r="BC25" s="135">
        <f t="shared" si="3"/>
        <v>7.5249042145593874</v>
      </c>
      <c r="BD25" s="135">
        <f t="shared" si="3"/>
        <v>11.824849480021895</v>
      </c>
      <c r="BE25" s="135">
        <f t="shared" si="3"/>
        <v>0</v>
      </c>
      <c r="BF25" s="135">
        <f t="shared" si="3"/>
        <v>0</v>
      </c>
      <c r="BG25" s="135">
        <f t="shared" si="3"/>
        <v>0</v>
      </c>
      <c r="BH25" s="135">
        <f t="shared" si="3"/>
        <v>5.8049261083743851</v>
      </c>
      <c r="BI25" s="135">
        <f t="shared" si="3"/>
        <v>2.870213464696223</v>
      </c>
      <c r="BJ25" s="135">
        <f t="shared" si="3"/>
        <v>1.6554789272030652</v>
      </c>
      <c r="BK25" s="135">
        <f t="shared" si="3"/>
        <v>5.267432950191572</v>
      </c>
      <c r="BL25" s="135">
        <f t="shared" si="3"/>
        <v>0</v>
      </c>
      <c r="BM25" s="136">
        <f t="shared" si="3"/>
        <v>0</v>
      </c>
      <c r="BN25" s="137">
        <f t="shared" si="5"/>
        <v>1973820</v>
      </c>
      <c r="BO25" s="137">
        <f>(BB25*10+AO25*2)*$C25</f>
        <v>217692.79146141221</v>
      </c>
      <c r="BP25" s="137">
        <f t="shared" si="33"/>
        <v>378126.4367816092</v>
      </c>
      <c r="BQ25" s="137">
        <f t="shared" si="33"/>
        <v>594198.68637110014</v>
      </c>
      <c r="BR25" s="137">
        <f t="shared" si="33"/>
        <v>0</v>
      </c>
      <c r="BS25" s="137">
        <f t="shared" si="33"/>
        <v>0</v>
      </c>
      <c r="BT25" s="137">
        <f t="shared" si="33"/>
        <v>0</v>
      </c>
      <c r="BU25" s="137">
        <f t="shared" si="33"/>
        <v>291697.53694581287</v>
      </c>
      <c r="BV25" s="137">
        <f t="shared" si="33"/>
        <v>144228.22660098522</v>
      </c>
      <c r="BW25" s="137">
        <f t="shared" si="33"/>
        <v>83187.816091954024</v>
      </c>
      <c r="BX25" s="137">
        <f t="shared" si="33"/>
        <v>264688.50574712653</v>
      </c>
      <c r="BY25" s="137">
        <f t="shared" si="33"/>
        <v>0</v>
      </c>
      <c r="BZ25" s="137">
        <f t="shared" si="33"/>
        <v>0</v>
      </c>
      <c r="CA25" s="145">
        <v>2</v>
      </c>
      <c r="CF25" s="127" t="s">
        <v>279</v>
      </c>
    </row>
    <row r="26" spans="1:84" ht="12" hidden="1" customHeight="1" x14ac:dyDescent="0.25">
      <c r="A26" s="126" t="e">
        <f t="shared" si="11"/>
        <v>#REF!</v>
      </c>
      <c r="B26" s="127" t="s">
        <v>22</v>
      </c>
      <c r="C26" s="128">
        <f t="shared" si="0"/>
        <v>1596.9</v>
      </c>
      <c r="D26" s="129">
        <v>1545.9</v>
      </c>
      <c r="E26" s="129">
        <v>51</v>
      </c>
      <c r="F26" s="129">
        <v>87.4</v>
      </c>
      <c r="G26" s="126" t="s">
        <v>212</v>
      </c>
      <c r="H26" s="130">
        <v>9</v>
      </c>
      <c r="I26" s="130" t="s">
        <v>275</v>
      </c>
      <c r="J26" s="138">
        <v>20.440000000000001</v>
      </c>
      <c r="K26" s="132">
        <v>3.11</v>
      </c>
      <c r="L26" s="132">
        <v>4.0599999999999996</v>
      </c>
      <c r="M26" s="132">
        <v>7</v>
      </c>
      <c r="N26" s="132">
        <v>4</v>
      </c>
      <c r="O26" s="132">
        <v>2.0499999999999998</v>
      </c>
      <c r="P26" s="132">
        <v>0</v>
      </c>
      <c r="Q26" s="132">
        <v>0</v>
      </c>
      <c r="R26" s="132">
        <v>0.22</v>
      </c>
      <c r="S26" s="133">
        <v>40</v>
      </c>
      <c r="T26" s="133">
        <v>0</v>
      </c>
      <c r="U26" s="133">
        <v>0</v>
      </c>
      <c r="V26" s="132">
        <v>0</v>
      </c>
      <c r="W26" s="133">
        <v>42.3</v>
      </c>
      <c r="X26" s="133">
        <v>2604.04</v>
      </c>
      <c r="Y26" s="132">
        <v>6.92</v>
      </c>
      <c r="Z26" s="134">
        <v>0</v>
      </c>
      <c r="AA26" s="132">
        <v>6.73</v>
      </c>
      <c r="AB26" s="132">
        <v>10.67</v>
      </c>
      <c r="AC26" s="132">
        <v>14</v>
      </c>
      <c r="AD26" s="131">
        <f t="shared" si="15"/>
        <v>195843.81600000002</v>
      </c>
      <c r="AE26" s="132">
        <f t="shared" si="15"/>
        <v>29798.154000000002</v>
      </c>
      <c r="AF26" s="132">
        <f t="shared" si="15"/>
        <v>38900.483999999997</v>
      </c>
      <c r="AG26" s="132">
        <f t="shared" si="15"/>
        <v>67069.8</v>
      </c>
      <c r="AH26" s="132">
        <f t="shared" si="15"/>
        <v>38325.600000000006</v>
      </c>
      <c r="AI26" s="132">
        <f t="shared" si="15"/>
        <v>19641.87</v>
      </c>
      <c r="AJ26" s="132">
        <f t="shared" si="15"/>
        <v>0</v>
      </c>
      <c r="AK26" s="132">
        <f t="shared" si="15"/>
        <v>0</v>
      </c>
      <c r="AL26" s="132">
        <f t="shared" si="15"/>
        <v>2107.9080000000004</v>
      </c>
      <c r="AN26" s="135">
        <f>SUMIF('Page 1'!$L:$L,$B:$B,'Page 1'!$S:$S)</f>
        <v>26.91</v>
      </c>
      <c r="AO26" s="190">
        <f>SUMIF(СиР!$T$25:$Z$25,$AN$5:$AN$235,СиР!$T$26:$Z$26)</f>
        <v>7.81</v>
      </c>
      <c r="AP26" s="191"/>
      <c r="AQ26" s="139">
        <f>SUMIF(СиР!$T$25:$Z$25,$AN$5:$AN$235,СиР!$T$28:$Z$28)</f>
        <v>8.4499999999999993</v>
      </c>
      <c r="AR26" s="139">
        <f>SUMIF(СиР!$T$25:$Z$25,$AN$5:$AN$235,СиР!$T$29:$Z$29)</f>
        <v>1.53</v>
      </c>
      <c r="AS26" s="139">
        <f>SUMIF(СиР!$T$25:$Z$25,$AN$5:$AN$235,СиР!$T$30:$Z$30)</f>
        <v>0.18</v>
      </c>
      <c r="AT26" s="139">
        <f>SUMIF(СиР!$T$25:$Z$25,$AN$5:$AN$235,СиР!$T$31:$Z$31)</f>
        <v>0.48</v>
      </c>
      <c r="AU26" s="139">
        <f>SUMIF(СиР!$T$25:$Z$25,$AN$5:$AN$235,СиР!$T$32:$Z$32)</f>
        <v>4.93</v>
      </c>
      <c r="AV26" s="139">
        <f>SUMIF(СиР!$T$25:$Z$25,$AN$5:$AN$235,СиР!$T$33:$Z$33)</f>
        <v>2.6</v>
      </c>
      <c r="AW26" s="139">
        <f>SUMIF(СиР!$T$25:$Z$25,$AN$5:$AN$235,СиР!$T$34:$Z$34)</f>
        <v>0</v>
      </c>
      <c r="AX26" s="139">
        <f>SUMIF(СиР!$T$25:$Z$25,$AN$5:$AN$235,СиР!$T$35:$Z$35)</f>
        <v>0</v>
      </c>
      <c r="AY26" s="139">
        <f>SUMIF(СиР!$T$25:$Z$25,$AN$5:$AN$235,СиР!$T$36:$Z$36)</f>
        <v>0</v>
      </c>
      <c r="AZ26" s="140">
        <f>SUMIF(СиР!$T$25:$Z$25,$AN$5:$AN$235,СиР!$T$37:$Z$37)</f>
        <v>0.93</v>
      </c>
      <c r="BA26" s="135">
        <f t="shared" ref="BA26:BA27" si="37">AN26*(1+$BA$4)</f>
        <v>30.48903</v>
      </c>
      <c r="BB26" s="190">
        <f t="shared" si="3"/>
        <v>8.8487299999999998</v>
      </c>
      <c r="BC26" s="191">
        <f t="shared" si="3"/>
        <v>0</v>
      </c>
      <c r="BD26" s="139">
        <f t="shared" si="3"/>
        <v>9.5738499999999984</v>
      </c>
      <c r="BE26" s="139">
        <f t="shared" si="3"/>
        <v>1.73349</v>
      </c>
      <c r="BF26" s="139">
        <f t="shared" si="3"/>
        <v>0.20393999999999998</v>
      </c>
      <c r="BG26" s="139">
        <f t="shared" si="3"/>
        <v>0.54383999999999999</v>
      </c>
      <c r="BH26" s="139">
        <f t="shared" si="3"/>
        <v>5.5856899999999996</v>
      </c>
      <c r="BI26" s="139">
        <f t="shared" si="3"/>
        <v>2.9458000000000002</v>
      </c>
      <c r="BJ26" s="139">
        <f t="shared" si="3"/>
        <v>0</v>
      </c>
      <c r="BK26" s="139">
        <f t="shared" si="3"/>
        <v>0</v>
      </c>
      <c r="BL26" s="139">
        <f t="shared" si="3"/>
        <v>0</v>
      </c>
      <c r="BM26" s="140">
        <f t="shared" si="3"/>
        <v>1.05369</v>
      </c>
      <c r="BN26" s="137">
        <f t="shared" si="5"/>
        <v>572824.47807000007</v>
      </c>
      <c r="BO26" s="187">
        <f t="shared" ref="BO26:BO27" si="38">(AO26*2+BB26*10)*$C26</f>
        <v>166248.94737000004</v>
      </c>
      <c r="BP26" s="187">
        <f t="shared" ref="BP26:BP27" si="39">(AP26*6+BC26*6)*$C26</f>
        <v>0</v>
      </c>
      <c r="BQ26" s="137">
        <f t="shared" ref="BQ26:BZ27" si="40">(AQ26*2+BD26*10)*$C26</f>
        <v>179872.42064999999</v>
      </c>
      <c r="BR26" s="137">
        <f t="shared" si="40"/>
        <v>32568.615810000003</v>
      </c>
      <c r="BS26" s="137">
        <f t="shared" si="40"/>
        <v>3831.6018599999993</v>
      </c>
      <c r="BT26" s="137">
        <f t="shared" si="40"/>
        <v>10217.604960000001</v>
      </c>
      <c r="BU26" s="137">
        <f t="shared" si="40"/>
        <v>104943.31761</v>
      </c>
      <c r="BV26" s="137">
        <f t="shared" si="40"/>
        <v>55345.360200000003</v>
      </c>
      <c r="BW26" s="137">
        <f t="shared" si="40"/>
        <v>0</v>
      </c>
      <c r="BX26" s="137">
        <f t="shared" si="40"/>
        <v>0</v>
      </c>
      <c r="BY26" s="137">
        <f t="shared" si="40"/>
        <v>0</v>
      </c>
      <c r="BZ26" s="137">
        <f t="shared" si="40"/>
        <v>19796.60961</v>
      </c>
      <c r="CA26" s="122">
        <v>1</v>
      </c>
      <c r="CF26" s="127" t="s">
        <v>22</v>
      </c>
    </row>
    <row r="27" spans="1:84" ht="12" hidden="1" customHeight="1" x14ac:dyDescent="0.25">
      <c r="A27" s="126" t="e">
        <f t="shared" si="11"/>
        <v>#REF!</v>
      </c>
      <c r="B27" s="127" t="s">
        <v>23</v>
      </c>
      <c r="C27" s="128">
        <f t="shared" si="0"/>
        <v>2617.3000000000002</v>
      </c>
      <c r="D27" s="129">
        <v>2539.3000000000002</v>
      </c>
      <c r="E27" s="129">
        <v>78</v>
      </c>
      <c r="F27" s="129">
        <v>193.2</v>
      </c>
      <c r="G27" s="126" t="s">
        <v>212</v>
      </c>
      <c r="H27" s="130">
        <v>9</v>
      </c>
      <c r="I27" s="130" t="s">
        <v>275</v>
      </c>
      <c r="J27" s="138">
        <v>20.440000000000001</v>
      </c>
      <c r="K27" s="132">
        <v>3.11</v>
      </c>
      <c r="L27" s="132">
        <v>4.0599999999999996</v>
      </c>
      <c r="M27" s="132">
        <v>7</v>
      </c>
      <c r="N27" s="132">
        <v>4</v>
      </c>
      <c r="O27" s="132">
        <v>2.0499999999999998</v>
      </c>
      <c r="P27" s="132">
        <v>0</v>
      </c>
      <c r="Q27" s="132">
        <v>0</v>
      </c>
      <c r="R27" s="132">
        <v>0.22</v>
      </c>
      <c r="S27" s="133">
        <v>40</v>
      </c>
      <c r="T27" s="133">
        <v>0</v>
      </c>
      <c r="U27" s="133">
        <v>0</v>
      </c>
      <c r="V27" s="132">
        <v>0</v>
      </c>
      <c r="W27" s="133">
        <v>42.3</v>
      </c>
      <c r="X27" s="133">
        <v>2604.04</v>
      </c>
      <c r="Y27" s="132">
        <v>6.92</v>
      </c>
      <c r="Z27" s="134">
        <v>0</v>
      </c>
      <c r="AA27" s="132">
        <v>6.73</v>
      </c>
      <c r="AB27" s="132">
        <v>10.67</v>
      </c>
      <c r="AC27" s="132">
        <v>14</v>
      </c>
      <c r="AD27" s="131">
        <f t="shared" si="15"/>
        <v>320985.67200000002</v>
      </c>
      <c r="AE27" s="132">
        <f t="shared" si="15"/>
        <v>48838.817999999999</v>
      </c>
      <c r="AF27" s="132">
        <f t="shared" si="15"/>
        <v>63757.428</v>
      </c>
      <c r="AG27" s="132">
        <f t="shared" si="15"/>
        <v>109926.6</v>
      </c>
      <c r="AH27" s="132">
        <f t="shared" si="15"/>
        <v>62815.200000000004</v>
      </c>
      <c r="AI27" s="132">
        <f t="shared" si="15"/>
        <v>32192.79</v>
      </c>
      <c r="AJ27" s="132">
        <f t="shared" si="15"/>
        <v>0</v>
      </c>
      <c r="AK27" s="132">
        <f t="shared" si="15"/>
        <v>0</v>
      </c>
      <c r="AL27" s="132">
        <f t="shared" si="15"/>
        <v>3454.8360000000002</v>
      </c>
      <c r="AN27" s="135">
        <f>SUMIF('Page 1'!$L:$L,$B:$B,'Page 1'!$S:$S)</f>
        <v>26.91</v>
      </c>
      <c r="AO27" s="190">
        <f>SUMIF(СиР!$T$25:$Z$25,$AN$5:$AN$235,СиР!$T$26:$Z$26)</f>
        <v>7.81</v>
      </c>
      <c r="AP27" s="191"/>
      <c r="AQ27" s="135">
        <f>SUMIF(СиР!$T$25:$Z$25,$AN$5:$AN$235,СиР!$T$28:$Z$28)</f>
        <v>8.4499999999999993</v>
      </c>
      <c r="AR27" s="135">
        <f>SUMIF(СиР!$T$25:$Z$25,$AN$5:$AN$235,СиР!$T$29:$Z$29)</f>
        <v>1.53</v>
      </c>
      <c r="AS27" s="135">
        <f>SUMIF(СиР!$T$25:$Z$25,$AN$5:$AN$235,СиР!$T$30:$Z$30)</f>
        <v>0.18</v>
      </c>
      <c r="AT27" s="135">
        <f>SUMIF(СиР!$T$25:$Z$25,$AN$5:$AN$235,СиР!$T$31:$Z$31)</f>
        <v>0.48</v>
      </c>
      <c r="AU27" s="135">
        <f>SUMIF(СиР!$T$25:$Z$25,$AN$5:$AN$235,СиР!$T$32:$Z$32)</f>
        <v>4.93</v>
      </c>
      <c r="AV27" s="135">
        <f>SUMIF(СиР!$T$25:$Z$25,$AN$5:$AN$235,СиР!$T$33:$Z$33)</f>
        <v>2.6</v>
      </c>
      <c r="AW27" s="135">
        <f>SUMIF(СиР!$T$25:$Z$25,$AN$5:$AN$235,СиР!$T$34:$Z$34)</f>
        <v>0</v>
      </c>
      <c r="AX27" s="135">
        <f>SUMIF(СиР!$T$25:$Z$25,$AN$5:$AN$235,СиР!$T$35:$Z$35)</f>
        <v>0</v>
      </c>
      <c r="AY27" s="135">
        <f>SUMIF(СиР!$T$25:$Z$25,$AN$5:$AN$235,СиР!$T$36:$Z$36)</f>
        <v>0</v>
      </c>
      <c r="AZ27" s="136">
        <f>SUMIF(СиР!$T$25:$Z$25,$AN$5:$AN$235,СиР!$T$37:$Z$37)</f>
        <v>0.93</v>
      </c>
      <c r="BA27" s="135">
        <f t="shared" si="37"/>
        <v>30.48903</v>
      </c>
      <c r="BB27" s="190">
        <f t="shared" si="3"/>
        <v>8.8487299999999998</v>
      </c>
      <c r="BC27" s="191">
        <f t="shared" si="3"/>
        <v>0</v>
      </c>
      <c r="BD27" s="135">
        <f t="shared" si="3"/>
        <v>9.5738499999999984</v>
      </c>
      <c r="BE27" s="135">
        <f t="shared" si="3"/>
        <v>1.73349</v>
      </c>
      <c r="BF27" s="135">
        <f t="shared" si="3"/>
        <v>0.20393999999999998</v>
      </c>
      <c r="BG27" s="135">
        <f t="shared" si="3"/>
        <v>0.54383999999999999</v>
      </c>
      <c r="BH27" s="135">
        <f t="shared" si="3"/>
        <v>5.5856899999999996</v>
      </c>
      <c r="BI27" s="135">
        <f t="shared" si="3"/>
        <v>2.9458000000000002</v>
      </c>
      <c r="BJ27" s="135">
        <f t="shared" si="3"/>
        <v>0</v>
      </c>
      <c r="BK27" s="135">
        <f t="shared" si="3"/>
        <v>0</v>
      </c>
      <c r="BL27" s="135">
        <f t="shared" si="3"/>
        <v>0</v>
      </c>
      <c r="BM27" s="136">
        <f t="shared" si="3"/>
        <v>1.05369</v>
      </c>
      <c r="BN27" s="137">
        <f t="shared" si="5"/>
        <v>938852.46819000004</v>
      </c>
      <c r="BO27" s="187">
        <f t="shared" si="38"/>
        <v>272480.03629000002</v>
      </c>
      <c r="BP27" s="187">
        <f t="shared" si="39"/>
        <v>0</v>
      </c>
      <c r="BQ27" s="137">
        <f t="shared" si="40"/>
        <v>294808.74605000002</v>
      </c>
      <c r="BR27" s="137">
        <f t="shared" si="40"/>
        <v>53379.571770000002</v>
      </c>
      <c r="BS27" s="137">
        <f t="shared" si="40"/>
        <v>6279.9496199999994</v>
      </c>
      <c r="BT27" s="137">
        <f t="shared" si="40"/>
        <v>16746.532319999998</v>
      </c>
      <c r="BU27" s="137">
        <f t="shared" si="40"/>
        <v>172000.84237</v>
      </c>
      <c r="BV27" s="137">
        <f t="shared" si="40"/>
        <v>90710.383400000006</v>
      </c>
      <c r="BW27" s="137">
        <f t="shared" si="40"/>
        <v>0</v>
      </c>
      <c r="BX27" s="137">
        <f t="shared" si="40"/>
        <v>0</v>
      </c>
      <c r="BY27" s="137">
        <f t="shared" si="40"/>
        <v>0</v>
      </c>
      <c r="BZ27" s="137">
        <f t="shared" si="40"/>
        <v>32446.406370000001</v>
      </c>
      <c r="CA27" s="122">
        <v>1</v>
      </c>
      <c r="CF27" s="127" t="s">
        <v>23</v>
      </c>
    </row>
    <row r="28" spans="1:84" ht="12" customHeight="1" x14ac:dyDescent="0.25">
      <c r="A28" s="126" t="e">
        <f t="shared" si="11"/>
        <v>#REF!</v>
      </c>
      <c r="B28" s="127" t="s">
        <v>24</v>
      </c>
      <c r="C28" s="128">
        <f t="shared" si="0"/>
        <v>794.16</v>
      </c>
      <c r="D28" s="129">
        <v>794.16</v>
      </c>
      <c r="E28" s="129">
        <v>0</v>
      </c>
      <c r="F28" s="129">
        <v>96</v>
      </c>
      <c r="G28" s="126" t="s">
        <v>212</v>
      </c>
      <c r="H28" s="130">
        <v>9</v>
      </c>
      <c r="I28" s="130" t="s">
        <v>274</v>
      </c>
      <c r="J28" s="138">
        <v>16.23</v>
      </c>
      <c r="K28" s="132">
        <v>0</v>
      </c>
      <c r="L28" s="132">
        <v>3.25</v>
      </c>
      <c r="M28" s="132">
        <v>6.71</v>
      </c>
      <c r="N28" s="132">
        <v>4</v>
      </c>
      <c r="O28" s="132">
        <v>2.0499999999999998</v>
      </c>
      <c r="P28" s="132">
        <v>0</v>
      </c>
      <c r="Q28" s="132">
        <v>0</v>
      </c>
      <c r="R28" s="132">
        <v>0.22</v>
      </c>
      <c r="S28" s="133">
        <v>40</v>
      </c>
      <c r="T28" s="133">
        <v>0</v>
      </c>
      <c r="U28" s="133">
        <v>0</v>
      </c>
      <c r="V28" s="132">
        <v>0</v>
      </c>
      <c r="W28" s="133">
        <v>42.3</v>
      </c>
      <c r="X28" s="133">
        <v>2604.04</v>
      </c>
      <c r="Y28" s="132">
        <v>7.85</v>
      </c>
      <c r="Z28" s="134">
        <v>0</v>
      </c>
      <c r="AA28" s="132">
        <v>6.73</v>
      </c>
      <c r="AB28" s="132">
        <v>10.67</v>
      </c>
      <c r="AC28" s="132">
        <v>14</v>
      </c>
      <c r="AD28" s="131">
        <f t="shared" si="15"/>
        <v>77335.300799999997</v>
      </c>
      <c r="AE28" s="132">
        <f t="shared" si="15"/>
        <v>0</v>
      </c>
      <c r="AF28" s="132">
        <f t="shared" si="15"/>
        <v>15486.119999999999</v>
      </c>
      <c r="AG28" s="132">
        <f t="shared" si="15"/>
        <v>31972.881599999997</v>
      </c>
      <c r="AH28" s="132">
        <f t="shared" si="15"/>
        <v>19059.84</v>
      </c>
      <c r="AI28" s="132">
        <f t="shared" si="15"/>
        <v>9768.1679999999978</v>
      </c>
      <c r="AJ28" s="132">
        <f t="shared" si="15"/>
        <v>0</v>
      </c>
      <c r="AK28" s="132">
        <f t="shared" si="15"/>
        <v>0</v>
      </c>
      <c r="AL28" s="132">
        <f t="shared" si="15"/>
        <v>1048.2911999999999</v>
      </c>
      <c r="AM28" s="141" t="s">
        <v>1515</v>
      </c>
      <c r="AN28" s="135">
        <f>SUMIF('Page 1'!$L:$L,$B:$B,'Page 1'!$S:$S)</f>
        <v>16.23</v>
      </c>
      <c r="AO28" s="135">
        <f t="shared" ref="AO28:AQ29" si="41">K28/$J28*$AN28</f>
        <v>0</v>
      </c>
      <c r="AP28" s="135">
        <f t="shared" si="41"/>
        <v>3.25</v>
      </c>
      <c r="AQ28" s="135">
        <f t="shared" si="41"/>
        <v>6.71</v>
      </c>
      <c r="AR28" s="135"/>
      <c r="AS28" s="135"/>
      <c r="AT28" s="135"/>
      <c r="AU28" s="135">
        <f t="shared" ref="AU28:AX29" si="42">N28/$J28*$AN28</f>
        <v>4</v>
      </c>
      <c r="AV28" s="135">
        <f t="shared" si="42"/>
        <v>2.0499999999999998</v>
      </c>
      <c r="AW28" s="135">
        <f t="shared" si="42"/>
        <v>0</v>
      </c>
      <c r="AX28" s="135">
        <f t="shared" si="42"/>
        <v>0</v>
      </c>
      <c r="AY28" s="135"/>
      <c r="AZ28" s="136">
        <f t="shared" ref="AZ28:AZ29" si="43">R28/$J28*$AN28</f>
        <v>0.22</v>
      </c>
      <c r="BA28" s="135">
        <f t="shared" ref="BA28:BA29" si="44">AN28</f>
        <v>16.23</v>
      </c>
      <c r="BB28" s="135">
        <f t="shared" si="3"/>
        <v>0</v>
      </c>
      <c r="BC28" s="135">
        <f t="shared" si="3"/>
        <v>3.25</v>
      </c>
      <c r="BD28" s="135">
        <f t="shared" si="3"/>
        <v>6.71</v>
      </c>
      <c r="BE28" s="135">
        <f t="shared" si="3"/>
        <v>0</v>
      </c>
      <c r="BF28" s="135">
        <f t="shared" si="3"/>
        <v>0</v>
      </c>
      <c r="BG28" s="135">
        <f t="shared" si="3"/>
        <v>0</v>
      </c>
      <c r="BH28" s="135">
        <f t="shared" si="3"/>
        <v>4</v>
      </c>
      <c r="BI28" s="135">
        <f t="shared" si="3"/>
        <v>2.0499999999999998</v>
      </c>
      <c r="BJ28" s="135">
        <f t="shared" si="3"/>
        <v>0</v>
      </c>
      <c r="BK28" s="135">
        <f t="shared" si="3"/>
        <v>0</v>
      </c>
      <c r="BL28" s="135">
        <f t="shared" si="3"/>
        <v>0</v>
      </c>
      <c r="BM28" s="136">
        <f t="shared" si="3"/>
        <v>0.22</v>
      </c>
      <c r="BN28" s="137">
        <f t="shared" si="5"/>
        <v>154670.60160000002</v>
      </c>
      <c r="BO28" s="137">
        <f>(BB28*10+AO28*2)*$C28</f>
        <v>0</v>
      </c>
      <c r="BP28" s="137">
        <f t="shared" ref="BP28:BZ29" si="45">(BC28*10+AP28*2)*$C28</f>
        <v>30972.239999999998</v>
      </c>
      <c r="BQ28" s="137">
        <f t="shared" si="45"/>
        <v>63945.763199999994</v>
      </c>
      <c r="BR28" s="137">
        <f t="shared" si="45"/>
        <v>0</v>
      </c>
      <c r="BS28" s="137">
        <f t="shared" si="45"/>
        <v>0</v>
      </c>
      <c r="BT28" s="137">
        <f t="shared" si="45"/>
        <v>0</v>
      </c>
      <c r="BU28" s="137">
        <f t="shared" si="45"/>
        <v>38119.68</v>
      </c>
      <c r="BV28" s="137">
        <f t="shared" si="45"/>
        <v>19536.335999999999</v>
      </c>
      <c r="BW28" s="137">
        <f t="shared" si="45"/>
        <v>0</v>
      </c>
      <c r="BX28" s="137">
        <f t="shared" si="45"/>
        <v>0</v>
      </c>
      <c r="BY28" s="137">
        <f t="shared" si="45"/>
        <v>0</v>
      </c>
      <c r="BZ28" s="137">
        <f t="shared" si="45"/>
        <v>2096.5824000000002</v>
      </c>
      <c r="CA28" s="122">
        <v>2</v>
      </c>
      <c r="CF28" s="127" t="s">
        <v>24</v>
      </c>
    </row>
    <row r="29" spans="1:84" ht="12" hidden="1" customHeight="1" x14ac:dyDescent="0.25">
      <c r="A29" s="126" t="e">
        <f t="shared" si="11"/>
        <v>#REF!</v>
      </c>
      <c r="B29" s="127" t="s">
        <v>25</v>
      </c>
      <c r="C29" s="128">
        <f t="shared" si="0"/>
        <v>3900.4</v>
      </c>
      <c r="D29" s="129">
        <v>3900.4</v>
      </c>
      <c r="E29" s="129">
        <v>0</v>
      </c>
      <c r="F29" s="129">
        <v>628</v>
      </c>
      <c r="G29" s="126" t="s">
        <v>212</v>
      </c>
      <c r="H29" s="130">
        <v>1</v>
      </c>
      <c r="I29" s="130" t="s">
        <v>275</v>
      </c>
      <c r="J29" s="138">
        <v>36.54</v>
      </c>
      <c r="K29" s="132">
        <v>4.03</v>
      </c>
      <c r="L29" s="132">
        <v>7</v>
      </c>
      <c r="M29" s="132">
        <v>11</v>
      </c>
      <c r="N29" s="132">
        <v>5.4</v>
      </c>
      <c r="O29" s="132">
        <v>2.67</v>
      </c>
      <c r="P29" s="132">
        <v>1.54</v>
      </c>
      <c r="Q29" s="132">
        <v>4.9000000000000004</v>
      </c>
      <c r="R29" s="132">
        <v>0</v>
      </c>
      <c r="S29" s="133">
        <v>40</v>
      </c>
      <c r="T29" s="133">
        <v>40</v>
      </c>
      <c r="U29" s="133">
        <v>2604.04</v>
      </c>
      <c r="V29" s="132">
        <v>195.98199600000001</v>
      </c>
      <c r="W29" s="133">
        <v>42.3</v>
      </c>
      <c r="X29" s="133">
        <v>2604.04</v>
      </c>
      <c r="Y29" s="132">
        <v>0</v>
      </c>
      <c r="Z29" s="134">
        <v>0</v>
      </c>
      <c r="AA29" s="132">
        <v>5.05</v>
      </c>
      <c r="AB29" s="132">
        <v>10.67</v>
      </c>
      <c r="AC29" s="132">
        <v>14</v>
      </c>
      <c r="AD29" s="131">
        <f t="shared" si="15"/>
        <v>855123.696</v>
      </c>
      <c r="AE29" s="132">
        <f t="shared" si="15"/>
        <v>94311.672000000006</v>
      </c>
      <c r="AF29" s="132">
        <f t="shared" si="15"/>
        <v>163816.79999999999</v>
      </c>
      <c r="AG29" s="132">
        <f t="shared" si="15"/>
        <v>257426.40000000002</v>
      </c>
      <c r="AH29" s="132">
        <f t="shared" si="15"/>
        <v>126372.96000000002</v>
      </c>
      <c r="AI29" s="132">
        <f t="shared" si="15"/>
        <v>62484.407999999996</v>
      </c>
      <c r="AJ29" s="132">
        <f t="shared" si="15"/>
        <v>36039.695999999996</v>
      </c>
      <c r="AK29" s="132">
        <f t="shared" si="15"/>
        <v>114671.76000000001</v>
      </c>
      <c r="AL29" s="132">
        <f t="shared" si="15"/>
        <v>0</v>
      </c>
      <c r="AM29" s="122" t="s">
        <v>275</v>
      </c>
      <c r="AN29" s="135">
        <f>SUMIF('Page 1'!$L:$L,$B:$B,'Page 1'!$S:$S)</f>
        <v>39.28</v>
      </c>
      <c r="AO29" s="135">
        <f t="shared" si="41"/>
        <v>4.3321948549534763</v>
      </c>
      <c r="AP29" s="135">
        <f t="shared" si="41"/>
        <v>7.5249042145593874</v>
      </c>
      <c r="AQ29" s="135">
        <f t="shared" si="41"/>
        <v>11.824849480021895</v>
      </c>
      <c r="AR29" s="135"/>
      <c r="AS29" s="135"/>
      <c r="AT29" s="135"/>
      <c r="AU29" s="135">
        <f t="shared" si="42"/>
        <v>5.8049261083743851</v>
      </c>
      <c r="AV29" s="135">
        <f t="shared" si="42"/>
        <v>2.870213464696223</v>
      </c>
      <c r="AW29" s="135">
        <f t="shared" si="42"/>
        <v>1.6554789272030652</v>
      </c>
      <c r="AX29" s="135">
        <f t="shared" si="42"/>
        <v>5.267432950191572</v>
      </c>
      <c r="AY29" s="135"/>
      <c r="AZ29" s="136">
        <f t="shared" si="43"/>
        <v>0</v>
      </c>
      <c r="BA29" s="135">
        <f t="shared" si="44"/>
        <v>39.28</v>
      </c>
      <c r="BB29" s="135">
        <f t="shared" si="3"/>
        <v>4.3321948549534763</v>
      </c>
      <c r="BC29" s="135">
        <f t="shared" si="3"/>
        <v>7.5249042145593874</v>
      </c>
      <c r="BD29" s="135">
        <f t="shared" si="3"/>
        <v>11.824849480021895</v>
      </c>
      <c r="BE29" s="135">
        <f t="shared" si="3"/>
        <v>0</v>
      </c>
      <c r="BF29" s="135">
        <f t="shared" si="3"/>
        <v>0</v>
      </c>
      <c r="BG29" s="135">
        <f t="shared" si="3"/>
        <v>0</v>
      </c>
      <c r="BH29" s="135">
        <f t="shared" si="3"/>
        <v>5.8049261083743851</v>
      </c>
      <c r="BI29" s="135">
        <f t="shared" si="3"/>
        <v>2.870213464696223</v>
      </c>
      <c r="BJ29" s="135">
        <f t="shared" si="3"/>
        <v>1.6554789272030652</v>
      </c>
      <c r="BK29" s="135">
        <f t="shared" si="3"/>
        <v>5.267432950191572</v>
      </c>
      <c r="BL29" s="135">
        <f t="shared" si="3"/>
        <v>0</v>
      </c>
      <c r="BM29" s="136">
        <f t="shared" si="3"/>
        <v>0</v>
      </c>
      <c r="BN29" s="137">
        <f t="shared" si="5"/>
        <v>1838492.5440000002</v>
      </c>
      <c r="BO29" s="137">
        <f>(BB29*10+AO29*2)*$C29</f>
        <v>202767.5137471265</v>
      </c>
      <c r="BP29" s="137">
        <f t="shared" si="45"/>
        <v>352201.63678160921</v>
      </c>
      <c r="BQ29" s="137">
        <f t="shared" si="45"/>
        <v>553459.71494252875</v>
      </c>
      <c r="BR29" s="137">
        <f t="shared" si="45"/>
        <v>0</v>
      </c>
      <c r="BS29" s="137">
        <f t="shared" si="45"/>
        <v>0</v>
      </c>
      <c r="BT29" s="137">
        <f t="shared" si="45"/>
        <v>0</v>
      </c>
      <c r="BU29" s="137">
        <f t="shared" si="45"/>
        <v>271698.40551724145</v>
      </c>
      <c r="BV29" s="137">
        <f t="shared" si="45"/>
        <v>134339.76717241379</v>
      </c>
      <c r="BW29" s="137">
        <f t="shared" si="45"/>
        <v>77484.360091954033</v>
      </c>
      <c r="BX29" s="137">
        <f t="shared" si="45"/>
        <v>246541.14574712652</v>
      </c>
      <c r="BY29" s="137">
        <f t="shared" si="45"/>
        <v>0</v>
      </c>
      <c r="BZ29" s="137">
        <f t="shared" si="45"/>
        <v>0</v>
      </c>
      <c r="CA29" s="145">
        <v>2</v>
      </c>
      <c r="CF29" s="127" t="s">
        <v>25</v>
      </c>
    </row>
    <row r="30" spans="1:84" ht="12" hidden="1" customHeight="1" x14ac:dyDescent="0.25">
      <c r="A30" s="126" t="e">
        <f>#REF!+1</f>
        <v>#REF!</v>
      </c>
      <c r="B30" s="127" t="s">
        <v>28</v>
      </c>
      <c r="C30" s="128">
        <f t="shared" si="0"/>
        <v>10785.62</v>
      </c>
      <c r="D30" s="129">
        <v>10785.62</v>
      </c>
      <c r="E30" s="129">
        <v>0</v>
      </c>
      <c r="F30" s="129">
        <v>980.8</v>
      </c>
      <c r="G30" s="126" t="s">
        <v>214</v>
      </c>
      <c r="H30" s="130">
        <v>3</v>
      </c>
      <c r="I30" s="130" t="s">
        <v>276</v>
      </c>
      <c r="J30" s="131">
        <v>45.06</v>
      </c>
      <c r="K30" s="132">
        <v>5.0999999999999996</v>
      </c>
      <c r="L30" s="132">
        <v>8.6300000000000008</v>
      </c>
      <c r="M30" s="132">
        <v>13.43</v>
      </c>
      <c r="N30" s="132">
        <v>6.91</v>
      </c>
      <c r="O30" s="132">
        <v>3.15</v>
      </c>
      <c r="P30" s="132">
        <v>1.81</v>
      </c>
      <c r="Q30" s="132">
        <v>5.77</v>
      </c>
      <c r="R30" s="132">
        <v>0.26</v>
      </c>
      <c r="S30" s="133">
        <v>40</v>
      </c>
      <c r="T30" s="133">
        <v>40</v>
      </c>
      <c r="U30" s="133">
        <v>2604.04</v>
      </c>
      <c r="V30" s="132">
        <v>195.98199600000001</v>
      </c>
      <c r="W30" s="133">
        <v>42.3</v>
      </c>
      <c r="X30" s="133">
        <v>2604.04</v>
      </c>
      <c r="Y30" s="132">
        <v>7.85</v>
      </c>
      <c r="Z30" s="134">
        <v>0</v>
      </c>
      <c r="AA30" s="132">
        <v>6.73</v>
      </c>
      <c r="AB30" s="132">
        <v>10.67</v>
      </c>
      <c r="AC30" s="132">
        <v>14</v>
      </c>
      <c r="AD30" s="131">
        <f t="shared" si="15"/>
        <v>2916000.2232000004</v>
      </c>
      <c r="AE30" s="132">
        <f t="shared" si="15"/>
        <v>330039.97199999995</v>
      </c>
      <c r="AF30" s="132">
        <f t="shared" si="15"/>
        <v>558479.40360000008</v>
      </c>
      <c r="AG30" s="132">
        <f t="shared" si="15"/>
        <v>869105.25960000011</v>
      </c>
      <c r="AH30" s="132">
        <f t="shared" si="15"/>
        <v>447171.8052</v>
      </c>
      <c r="AI30" s="132">
        <f t="shared" si="15"/>
        <v>203848.21799999999</v>
      </c>
      <c r="AJ30" s="132">
        <f t="shared" si="15"/>
        <v>117131.83320000002</v>
      </c>
      <c r="AK30" s="132">
        <f t="shared" si="15"/>
        <v>373398.16440000001</v>
      </c>
      <c r="AL30" s="132">
        <f t="shared" si="15"/>
        <v>16825.567200000001</v>
      </c>
      <c r="AN30" s="135">
        <f>SUMIF('Page 1'!$L:$L,$B:$B,'Page 1'!$S:$S)</f>
        <v>48.44</v>
      </c>
      <c r="AO30" s="186">
        <f>SUMIF(СиР!$T$25:$Z$25,$AN$5:$AN$235,СиР!$T$26:$Z$26)</f>
        <v>18.489999999999998</v>
      </c>
      <c r="AP30" s="186"/>
      <c r="AQ30" s="135">
        <f>SUMIF(СиР!$T$25:$Z$25,$AN$5:$AN$235,СиР!$T$28:$Z$28)</f>
        <v>6.67</v>
      </c>
      <c r="AR30" s="135">
        <f>SUMIF(СиР!$T$25:$Z$25,$AN$5:$AN$235,СиР!$T$29:$Z$29)</f>
        <v>1.53</v>
      </c>
      <c r="AS30" s="135">
        <f>SUMIF(СиР!$T$25:$Z$25,$AN$5:$AN$235,СиР!$T$30:$Z$30)</f>
        <v>0.32</v>
      </c>
      <c r="AT30" s="135">
        <f>SUMIF(СиР!$T$25:$Z$25,$AN$5:$AN$235,СиР!$T$31:$Z$31)</f>
        <v>0.87</v>
      </c>
      <c r="AU30" s="135">
        <f>SUMIF(СиР!$T$25:$Z$25,$AN$5:$AN$235,СиР!$T$32:$Z$32)</f>
        <v>5.01</v>
      </c>
      <c r="AV30" s="135">
        <f>SUMIF(СиР!$T$25:$Z$25,$AN$5:$AN$235,СиР!$T$33:$Z$33)</f>
        <v>4.99</v>
      </c>
      <c r="AW30" s="135">
        <f>SUMIF(СиР!$T$25:$Z$25,$AN$5:$AN$235,СиР!$T$34:$Z$34)</f>
        <v>2.7</v>
      </c>
      <c r="AX30" s="135">
        <f>SUMIF(СиР!$T$25:$Z$25,$AN$5:$AN$235,СиР!$T$35:$Z$35)</f>
        <v>6.46</v>
      </c>
      <c r="AY30" s="135">
        <f>SUMIF(СиР!$T$25:$Z$25,$AN$5:$AN$235,СиР!$T$36:$Z$36)</f>
        <v>0.47</v>
      </c>
      <c r="AZ30" s="136">
        <f>SUMIF(СиР!$T$25:$Z$25,$AN$5:$AN$235,СиР!$T$37:$Z$37)</f>
        <v>0.93</v>
      </c>
      <c r="BA30" s="135">
        <f t="shared" ref="BA30:BA48" si="46">AN30*(1+$BA$4)</f>
        <v>54.88252</v>
      </c>
      <c r="BB30" s="186">
        <f t="shared" si="3"/>
        <v>20.949169999999999</v>
      </c>
      <c r="BC30" s="186">
        <f t="shared" si="3"/>
        <v>0</v>
      </c>
      <c r="BD30" s="135">
        <f t="shared" si="3"/>
        <v>7.5571100000000007</v>
      </c>
      <c r="BE30" s="135">
        <f t="shared" si="3"/>
        <v>1.7334900000000002</v>
      </c>
      <c r="BF30" s="135">
        <f t="shared" si="3"/>
        <v>0.36256000000000005</v>
      </c>
      <c r="BG30" s="135">
        <f t="shared" si="3"/>
        <v>0.98571000000000009</v>
      </c>
      <c r="BH30" s="135">
        <f t="shared" si="3"/>
        <v>5.6763300000000001</v>
      </c>
      <c r="BI30" s="135">
        <f t="shared" si="3"/>
        <v>5.65367</v>
      </c>
      <c r="BJ30" s="135">
        <f t="shared" si="3"/>
        <v>3.0591000000000004</v>
      </c>
      <c r="BK30" s="135">
        <f t="shared" si="3"/>
        <v>7.3191800000000002</v>
      </c>
      <c r="BL30" s="135">
        <f t="shared" si="3"/>
        <v>0.53250999999999993</v>
      </c>
      <c r="BM30" s="136">
        <f t="shared" si="3"/>
        <v>1.05369</v>
      </c>
      <c r="BN30" s="137">
        <f t="shared" si="5"/>
        <v>6964330.9192240005</v>
      </c>
      <c r="BO30" s="187">
        <f t="shared" ref="BO30:BO44" si="47">(AO30*2+BB30*10)*$C30</f>
        <v>2658350.0969539997</v>
      </c>
      <c r="BP30" s="187">
        <f t="shared" ref="BP30:BP44" si="48">(AP30*6+BC30*6)*$C30</f>
        <v>0</v>
      </c>
      <c r="BQ30" s="137">
        <f t="shared" ref="BQ30:BZ44" si="49">(AQ30*2+BD30*10)*$C30</f>
        <v>958961.3383820001</v>
      </c>
      <c r="BR30" s="137">
        <f t="shared" si="49"/>
        <v>219971.64133800002</v>
      </c>
      <c r="BS30" s="137">
        <f t="shared" si="49"/>
        <v>46007.140672000001</v>
      </c>
      <c r="BT30" s="137">
        <f t="shared" si="49"/>
        <v>125081.91370200002</v>
      </c>
      <c r="BU30" s="137">
        <f t="shared" si="49"/>
        <v>720299.29614600004</v>
      </c>
      <c r="BV30" s="137">
        <f t="shared" si="49"/>
        <v>717423.84985400003</v>
      </c>
      <c r="BW30" s="137">
        <f t="shared" si="49"/>
        <v>388185.24942000012</v>
      </c>
      <c r="BX30" s="137">
        <f t="shared" si="49"/>
        <v>928769.15231600008</v>
      </c>
      <c r="BY30" s="137">
        <f t="shared" si="49"/>
        <v>67572.987861999994</v>
      </c>
      <c r="BZ30" s="137">
        <f t="shared" si="49"/>
        <v>133708.25257799999</v>
      </c>
      <c r="CA30" s="122">
        <v>1</v>
      </c>
      <c r="CF30" s="127" t="s">
        <v>28</v>
      </c>
    </row>
    <row r="31" spans="1:84" ht="12" hidden="1" customHeight="1" x14ac:dyDescent="0.25">
      <c r="A31" s="126" t="e">
        <f t="shared" si="11"/>
        <v>#REF!</v>
      </c>
      <c r="B31" s="127" t="s">
        <v>29</v>
      </c>
      <c r="C31" s="128">
        <f t="shared" si="0"/>
        <v>10772.68</v>
      </c>
      <c r="D31" s="129">
        <v>10772.68</v>
      </c>
      <c r="E31" s="129">
        <v>0</v>
      </c>
      <c r="F31" s="129">
        <v>1031.5999999999999</v>
      </c>
      <c r="G31" s="126" t="s">
        <v>214</v>
      </c>
      <c r="H31" s="130">
        <v>3</v>
      </c>
      <c r="I31" s="130" t="s">
        <v>276</v>
      </c>
      <c r="J31" s="131">
        <v>45.06</v>
      </c>
      <c r="K31" s="132">
        <v>5.0999999999999996</v>
      </c>
      <c r="L31" s="132">
        <v>8.6300000000000008</v>
      </c>
      <c r="M31" s="132">
        <v>13.43</v>
      </c>
      <c r="N31" s="132">
        <v>6.91</v>
      </c>
      <c r="O31" s="132">
        <v>3.15</v>
      </c>
      <c r="P31" s="132">
        <v>1.81</v>
      </c>
      <c r="Q31" s="132">
        <v>5.77</v>
      </c>
      <c r="R31" s="132">
        <v>0.26</v>
      </c>
      <c r="S31" s="133">
        <v>40</v>
      </c>
      <c r="T31" s="133">
        <v>40</v>
      </c>
      <c r="U31" s="133">
        <v>2604.04</v>
      </c>
      <c r="V31" s="132">
        <v>195.98199600000001</v>
      </c>
      <c r="W31" s="133">
        <v>42.3</v>
      </c>
      <c r="X31" s="133">
        <v>2604.04</v>
      </c>
      <c r="Y31" s="132">
        <v>7.85</v>
      </c>
      <c r="Z31" s="134">
        <v>0</v>
      </c>
      <c r="AA31" s="132">
        <v>6.73</v>
      </c>
      <c r="AB31" s="132">
        <v>10.67</v>
      </c>
      <c r="AC31" s="132">
        <v>14</v>
      </c>
      <c r="AD31" s="131">
        <f t="shared" si="15"/>
        <v>2912501.7648000005</v>
      </c>
      <c r="AE31" s="132">
        <f t="shared" si="15"/>
        <v>329644.00799999997</v>
      </c>
      <c r="AF31" s="132">
        <f t="shared" si="15"/>
        <v>557809.37040000001</v>
      </c>
      <c r="AG31" s="132">
        <f t="shared" si="15"/>
        <v>868062.55440000002</v>
      </c>
      <c r="AH31" s="132">
        <f t="shared" si="15"/>
        <v>446635.31280000001</v>
      </c>
      <c r="AI31" s="132">
        <f t="shared" si="15"/>
        <v>203603.652</v>
      </c>
      <c r="AJ31" s="132">
        <f t="shared" si="15"/>
        <v>116991.30480000001</v>
      </c>
      <c r="AK31" s="132">
        <f t="shared" si="15"/>
        <v>372950.18160000001</v>
      </c>
      <c r="AL31" s="132">
        <f t="shared" si="15"/>
        <v>16805.380799999999</v>
      </c>
      <c r="AN31" s="135">
        <f>SUMIF('Page 1'!$L:$L,$B:$B,'Page 1'!$S:$S)</f>
        <v>48.44</v>
      </c>
      <c r="AO31" s="186">
        <f>SUMIF(СиР!$T$25:$Z$25,$AN$5:$AN$235,СиР!$T$26:$Z$26)</f>
        <v>18.489999999999998</v>
      </c>
      <c r="AP31" s="186"/>
      <c r="AQ31" s="135">
        <f>SUMIF(СиР!$T$25:$Z$25,$AN$5:$AN$235,СиР!$T$28:$Z$28)</f>
        <v>6.67</v>
      </c>
      <c r="AR31" s="135">
        <f>SUMIF(СиР!$T$25:$Z$25,$AN$5:$AN$235,СиР!$T$29:$Z$29)</f>
        <v>1.53</v>
      </c>
      <c r="AS31" s="135">
        <f>SUMIF(СиР!$T$25:$Z$25,$AN$5:$AN$235,СиР!$T$30:$Z$30)</f>
        <v>0.32</v>
      </c>
      <c r="AT31" s="135">
        <f>SUMIF(СиР!$T$25:$Z$25,$AN$5:$AN$235,СиР!$T$31:$Z$31)</f>
        <v>0.87</v>
      </c>
      <c r="AU31" s="135">
        <f>SUMIF(СиР!$T$25:$Z$25,$AN$5:$AN$235,СиР!$T$32:$Z$32)</f>
        <v>5.01</v>
      </c>
      <c r="AV31" s="135">
        <f>SUMIF(СиР!$T$25:$Z$25,$AN$5:$AN$235,СиР!$T$33:$Z$33)</f>
        <v>4.99</v>
      </c>
      <c r="AW31" s="135">
        <f>SUMIF(СиР!$T$25:$Z$25,$AN$5:$AN$235,СиР!$T$34:$Z$34)</f>
        <v>2.7</v>
      </c>
      <c r="AX31" s="135">
        <f>SUMIF(СиР!$T$25:$Z$25,$AN$5:$AN$235,СиР!$T$35:$Z$35)</f>
        <v>6.46</v>
      </c>
      <c r="AY31" s="135">
        <f>SUMIF(СиР!$T$25:$Z$25,$AN$5:$AN$235,СиР!$T$36:$Z$36)</f>
        <v>0.47</v>
      </c>
      <c r="AZ31" s="136">
        <f>SUMIF(СиР!$T$25:$Z$25,$AN$5:$AN$235,СиР!$T$37:$Z$37)</f>
        <v>0.93</v>
      </c>
      <c r="BA31" s="135">
        <f t="shared" si="46"/>
        <v>54.88252</v>
      </c>
      <c r="BB31" s="186">
        <f t="shared" si="3"/>
        <v>20.949169999999999</v>
      </c>
      <c r="BC31" s="186">
        <f t="shared" si="3"/>
        <v>0</v>
      </c>
      <c r="BD31" s="135">
        <f t="shared" si="3"/>
        <v>7.5571100000000007</v>
      </c>
      <c r="BE31" s="135">
        <f t="shared" si="3"/>
        <v>1.7334900000000002</v>
      </c>
      <c r="BF31" s="135">
        <f t="shared" si="3"/>
        <v>0.36256000000000005</v>
      </c>
      <c r="BG31" s="135">
        <f t="shared" si="3"/>
        <v>0.98571000000000009</v>
      </c>
      <c r="BH31" s="135">
        <f t="shared" si="3"/>
        <v>5.6763300000000001</v>
      </c>
      <c r="BI31" s="135">
        <f t="shared" si="3"/>
        <v>5.65367</v>
      </c>
      <c r="BJ31" s="135">
        <f t="shared" si="3"/>
        <v>3.0591000000000004</v>
      </c>
      <c r="BK31" s="135">
        <f t="shared" si="3"/>
        <v>7.3191800000000002</v>
      </c>
      <c r="BL31" s="135">
        <f t="shared" si="3"/>
        <v>0.53250999999999993</v>
      </c>
      <c r="BM31" s="136">
        <f t="shared" si="3"/>
        <v>1.05369</v>
      </c>
      <c r="BN31" s="137">
        <f t="shared" si="5"/>
        <v>6955975.4939359995</v>
      </c>
      <c r="BO31" s="187">
        <f t="shared" si="47"/>
        <v>2655160.7531559998</v>
      </c>
      <c r="BP31" s="187">
        <f t="shared" si="48"/>
        <v>0</v>
      </c>
      <c r="BQ31" s="137">
        <f t="shared" si="49"/>
        <v>957810.82874800009</v>
      </c>
      <c r="BR31" s="137">
        <f t="shared" si="49"/>
        <v>219707.731332</v>
      </c>
      <c r="BS31" s="137">
        <f t="shared" si="49"/>
        <v>45951.943808000004</v>
      </c>
      <c r="BT31" s="137">
        <f t="shared" si="49"/>
        <v>124931.84722800001</v>
      </c>
      <c r="BU31" s="137">
        <f t="shared" si="49"/>
        <v>719435.12024399999</v>
      </c>
      <c r="BV31" s="137">
        <f t="shared" si="49"/>
        <v>716563.12375600007</v>
      </c>
      <c r="BW31" s="137">
        <f t="shared" si="49"/>
        <v>387719.52588000009</v>
      </c>
      <c r="BX31" s="137">
        <f t="shared" si="49"/>
        <v>927654.86562400009</v>
      </c>
      <c r="BY31" s="137">
        <f t="shared" si="49"/>
        <v>67491.917467999985</v>
      </c>
      <c r="BZ31" s="137">
        <f t="shared" si="49"/>
        <v>133547.83669199998</v>
      </c>
      <c r="CA31" s="122">
        <v>1</v>
      </c>
      <c r="CF31" s="127" t="s">
        <v>29</v>
      </c>
    </row>
    <row r="32" spans="1:84" ht="12" hidden="1" customHeight="1" x14ac:dyDescent="0.25">
      <c r="A32" s="126" t="e">
        <f t="shared" si="11"/>
        <v>#REF!</v>
      </c>
      <c r="B32" s="127" t="s">
        <v>30</v>
      </c>
      <c r="C32" s="128">
        <f t="shared" si="0"/>
        <v>10745.800000000001</v>
      </c>
      <c r="D32" s="129">
        <v>10719.1</v>
      </c>
      <c r="E32" s="129">
        <v>26.7</v>
      </c>
      <c r="F32" s="129">
        <v>907.7</v>
      </c>
      <c r="G32" s="126" t="s">
        <v>214</v>
      </c>
      <c r="H32" s="130">
        <v>3</v>
      </c>
      <c r="I32" s="130" t="s">
        <v>276</v>
      </c>
      <c r="J32" s="131">
        <v>45.06</v>
      </c>
      <c r="K32" s="132">
        <v>5.0999999999999996</v>
      </c>
      <c r="L32" s="132">
        <v>8.6300000000000008</v>
      </c>
      <c r="M32" s="132">
        <v>13.43</v>
      </c>
      <c r="N32" s="132">
        <v>6.91</v>
      </c>
      <c r="O32" s="132">
        <v>3.15</v>
      </c>
      <c r="P32" s="132">
        <v>1.81</v>
      </c>
      <c r="Q32" s="132">
        <v>5.77</v>
      </c>
      <c r="R32" s="132">
        <v>0.26</v>
      </c>
      <c r="S32" s="133">
        <v>40</v>
      </c>
      <c r="T32" s="133">
        <v>40</v>
      </c>
      <c r="U32" s="133">
        <v>2604.04</v>
      </c>
      <c r="V32" s="132">
        <v>195.98199600000001</v>
      </c>
      <c r="W32" s="133">
        <v>42.3</v>
      </c>
      <c r="X32" s="133">
        <v>2604.04</v>
      </c>
      <c r="Y32" s="132">
        <v>7.85</v>
      </c>
      <c r="Z32" s="134">
        <v>0</v>
      </c>
      <c r="AA32" s="132">
        <v>6.73</v>
      </c>
      <c r="AB32" s="132">
        <v>10.67</v>
      </c>
      <c r="AC32" s="132">
        <v>14</v>
      </c>
      <c r="AD32" s="131">
        <f t="shared" si="15"/>
        <v>2905234.4880000004</v>
      </c>
      <c r="AE32" s="132">
        <f t="shared" si="15"/>
        <v>328821.48</v>
      </c>
      <c r="AF32" s="132">
        <f t="shared" si="15"/>
        <v>556417.52400000009</v>
      </c>
      <c r="AG32" s="132">
        <f t="shared" si="15"/>
        <v>865896.56400000001</v>
      </c>
      <c r="AH32" s="132">
        <f t="shared" si="15"/>
        <v>445520.86800000002</v>
      </c>
      <c r="AI32" s="132">
        <f t="shared" si="15"/>
        <v>203095.62000000002</v>
      </c>
      <c r="AJ32" s="132">
        <f t="shared" si="15"/>
        <v>116699.38800000001</v>
      </c>
      <c r="AK32" s="132">
        <f t="shared" si="15"/>
        <v>372019.59600000002</v>
      </c>
      <c r="AL32" s="132">
        <f t="shared" si="15"/>
        <v>16763.448000000004</v>
      </c>
      <c r="AN32" s="135">
        <f>SUMIF('Page 1'!$L:$L,$B:$B,'Page 1'!$S:$S)</f>
        <v>48.44</v>
      </c>
      <c r="AO32" s="186">
        <f>SUMIF(СиР!$T$25:$Z$25,$AN$5:$AN$235,СиР!$T$26:$Z$26)</f>
        <v>18.489999999999998</v>
      </c>
      <c r="AP32" s="186"/>
      <c r="AQ32" s="135">
        <f>SUMIF(СиР!$T$25:$Z$25,$AN$5:$AN$235,СиР!$T$28:$Z$28)</f>
        <v>6.67</v>
      </c>
      <c r="AR32" s="135">
        <f>SUMIF(СиР!$T$25:$Z$25,$AN$5:$AN$235,СиР!$T$29:$Z$29)</f>
        <v>1.53</v>
      </c>
      <c r="AS32" s="135">
        <f>SUMIF(СиР!$T$25:$Z$25,$AN$5:$AN$235,СиР!$T$30:$Z$30)</f>
        <v>0.32</v>
      </c>
      <c r="AT32" s="135">
        <f>SUMIF(СиР!$T$25:$Z$25,$AN$5:$AN$235,СиР!$T$31:$Z$31)</f>
        <v>0.87</v>
      </c>
      <c r="AU32" s="135">
        <f>SUMIF(СиР!$T$25:$Z$25,$AN$5:$AN$235,СиР!$T$32:$Z$32)</f>
        <v>5.01</v>
      </c>
      <c r="AV32" s="135">
        <f>SUMIF(СиР!$T$25:$Z$25,$AN$5:$AN$235,СиР!$T$33:$Z$33)</f>
        <v>4.99</v>
      </c>
      <c r="AW32" s="135">
        <f>SUMIF(СиР!$T$25:$Z$25,$AN$5:$AN$235,СиР!$T$34:$Z$34)</f>
        <v>2.7</v>
      </c>
      <c r="AX32" s="135">
        <f>SUMIF(СиР!$T$25:$Z$25,$AN$5:$AN$235,СиР!$T$35:$Z$35)</f>
        <v>6.46</v>
      </c>
      <c r="AY32" s="135">
        <f>SUMIF(СиР!$T$25:$Z$25,$AN$5:$AN$235,СиР!$T$36:$Z$36)</f>
        <v>0.47</v>
      </c>
      <c r="AZ32" s="136">
        <f>SUMIF(СиР!$T$25:$Z$25,$AN$5:$AN$235,СиР!$T$37:$Z$37)</f>
        <v>0.93</v>
      </c>
      <c r="BA32" s="135">
        <f t="shared" si="46"/>
        <v>54.88252</v>
      </c>
      <c r="BB32" s="186">
        <f t="shared" si="3"/>
        <v>20.949169999999999</v>
      </c>
      <c r="BC32" s="186">
        <f t="shared" si="3"/>
        <v>0</v>
      </c>
      <c r="BD32" s="135">
        <f t="shared" si="3"/>
        <v>7.5571100000000007</v>
      </c>
      <c r="BE32" s="135">
        <f t="shared" si="3"/>
        <v>1.7334900000000002</v>
      </c>
      <c r="BF32" s="135">
        <f t="shared" si="3"/>
        <v>0.36256000000000005</v>
      </c>
      <c r="BG32" s="135">
        <f t="shared" si="3"/>
        <v>0.98571000000000009</v>
      </c>
      <c r="BH32" s="135">
        <f t="shared" si="3"/>
        <v>5.6763300000000001</v>
      </c>
      <c r="BI32" s="135">
        <f t="shared" si="3"/>
        <v>5.65367</v>
      </c>
      <c r="BJ32" s="135">
        <f t="shared" si="3"/>
        <v>3.0591000000000004</v>
      </c>
      <c r="BK32" s="135">
        <f t="shared" si="3"/>
        <v>7.3191800000000002</v>
      </c>
      <c r="BL32" s="135">
        <f t="shared" si="3"/>
        <v>0.53250999999999993</v>
      </c>
      <c r="BM32" s="136">
        <f t="shared" si="3"/>
        <v>1.05369</v>
      </c>
      <c r="BN32" s="137">
        <f t="shared" si="5"/>
        <v>6938618.9381600004</v>
      </c>
      <c r="BO32" s="187">
        <f t="shared" si="47"/>
        <v>2648535.5938599999</v>
      </c>
      <c r="BP32" s="187">
        <f t="shared" si="48"/>
        <v>0</v>
      </c>
      <c r="BQ32" s="137">
        <f t="shared" si="49"/>
        <v>955420.89838000014</v>
      </c>
      <c r="BR32" s="137">
        <f t="shared" si="49"/>
        <v>219159.51642000003</v>
      </c>
      <c r="BS32" s="137">
        <f t="shared" si="49"/>
        <v>45837.284480000002</v>
      </c>
      <c r="BT32" s="137">
        <f t="shared" si="49"/>
        <v>124620.11718000003</v>
      </c>
      <c r="BU32" s="137">
        <f t="shared" si="49"/>
        <v>717639.98514</v>
      </c>
      <c r="BV32" s="137">
        <f t="shared" si="49"/>
        <v>714775.15486000013</v>
      </c>
      <c r="BW32" s="137">
        <f t="shared" si="49"/>
        <v>386752.0878000001</v>
      </c>
      <c r="BX32" s="137">
        <f t="shared" si="49"/>
        <v>925340.18044000014</v>
      </c>
      <c r="BY32" s="137">
        <f t="shared" si="49"/>
        <v>67323.511579999991</v>
      </c>
      <c r="BZ32" s="137">
        <f t="shared" si="49"/>
        <v>133214.60801999999</v>
      </c>
      <c r="CA32" s="122">
        <v>1</v>
      </c>
      <c r="CF32" s="127" t="s">
        <v>30</v>
      </c>
    </row>
    <row r="33" spans="1:84" ht="12" hidden="1" customHeight="1" x14ac:dyDescent="0.25">
      <c r="A33" s="126" t="e">
        <f t="shared" si="11"/>
        <v>#REF!</v>
      </c>
      <c r="B33" s="127" t="s">
        <v>31</v>
      </c>
      <c r="C33" s="128">
        <f t="shared" si="0"/>
        <v>4054.4</v>
      </c>
      <c r="D33" s="129">
        <v>3427.5</v>
      </c>
      <c r="E33" s="129">
        <v>626.9</v>
      </c>
      <c r="F33" s="129">
        <v>442.5</v>
      </c>
      <c r="G33" s="126" t="s">
        <v>214</v>
      </c>
      <c r="H33" s="130">
        <v>3</v>
      </c>
      <c r="I33" s="130" t="s">
        <v>276</v>
      </c>
      <c r="J33" s="131">
        <v>45.06</v>
      </c>
      <c r="K33" s="132">
        <v>5.0999999999999996</v>
      </c>
      <c r="L33" s="132">
        <v>8.6300000000000008</v>
      </c>
      <c r="M33" s="132">
        <v>13.43</v>
      </c>
      <c r="N33" s="132">
        <v>6.91</v>
      </c>
      <c r="O33" s="132">
        <v>3.15</v>
      </c>
      <c r="P33" s="132">
        <v>1.81</v>
      </c>
      <c r="Q33" s="132">
        <v>5.77</v>
      </c>
      <c r="R33" s="132">
        <v>0.26</v>
      </c>
      <c r="S33" s="133">
        <v>40</v>
      </c>
      <c r="T33" s="133">
        <v>40</v>
      </c>
      <c r="U33" s="133">
        <v>2604.04</v>
      </c>
      <c r="V33" s="132">
        <v>195.98199600000001</v>
      </c>
      <c r="W33" s="133">
        <v>42.3</v>
      </c>
      <c r="X33" s="133">
        <v>2604.04</v>
      </c>
      <c r="Y33" s="132">
        <v>7.85</v>
      </c>
      <c r="Z33" s="134">
        <v>0</v>
      </c>
      <c r="AA33" s="132">
        <v>6.73</v>
      </c>
      <c r="AB33" s="132">
        <v>10.67</v>
      </c>
      <c r="AC33" s="132">
        <v>14</v>
      </c>
      <c r="AD33" s="131">
        <f t="shared" si="15"/>
        <v>1096147.5840000003</v>
      </c>
      <c r="AE33" s="132">
        <f t="shared" si="15"/>
        <v>124064.63999999998</v>
      </c>
      <c r="AF33" s="132">
        <f t="shared" si="15"/>
        <v>209936.83199999999</v>
      </c>
      <c r="AG33" s="132">
        <f t="shared" si="15"/>
        <v>326703.55199999997</v>
      </c>
      <c r="AH33" s="132">
        <f t="shared" si="15"/>
        <v>168095.424</v>
      </c>
      <c r="AI33" s="132">
        <f t="shared" si="15"/>
        <v>76628.160000000003</v>
      </c>
      <c r="AJ33" s="132">
        <f t="shared" si="15"/>
        <v>44030.784</v>
      </c>
      <c r="AK33" s="132">
        <f t="shared" si="15"/>
        <v>140363.32799999998</v>
      </c>
      <c r="AL33" s="132">
        <f t="shared" si="15"/>
        <v>6324.8639999999996</v>
      </c>
      <c r="AN33" s="135">
        <f>SUMIF('Page 1'!$L:$L,$B:$B,'Page 1'!$S:$S)</f>
        <v>48.44</v>
      </c>
      <c r="AO33" s="190">
        <f>SUMIF(СиР!$T$25:$Z$25,$AN$5:$AN$235,СиР!$T$26:$Z$26)</f>
        <v>18.489999999999998</v>
      </c>
      <c r="AP33" s="191"/>
      <c r="AQ33" s="135">
        <f>SUMIF(СиР!$T$25:$Z$25,$AN$5:$AN$235,СиР!$T$28:$Z$28)</f>
        <v>6.67</v>
      </c>
      <c r="AR33" s="135">
        <f>SUMIF(СиР!$T$25:$Z$25,$AN$5:$AN$235,СиР!$T$29:$Z$29)</f>
        <v>1.53</v>
      </c>
      <c r="AS33" s="135">
        <f>SUMIF(СиР!$T$25:$Z$25,$AN$5:$AN$235,СиР!$T$30:$Z$30)</f>
        <v>0.32</v>
      </c>
      <c r="AT33" s="135">
        <f>SUMIF(СиР!$T$25:$Z$25,$AN$5:$AN$235,СиР!$T$31:$Z$31)</f>
        <v>0.87</v>
      </c>
      <c r="AU33" s="135">
        <f>SUMIF(СиР!$T$25:$Z$25,$AN$5:$AN$235,СиР!$T$32:$Z$32)</f>
        <v>5.01</v>
      </c>
      <c r="AV33" s="135">
        <f>SUMIF(СиР!$T$25:$Z$25,$AN$5:$AN$235,СиР!$T$33:$Z$33)</f>
        <v>4.99</v>
      </c>
      <c r="AW33" s="135">
        <f>SUMIF(СиР!$T$25:$Z$25,$AN$5:$AN$235,СиР!$T$34:$Z$34)</f>
        <v>2.7</v>
      </c>
      <c r="AX33" s="135">
        <f>SUMIF(СиР!$T$25:$Z$25,$AN$5:$AN$235,СиР!$T$35:$Z$35)</f>
        <v>6.46</v>
      </c>
      <c r="AY33" s="135">
        <f>SUMIF(СиР!$T$25:$Z$25,$AN$5:$AN$235,СиР!$T$36:$Z$36)</f>
        <v>0.47</v>
      </c>
      <c r="AZ33" s="136">
        <f>SUMIF(СиР!$T$25:$Z$25,$AN$5:$AN$235,СиР!$T$37:$Z$37)</f>
        <v>0.93</v>
      </c>
      <c r="BA33" s="135">
        <f t="shared" si="46"/>
        <v>54.88252</v>
      </c>
      <c r="BB33" s="190">
        <f t="shared" si="3"/>
        <v>20.949169999999999</v>
      </c>
      <c r="BC33" s="191">
        <f t="shared" si="3"/>
        <v>0</v>
      </c>
      <c r="BD33" s="135">
        <f t="shared" si="3"/>
        <v>7.5571100000000007</v>
      </c>
      <c r="BE33" s="135">
        <f t="shared" si="3"/>
        <v>1.7334900000000002</v>
      </c>
      <c r="BF33" s="135">
        <f t="shared" si="3"/>
        <v>0.36256000000000005</v>
      </c>
      <c r="BG33" s="135">
        <f t="shared" si="3"/>
        <v>0.98571000000000009</v>
      </c>
      <c r="BH33" s="135">
        <f t="shared" si="3"/>
        <v>5.6763300000000001</v>
      </c>
      <c r="BI33" s="135">
        <f t="shared" si="3"/>
        <v>5.65367</v>
      </c>
      <c r="BJ33" s="135">
        <f t="shared" si="3"/>
        <v>3.0591000000000004</v>
      </c>
      <c r="BK33" s="135">
        <f t="shared" si="3"/>
        <v>7.3191800000000002</v>
      </c>
      <c r="BL33" s="135">
        <f t="shared" si="3"/>
        <v>0.53250999999999993</v>
      </c>
      <c r="BM33" s="136">
        <f t="shared" si="3"/>
        <v>1.05369</v>
      </c>
      <c r="BN33" s="137">
        <f t="shared" si="5"/>
        <v>2617947.1628799997</v>
      </c>
      <c r="BO33" s="187">
        <f t="shared" si="47"/>
        <v>999294.86047999992</v>
      </c>
      <c r="BP33" s="187">
        <f t="shared" si="48"/>
        <v>0</v>
      </c>
      <c r="BQ33" s="137">
        <f t="shared" si="49"/>
        <v>360481.16384000005</v>
      </c>
      <c r="BR33" s="137">
        <f t="shared" si="49"/>
        <v>82689.082559999995</v>
      </c>
      <c r="BS33" s="137">
        <f t="shared" si="49"/>
        <v>17294.448640000002</v>
      </c>
      <c r="BT33" s="137">
        <f t="shared" si="49"/>
        <v>47019.282240000008</v>
      </c>
      <c r="BU33" s="137">
        <f t="shared" si="49"/>
        <v>270766.21152000001</v>
      </c>
      <c r="BV33" s="137">
        <f t="shared" si="49"/>
        <v>269685.30848000001</v>
      </c>
      <c r="BW33" s="137">
        <f t="shared" si="49"/>
        <v>145921.91040000002</v>
      </c>
      <c r="BX33" s="137">
        <f t="shared" si="49"/>
        <v>349131.68192</v>
      </c>
      <c r="BY33" s="137">
        <f t="shared" si="49"/>
        <v>25401.221439999994</v>
      </c>
      <c r="BZ33" s="137">
        <f t="shared" si="49"/>
        <v>50261.991359999993</v>
      </c>
      <c r="CA33" s="122">
        <v>1</v>
      </c>
      <c r="CF33" s="127" t="s">
        <v>31</v>
      </c>
    </row>
    <row r="34" spans="1:84" ht="12" hidden="1" customHeight="1" x14ac:dyDescent="0.25">
      <c r="A34" s="126" t="e">
        <f t="shared" si="11"/>
        <v>#REF!</v>
      </c>
      <c r="B34" s="127" t="s">
        <v>32</v>
      </c>
      <c r="C34" s="128">
        <f t="shared" si="0"/>
        <v>3567.1</v>
      </c>
      <c r="D34" s="129">
        <v>3567.1</v>
      </c>
      <c r="E34" s="129">
        <v>0</v>
      </c>
      <c r="F34" s="129">
        <v>685.7</v>
      </c>
      <c r="G34" s="126" t="s">
        <v>214</v>
      </c>
      <c r="H34" s="130">
        <v>3</v>
      </c>
      <c r="I34" s="130" t="s">
        <v>276</v>
      </c>
      <c r="J34" s="131">
        <v>45.06</v>
      </c>
      <c r="K34" s="132">
        <v>5.0999999999999996</v>
      </c>
      <c r="L34" s="132">
        <v>8.6300000000000008</v>
      </c>
      <c r="M34" s="132">
        <v>13.43</v>
      </c>
      <c r="N34" s="132">
        <v>6.91</v>
      </c>
      <c r="O34" s="132">
        <v>3.15</v>
      </c>
      <c r="P34" s="132">
        <v>1.81</v>
      </c>
      <c r="Q34" s="132">
        <v>5.77</v>
      </c>
      <c r="R34" s="132">
        <v>0.26</v>
      </c>
      <c r="S34" s="133">
        <v>40</v>
      </c>
      <c r="T34" s="133">
        <v>40</v>
      </c>
      <c r="U34" s="133">
        <v>2604.04</v>
      </c>
      <c r="V34" s="132">
        <v>195.98199600000001</v>
      </c>
      <c r="W34" s="133">
        <v>42.3</v>
      </c>
      <c r="X34" s="133">
        <v>2604.04</v>
      </c>
      <c r="Y34" s="132">
        <v>7.85</v>
      </c>
      <c r="Z34" s="134">
        <v>0</v>
      </c>
      <c r="AA34" s="132">
        <v>6.73</v>
      </c>
      <c r="AB34" s="132">
        <v>10.67</v>
      </c>
      <c r="AC34" s="132">
        <v>14</v>
      </c>
      <c r="AD34" s="131">
        <f t="shared" si="15"/>
        <v>964401.15600000008</v>
      </c>
      <c r="AE34" s="132">
        <f t="shared" si="15"/>
        <v>109153.26</v>
      </c>
      <c r="AF34" s="132">
        <f t="shared" si="15"/>
        <v>184704.43799999999</v>
      </c>
      <c r="AG34" s="132">
        <f t="shared" si="15"/>
        <v>287436.91800000001</v>
      </c>
      <c r="AH34" s="132">
        <f t="shared" si="15"/>
        <v>147891.96600000001</v>
      </c>
      <c r="AI34" s="132">
        <f t="shared" si="15"/>
        <v>67418.19</v>
      </c>
      <c r="AJ34" s="132">
        <f t="shared" si="15"/>
        <v>38738.705999999998</v>
      </c>
      <c r="AK34" s="132">
        <f t="shared" si="15"/>
        <v>123493.00199999998</v>
      </c>
      <c r="AL34" s="132">
        <f t="shared" si="15"/>
        <v>5564.6760000000004</v>
      </c>
      <c r="AN34" s="135">
        <f>SUMIF('Page 1'!$L:$L,$B:$B,'Page 1'!$S:$S)</f>
        <v>48.44</v>
      </c>
      <c r="AO34" s="190">
        <f>SUMIF(СиР!$T$25:$Z$25,$AN$5:$AN$235,СиР!$T$26:$Z$26)</f>
        <v>18.489999999999998</v>
      </c>
      <c r="AP34" s="191"/>
      <c r="AQ34" s="135">
        <f>SUMIF(СиР!$T$25:$Z$25,$AN$5:$AN$235,СиР!$T$28:$Z$28)</f>
        <v>6.67</v>
      </c>
      <c r="AR34" s="135">
        <f>SUMIF(СиР!$T$25:$Z$25,$AN$5:$AN$235,СиР!$T$29:$Z$29)</f>
        <v>1.53</v>
      </c>
      <c r="AS34" s="135">
        <f>SUMIF(СиР!$T$25:$Z$25,$AN$5:$AN$235,СиР!$T$30:$Z$30)</f>
        <v>0.32</v>
      </c>
      <c r="AT34" s="135">
        <f>SUMIF(СиР!$T$25:$Z$25,$AN$5:$AN$235,СиР!$T$31:$Z$31)</f>
        <v>0.87</v>
      </c>
      <c r="AU34" s="135">
        <f>SUMIF(СиР!$T$25:$Z$25,$AN$5:$AN$235,СиР!$T$32:$Z$32)</f>
        <v>5.01</v>
      </c>
      <c r="AV34" s="135">
        <f>SUMIF(СиР!$T$25:$Z$25,$AN$5:$AN$235,СиР!$T$33:$Z$33)</f>
        <v>4.99</v>
      </c>
      <c r="AW34" s="135">
        <f>SUMIF(СиР!$T$25:$Z$25,$AN$5:$AN$235,СиР!$T$34:$Z$34)</f>
        <v>2.7</v>
      </c>
      <c r="AX34" s="135">
        <f>SUMIF(СиР!$T$25:$Z$25,$AN$5:$AN$235,СиР!$T$35:$Z$35)</f>
        <v>6.46</v>
      </c>
      <c r="AY34" s="135">
        <f>SUMIF(СиР!$T$25:$Z$25,$AN$5:$AN$235,СиР!$T$36:$Z$36)</f>
        <v>0.47</v>
      </c>
      <c r="AZ34" s="136">
        <f>SUMIF(СиР!$T$25:$Z$25,$AN$5:$AN$235,СиР!$T$37:$Z$37)</f>
        <v>0.93</v>
      </c>
      <c r="BA34" s="135">
        <f t="shared" si="46"/>
        <v>54.88252</v>
      </c>
      <c r="BB34" s="190">
        <f t="shared" si="3"/>
        <v>20.949169999999999</v>
      </c>
      <c r="BC34" s="191">
        <f t="shared" si="3"/>
        <v>0</v>
      </c>
      <c r="BD34" s="135">
        <f t="shared" si="3"/>
        <v>7.5571100000000007</v>
      </c>
      <c r="BE34" s="135">
        <f t="shared" si="3"/>
        <v>1.7334900000000002</v>
      </c>
      <c r="BF34" s="135">
        <f t="shared" si="3"/>
        <v>0.36256000000000005</v>
      </c>
      <c r="BG34" s="135">
        <f t="shared" si="3"/>
        <v>0.98571000000000009</v>
      </c>
      <c r="BH34" s="135">
        <f t="shared" si="3"/>
        <v>5.6763300000000001</v>
      </c>
      <c r="BI34" s="135">
        <f t="shared" si="3"/>
        <v>5.65367</v>
      </c>
      <c r="BJ34" s="135">
        <f t="shared" si="3"/>
        <v>3.0591000000000004</v>
      </c>
      <c r="BK34" s="135">
        <f t="shared" si="3"/>
        <v>7.3191800000000002</v>
      </c>
      <c r="BL34" s="135">
        <f t="shared" si="3"/>
        <v>0.53250999999999993</v>
      </c>
      <c r="BM34" s="136">
        <f t="shared" si="3"/>
        <v>1.05369</v>
      </c>
      <c r="BN34" s="137">
        <f t="shared" si="5"/>
        <v>2303295.0189199997</v>
      </c>
      <c r="BO34" s="187">
        <f t="shared" si="47"/>
        <v>879189.20106999984</v>
      </c>
      <c r="BP34" s="187">
        <f t="shared" si="48"/>
        <v>0</v>
      </c>
      <c r="BQ34" s="137">
        <f t="shared" si="49"/>
        <v>317154.78480999998</v>
      </c>
      <c r="BR34" s="137">
        <f t="shared" si="49"/>
        <v>72750.647790000003</v>
      </c>
      <c r="BS34" s="137">
        <f t="shared" si="49"/>
        <v>15215.821760000001</v>
      </c>
      <c r="BT34" s="137">
        <f t="shared" si="49"/>
        <v>41368.01541</v>
      </c>
      <c r="BU34" s="137">
        <f t="shared" si="49"/>
        <v>238222.70942999999</v>
      </c>
      <c r="BV34" s="137">
        <f t="shared" si="49"/>
        <v>237271.72057</v>
      </c>
      <c r="BW34" s="137">
        <f t="shared" si="49"/>
        <v>128383.49610000002</v>
      </c>
      <c r="BX34" s="137">
        <f t="shared" si="49"/>
        <v>307169.40178000001</v>
      </c>
      <c r="BY34" s="137">
        <f t="shared" si="49"/>
        <v>22348.238209999996</v>
      </c>
      <c r="BZ34" s="137">
        <f t="shared" si="49"/>
        <v>44220.981989999993</v>
      </c>
      <c r="CA34" s="122">
        <v>1</v>
      </c>
      <c r="CF34" s="127" t="s">
        <v>32</v>
      </c>
    </row>
    <row r="35" spans="1:84" ht="12" hidden="1" customHeight="1" x14ac:dyDescent="0.25">
      <c r="A35" s="126" t="e">
        <f t="shared" si="11"/>
        <v>#REF!</v>
      </c>
      <c r="B35" s="127" t="s">
        <v>33</v>
      </c>
      <c r="C35" s="128">
        <f t="shared" si="0"/>
        <v>21973.200000000001</v>
      </c>
      <c r="D35" s="129">
        <v>20211.400000000001</v>
      </c>
      <c r="E35" s="129">
        <v>1761.8</v>
      </c>
      <c r="F35" s="129">
        <v>3728</v>
      </c>
      <c r="G35" s="126" t="s">
        <v>214</v>
      </c>
      <c r="H35" s="130">
        <v>1</v>
      </c>
      <c r="I35" s="130" t="s">
        <v>276</v>
      </c>
      <c r="J35" s="131">
        <v>44.8</v>
      </c>
      <c r="K35" s="132">
        <v>5.0999999999999996</v>
      </c>
      <c r="L35" s="132">
        <v>8.6300000000000008</v>
      </c>
      <c r="M35" s="132">
        <v>13.43</v>
      </c>
      <c r="N35" s="132">
        <v>6.91</v>
      </c>
      <c r="O35" s="132">
        <v>3.15</v>
      </c>
      <c r="P35" s="132">
        <v>1.81</v>
      </c>
      <c r="Q35" s="132">
        <v>5.77</v>
      </c>
      <c r="R35" s="132">
        <v>0</v>
      </c>
      <c r="S35" s="133">
        <v>40</v>
      </c>
      <c r="T35" s="133">
        <v>40</v>
      </c>
      <c r="U35" s="133">
        <v>2604.04</v>
      </c>
      <c r="V35" s="132">
        <v>195.98199600000001</v>
      </c>
      <c r="W35" s="133">
        <v>42.3</v>
      </c>
      <c r="X35" s="133">
        <v>2604.04</v>
      </c>
      <c r="Y35" s="132">
        <v>0</v>
      </c>
      <c r="Z35" s="134">
        <v>0</v>
      </c>
      <c r="AA35" s="132">
        <v>5.05</v>
      </c>
      <c r="AB35" s="132">
        <v>10.67</v>
      </c>
      <c r="AC35" s="132">
        <v>14</v>
      </c>
      <c r="AD35" s="131">
        <f t="shared" si="15"/>
        <v>5906396.1600000001</v>
      </c>
      <c r="AE35" s="132">
        <f t="shared" si="15"/>
        <v>672379.91999999993</v>
      </c>
      <c r="AF35" s="132">
        <f t="shared" si="15"/>
        <v>1137772.2960000001</v>
      </c>
      <c r="AG35" s="132">
        <f t="shared" si="15"/>
        <v>1770600.456</v>
      </c>
      <c r="AH35" s="132">
        <f t="shared" si="15"/>
        <v>911008.87199999997</v>
      </c>
      <c r="AI35" s="132">
        <f t="shared" si="15"/>
        <v>415293.48</v>
      </c>
      <c r="AJ35" s="132">
        <f t="shared" si="15"/>
        <v>238628.95200000005</v>
      </c>
      <c r="AK35" s="132">
        <f t="shared" si="15"/>
        <v>760712.18400000001</v>
      </c>
      <c r="AL35" s="132">
        <f t="shared" si="15"/>
        <v>0</v>
      </c>
      <c r="AN35" s="135">
        <f>SUMIF('Page 1'!$L:$L,$B:$B,'Page 1'!$S:$S)</f>
        <v>48.16</v>
      </c>
      <c r="AO35" s="190">
        <f>SUMIF(СиР!$T$25:$Z$25,$AN$5:$AN$235,СиР!$T$26:$Z$26)</f>
        <v>18.649999999999999</v>
      </c>
      <c r="AP35" s="191"/>
      <c r="AQ35" s="135">
        <f>SUMIF(СиР!$T$25:$Z$25,$AN$5:$AN$235,СиР!$T$28:$Z$28)</f>
        <v>7.16</v>
      </c>
      <c r="AR35" s="135">
        <f>SUMIF(СиР!$T$25:$Z$25,$AN$5:$AN$235,СиР!$T$29:$Z$29)</f>
        <v>1.53</v>
      </c>
      <c r="AS35" s="135">
        <f>SUMIF(СиР!$T$25:$Z$25,$AN$5:$AN$235,СиР!$T$30:$Z$30)</f>
        <v>0.32</v>
      </c>
      <c r="AT35" s="135">
        <f>SUMIF(СиР!$T$25:$Z$25,$AN$5:$AN$235,СиР!$T$31:$Z$31)</f>
        <v>0.87</v>
      </c>
      <c r="AU35" s="135">
        <f>SUMIF(СиР!$T$25:$Z$25,$AN$5:$AN$235,СиР!$T$32:$Z$32)</f>
        <v>5.01</v>
      </c>
      <c r="AV35" s="135">
        <f>SUMIF(СиР!$T$25:$Z$25,$AN$5:$AN$235,СиР!$T$33:$Z$33)</f>
        <v>4.99</v>
      </c>
      <c r="AW35" s="135">
        <f>SUMIF(СиР!$T$25:$Z$25,$AN$5:$AN$235,СиР!$T$34:$Z$34)</f>
        <v>2.7</v>
      </c>
      <c r="AX35" s="135">
        <f>SUMIF(СиР!$T$25:$Z$25,$AN$5:$AN$235,СиР!$T$35:$Z$35)</f>
        <v>6.46</v>
      </c>
      <c r="AY35" s="135">
        <f>SUMIF(СиР!$T$25:$Z$25,$AN$5:$AN$235,СиР!$T$36:$Z$36)</f>
        <v>0.47</v>
      </c>
      <c r="AZ35" s="136">
        <f>SUMIF(СиР!$T$25:$Z$25,$AN$5:$AN$235,СиР!$T$37:$Z$37)</f>
        <v>0</v>
      </c>
      <c r="BA35" s="135">
        <f t="shared" si="46"/>
        <v>54.565279999999994</v>
      </c>
      <c r="BB35" s="190">
        <f t="shared" si="3"/>
        <v>21.130449999999996</v>
      </c>
      <c r="BC35" s="191">
        <f t="shared" si="3"/>
        <v>0</v>
      </c>
      <c r="BD35" s="135">
        <f t="shared" si="3"/>
        <v>8.1122800000000002</v>
      </c>
      <c r="BE35" s="135">
        <f t="shared" si="3"/>
        <v>1.7334900000000002</v>
      </c>
      <c r="BF35" s="135">
        <f t="shared" si="3"/>
        <v>0.36255999999999999</v>
      </c>
      <c r="BG35" s="135">
        <f t="shared" si="3"/>
        <v>0.98570999999999998</v>
      </c>
      <c r="BH35" s="135">
        <f t="shared" ref="BH35:BM79" si="50">$BA35*AU35/$AN35</f>
        <v>5.6763299999999992</v>
      </c>
      <c r="BI35" s="135">
        <f t="shared" si="50"/>
        <v>5.6536700000000009</v>
      </c>
      <c r="BJ35" s="135">
        <f t="shared" si="50"/>
        <v>3.0591000000000004</v>
      </c>
      <c r="BK35" s="135">
        <f t="shared" si="50"/>
        <v>7.3191800000000002</v>
      </c>
      <c r="BL35" s="135">
        <f t="shared" si="50"/>
        <v>0.53250999999999993</v>
      </c>
      <c r="BM35" s="136">
        <f t="shared" si="50"/>
        <v>0</v>
      </c>
      <c r="BN35" s="137">
        <f t="shared" si="5"/>
        <v>14106196.728959998</v>
      </c>
      <c r="BO35" s="187">
        <f t="shared" si="47"/>
        <v>5462636.3993999995</v>
      </c>
      <c r="BP35" s="187">
        <f t="shared" si="48"/>
        <v>0</v>
      </c>
      <c r="BQ35" s="137">
        <f t="shared" si="49"/>
        <v>2097183.7329600002</v>
      </c>
      <c r="BR35" s="137">
        <f t="shared" si="49"/>
        <v>448141.21668000001</v>
      </c>
      <c r="BS35" s="137">
        <f t="shared" si="49"/>
        <v>93728.88192</v>
      </c>
      <c r="BT35" s="137">
        <f t="shared" si="49"/>
        <v>254825.39771999998</v>
      </c>
      <c r="BU35" s="137">
        <f t="shared" si="49"/>
        <v>1467442.8075599999</v>
      </c>
      <c r="BV35" s="137">
        <f t="shared" si="49"/>
        <v>1461584.7524400004</v>
      </c>
      <c r="BW35" s="137">
        <f t="shared" si="49"/>
        <v>790837.44120000012</v>
      </c>
      <c r="BX35" s="137">
        <f t="shared" si="49"/>
        <v>1892151.80376</v>
      </c>
      <c r="BY35" s="137">
        <f t="shared" si="49"/>
        <v>137664.29531999998</v>
      </c>
      <c r="BZ35" s="137">
        <f t="shared" si="49"/>
        <v>0</v>
      </c>
      <c r="CA35" s="122">
        <v>1</v>
      </c>
      <c r="CF35" s="127" t="s">
        <v>33</v>
      </c>
    </row>
    <row r="36" spans="1:84" ht="12" hidden="1" customHeight="1" x14ac:dyDescent="0.25">
      <c r="A36" s="126" t="e">
        <f t="shared" si="11"/>
        <v>#REF!</v>
      </c>
      <c r="B36" s="127" t="s">
        <v>34</v>
      </c>
      <c r="C36" s="128">
        <f t="shared" si="0"/>
        <v>644.9</v>
      </c>
      <c r="D36" s="129">
        <v>644.9</v>
      </c>
      <c r="E36" s="129">
        <v>0</v>
      </c>
      <c r="F36" s="129">
        <v>62.2</v>
      </c>
      <c r="G36" s="126" t="s">
        <v>214</v>
      </c>
      <c r="H36" s="130">
        <v>7</v>
      </c>
      <c r="I36" s="130" t="s">
        <v>276</v>
      </c>
      <c r="J36" s="131">
        <v>31</v>
      </c>
      <c r="K36" s="132">
        <v>5.0999999999999996</v>
      </c>
      <c r="L36" s="132">
        <v>6.59</v>
      </c>
      <c r="M36" s="132">
        <v>8.98</v>
      </c>
      <c r="N36" s="132">
        <v>6.92</v>
      </c>
      <c r="O36" s="132">
        <v>3.15</v>
      </c>
      <c r="P36" s="132">
        <v>0</v>
      </c>
      <c r="Q36" s="132">
        <v>0</v>
      </c>
      <c r="R36" s="132">
        <v>0.26</v>
      </c>
      <c r="S36" s="133">
        <v>40</v>
      </c>
      <c r="T36" s="133">
        <v>40</v>
      </c>
      <c r="U36" s="133">
        <v>2604.04</v>
      </c>
      <c r="V36" s="132">
        <v>195.98199600000001</v>
      </c>
      <c r="W36" s="133">
        <v>42.3</v>
      </c>
      <c r="X36" s="133">
        <v>2604.04</v>
      </c>
      <c r="Y36" s="132">
        <v>7.85</v>
      </c>
      <c r="Z36" s="134">
        <v>0</v>
      </c>
      <c r="AA36" s="132">
        <v>6.73</v>
      </c>
      <c r="AB36" s="132">
        <v>10.67</v>
      </c>
      <c r="AC36" s="132">
        <v>14</v>
      </c>
      <c r="AD36" s="131">
        <f t="shared" si="15"/>
        <v>119951.4</v>
      </c>
      <c r="AE36" s="132">
        <f t="shared" si="15"/>
        <v>19733.939999999999</v>
      </c>
      <c r="AF36" s="132">
        <f t="shared" si="15"/>
        <v>25499.345999999998</v>
      </c>
      <c r="AG36" s="132">
        <f t="shared" si="15"/>
        <v>34747.212</v>
      </c>
      <c r="AH36" s="132">
        <f t="shared" si="15"/>
        <v>26776.248</v>
      </c>
      <c r="AI36" s="132">
        <f t="shared" si="15"/>
        <v>12188.61</v>
      </c>
      <c r="AJ36" s="132">
        <f t="shared" si="15"/>
        <v>0</v>
      </c>
      <c r="AK36" s="132">
        <f t="shared" si="15"/>
        <v>0</v>
      </c>
      <c r="AL36" s="132">
        <f t="shared" si="15"/>
        <v>1006.0440000000001</v>
      </c>
      <c r="AN36" s="135">
        <f>SUMIF('Page 1'!$L:$L,$B:$B,'Page 1'!$S:$S)</f>
        <v>33.17</v>
      </c>
      <c r="AO36" s="190">
        <f>SUMIF(СиР!$T$25:$Z$25,$AN$5:$AN$235,СиР!$T$26:$Z$26)</f>
        <v>13.89</v>
      </c>
      <c r="AP36" s="191"/>
      <c r="AQ36" s="135">
        <f>SUMIF(СиР!$T$25:$Z$25,$AN$5:$AN$235,СиР!$T$28:$Z$28)</f>
        <v>5.9</v>
      </c>
      <c r="AR36" s="135">
        <f>SUMIF(СиР!$T$25:$Z$25,$AN$5:$AN$235,СиР!$T$29:$Z$29)</f>
        <v>1.53</v>
      </c>
      <c r="AS36" s="135">
        <f>SUMIF(СиР!$T$25:$Z$25,$AN$5:$AN$235,СиР!$T$30:$Z$30)</f>
        <v>0.32</v>
      </c>
      <c r="AT36" s="135">
        <f>SUMIF(СиР!$T$25:$Z$25,$AN$5:$AN$235,СиР!$T$31:$Z$31)</f>
        <v>0.6</v>
      </c>
      <c r="AU36" s="135">
        <f>SUMIF(СиР!$T$25:$Z$25,$AN$5:$AN$235,СиР!$T$32:$Z$32)</f>
        <v>5.01</v>
      </c>
      <c r="AV36" s="135">
        <f>SUMIF(СиР!$T$25:$Z$25,$AN$5:$AN$235,СиР!$T$33:$Z$33)</f>
        <v>4.99</v>
      </c>
      <c r="AW36" s="135">
        <f>SUMIF(СиР!$T$25:$Z$25,$AN$5:$AN$235,СиР!$T$34:$Z$34)</f>
        <v>0</v>
      </c>
      <c r="AX36" s="135">
        <f>SUMIF(СиР!$T$25:$Z$25,$AN$5:$AN$235,СиР!$T$35:$Z$35)</f>
        <v>0</v>
      </c>
      <c r="AY36" s="135">
        <f>SUMIF(СиР!$T$25:$Z$25,$AN$5:$AN$235,СиР!$T$36:$Z$36)</f>
        <v>0</v>
      </c>
      <c r="AZ36" s="136">
        <f>SUMIF(СиР!$T$25:$Z$25,$AN$5:$AN$235,СиР!$T$37:$Z$37)</f>
        <v>0.93</v>
      </c>
      <c r="BA36" s="135">
        <f t="shared" si="46"/>
        <v>37.581610000000005</v>
      </c>
      <c r="BB36" s="190">
        <f t="shared" ref="BB36:BG80" si="51">$BA36*AO36/$AN36</f>
        <v>15.737370000000004</v>
      </c>
      <c r="BC36" s="191">
        <f t="shared" si="51"/>
        <v>0</v>
      </c>
      <c r="BD36" s="135">
        <f t="shared" si="51"/>
        <v>6.6847000000000012</v>
      </c>
      <c r="BE36" s="135">
        <f t="shared" si="51"/>
        <v>1.7334900000000002</v>
      </c>
      <c r="BF36" s="135">
        <f t="shared" si="51"/>
        <v>0.36256000000000005</v>
      </c>
      <c r="BG36" s="135">
        <f t="shared" si="51"/>
        <v>0.67980000000000007</v>
      </c>
      <c r="BH36" s="135">
        <f t="shared" si="50"/>
        <v>5.6763300000000001</v>
      </c>
      <c r="BI36" s="135">
        <f t="shared" si="50"/>
        <v>5.65367</v>
      </c>
      <c r="BJ36" s="135">
        <f t="shared" si="50"/>
        <v>0</v>
      </c>
      <c r="BK36" s="135">
        <f t="shared" si="50"/>
        <v>0</v>
      </c>
      <c r="BL36" s="135">
        <f t="shared" si="50"/>
        <v>0</v>
      </c>
      <c r="BM36" s="136">
        <f t="shared" si="50"/>
        <v>1.0536900000000002</v>
      </c>
      <c r="BN36" s="137">
        <f t="shared" si="5"/>
        <v>285146.46889000008</v>
      </c>
      <c r="BO36" s="187">
        <f t="shared" si="47"/>
        <v>119405.62113000003</v>
      </c>
      <c r="BP36" s="187">
        <f t="shared" si="48"/>
        <v>0</v>
      </c>
      <c r="BQ36" s="137">
        <f t="shared" si="49"/>
        <v>50719.450300000004</v>
      </c>
      <c r="BR36" s="137">
        <f t="shared" si="49"/>
        <v>13152.67101</v>
      </c>
      <c r="BS36" s="137">
        <f t="shared" si="49"/>
        <v>2750.88544</v>
      </c>
      <c r="BT36" s="137">
        <f t="shared" si="49"/>
        <v>5157.9102000000003</v>
      </c>
      <c r="BU36" s="137">
        <f t="shared" si="49"/>
        <v>43068.550169999995</v>
      </c>
      <c r="BV36" s="137">
        <f t="shared" si="49"/>
        <v>42896.619829999996</v>
      </c>
      <c r="BW36" s="137">
        <f t="shared" si="49"/>
        <v>0</v>
      </c>
      <c r="BX36" s="137">
        <f t="shared" si="49"/>
        <v>0</v>
      </c>
      <c r="BY36" s="137">
        <f t="shared" si="49"/>
        <v>0</v>
      </c>
      <c r="BZ36" s="137">
        <f t="shared" si="49"/>
        <v>7994.7608100000016</v>
      </c>
      <c r="CA36" s="122">
        <v>1</v>
      </c>
      <c r="CF36" s="127" t="s">
        <v>34</v>
      </c>
    </row>
    <row r="37" spans="1:84" ht="12" hidden="1" customHeight="1" x14ac:dyDescent="0.25">
      <c r="A37" s="126" t="e">
        <f t="shared" si="11"/>
        <v>#REF!</v>
      </c>
      <c r="B37" s="127" t="s">
        <v>35</v>
      </c>
      <c r="C37" s="128">
        <f t="shared" si="0"/>
        <v>1486.2</v>
      </c>
      <c r="D37" s="129">
        <v>1376.2</v>
      </c>
      <c r="E37" s="129">
        <v>110</v>
      </c>
      <c r="F37" s="129">
        <v>88.8</v>
      </c>
      <c r="G37" s="126" t="s">
        <v>212</v>
      </c>
      <c r="H37" s="130">
        <v>9</v>
      </c>
      <c r="I37" s="130" t="s">
        <v>275</v>
      </c>
      <c r="J37" s="138">
        <v>20.440000000000001</v>
      </c>
      <c r="K37" s="132">
        <v>3.11</v>
      </c>
      <c r="L37" s="132">
        <v>4.0599999999999996</v>
      </c>
      <c r="M37" s="132">
        <v>7</v>
      </c>
      <c r="N37" s="132">
        <v>4</v>
      </c>
      <c r="O37" s="132">
        <v>2.0499999999999998</v>
      </c>
      <c r="P37" s="132">
        <v>0</v>
      </c>
      <c r="Q37" s="132">
        <v>0</v>
      </c>
      <c r="R37" s="132">
        <v>0.22</v>
      </c>
      <c r="S37" s="133">
        <v>40</v>
      </c>
      <c r="T37" s="133">
        <v>0</v>
      </c>
      <c r="U37" s="133">
        <v>0</v>
      </c>
      <c r="V37" s="132">
        <v>0</v>
      </c>
      <c r="W37" s="133">
        <v>42.3</v>
      </c>
      <c r="X37" s="133">
        <v>2604.04</v>
      </c>
      <c r="Y37" s="132">
        <v>6.92</v>
      </c>
      <c r="Z37" s="134">
        <v>0</v>
      </c>
      <c r="AA37" s="132">
        <v>6.73</v>
      </c>
      <c r="AB37" s="132">
        <v>10.67</v>
      </c>
      <c r="AC37" s="132">
        <v>14</v>
      </c>
      <c r="AD37" s="131">
        <f t="shared" si="15"/>
        <v>182267.56800000003</v>
      </c>
      <c r="AE37" s="132">
        <f t="shared" si="15"/>
        <v>27732.492000000002</v>
      </c>
      <c r="AF37" s="132">
        <f t="shared" si="15"/>
        <v>36203.831999999995</v>
      </c>
      <c r="AG37" s="132">
        <f t="shared" si="15"/>
        <v>62420.399999999994</v>
      </c>
      <c r="AH37" s="132">
        <f t="shared" si="15"/>
        <v>35668.800000000003</v>
      </c>
      <c r="AI37" s="132">
        <f t="shared" si="15"/>
        <v>18280.260000000002</v>
      </c>
      <c r="AJ37" s="132">
        <f t="shared" si="15"/>
        <v>0</v>
      </c>
      <c r="AK37" s="132">
        <f t="shared" si="15"/>
        <v>0</v>
      </c>
      <c r="AL37" s="132">
        <f t="shared" si="15"/>
        <v>1961.7840000000001</v>
      </c>
      <c r="AN37" s="135">
        <f>SUMIF('Page 1'!$L:$L,$B:$B,'Page 1'!$S:$S)</f>
        <v>26.91</v>
      </c>
      <c r="AO37" s="190">
        <f>SUMIF(СиР!$T$25:$Z$25,$AN$5:$AN$235,СиР!$T$26:$Z$26)</f>
        <v>7.81</v>
      </c>
      <c r="AP37" s="191"/>
      <c r="AQ37" s="135">
        <f>SUMIF(СиР!$T$25:$Z$25,$AN$5:$AN$235,СиР!$T$28:$Z$28)</f>
        <v>8.4499999999999993</v>
      </c>
      <c r="AR37" s="135">
        <f>SUMIF(СиР!$T$25:$Z$25,$AN$5:$AN$235,СиР!$T$29:$Z$29)</f>
        <v>1.53</v>
      </c>
      <c r="AS37" s="135">
        <f>SUMIF(СиР!$T$25:$Z$25,$AN$5:$AN$235,СиР!$T$30:$Z$30)</f>
        <v>0.18</v>
      </c>
      <c r="AT37" s="135">
        <f>SUMIF(СиР!$T$25:$Z$25,$AN$5:$AN$235,СиР!$T$31:$Z$31)</f>
        <v>0.48</v>
      </c>
      <c r="AU37" s="135">
        <f>SUMIF(СиР!$T$25:$Z$25,$AN$5:$AN$235,СиР!$T$32:$Z$32)</f>
        <v>4.93</v>
      </c>
      <c r="AV37" s="135">
        <f>SUMIF(СиР!$T$25:$Z$25,$AN$5:$AN$235,СиР!$T$33:$Z$33)</f>
        <v>2.6</v>
      </c>
      <c r="AW37" s="135">
        <f>SUMIF(СиР!$T$25:$Z$25,$AN$5:$AN$235,СиР!$T$34:$Z$34)</f>
        <v>0</v>
      </c>
      <c r="AX37" s="135">
        <f>SUMIF(СиР!$T$25:$Z$25,$AN$5:$AN$235,СиР!$T$35:$Z$35)</f>
        <v>0</v>
      </c>
      <c r="AY37" s="135">
        <f>SUMIF(СиР!$T$25:$Z$25,$AN$5:$AN$235,СиР!$T$36:$Z$36)</f>
        <v>0</v>
      </c>
      <c r="AZ37" s="136">
        <f>SUMIF(СиР!$T$25:$Z$25,$AN$5:$AN$235,СиР!$T$37:$Z$37)</f>
        <v>0.93</v>
      </c>
      <c r="BA37" s="135">
        <f t="shared" si="46"/>
        <v>30.48903</v>
      </c>
      <c r="BB37" s="190">
        <f t="shared" si="51"/>
        <v>8.8487299999999998</v>
      </c>
      <c r="BC37" s="191">
        <f t="shared" si="51"/>
        <v>0</v>
      </c>
      <c r="BD37" s="135">
        <f t="shared" si="51"/>
        <v>9.5738499999999984</v>
      </c>
      <c r="BE37" s="135">
        <f t="shared" si="51"/>
        <v>1.73349</v>
      </c>
      <c r="BF37" s="135">
        <f t="shared" si="51"/>
        <v>0.20393999999999998</v>
      </c>
      <c r="BG37" s="135">
        <f t="shared" si="51"/>
        <v>0.54383999999999999</v>
      </c>
      <c r="BH37" s="135">
        <f t="shared" si="50"/>
        <v>5.5856899999999996</v>
      </c>
      <c r="BI37" s="135">
        <f t="shared" si="50"/>
        <v>2.9458000000000002</v>
      </c>
      <c r="BJ37" s="135">
        <f t="shared" si="50"/>
        <v>0</v>
      </c>
      <c r="BK37" s="135">
        <f t="shared" si="50"/>
        <v>0</v>
      </c>
      <c r="BL37" s="135">
        <f t="shared" si="50"/>
        <v>0</v>
      </c>
      <c r="BM37" s="136">
        <f t="shared" si="50"/>
        <v>1.05369</v>
      </c>
      <c r="BN37" s="137">
        <f t="shared" si="5"/>
        <v>533115.24786</v>
      </c>
      <c r="BO37" s="187">
        <f t="shared" si="47"/>
        <v>154724.26926000003</v>
      </c>
      <c r="BP37" s="187">
        <f t="shared" si="48"/>
        <v>0</v>
      </c>
      <c r="BQ37" s="137">
        <f t="shared" si="49"/>
        <v>167403.33869999999</v>
      </c>
      <c r="BR37" s="137">
        <f t="shared" si="49"/>
        <v>30310.900379999999</v>
      </c>
      <c r="BS37" s="137">
        <f t="shared" si="49"/>
        <v>3565.9882799999996</v>
      </c>
      <c r="BT37" s="137">
        <f t="shared" si="49"/>
        <v>9509.3020799999995</v>
      </c>
      <c r="BU37" s="137">
        <f t="shared" si="49"/>
        <v>97668.456779999993</v>
      </c>
      <c r="BV37" s="137">
        <f t="shared" si="49"/>
        <v>51508.719600000004</v>
      </c>
      <c r="BW37" s="137">
        <f t="shared" si="49"/>
        <v>0</v>
      </c>
      <c r="BX37" s="137">
        <f t="shared" si="49"/>
        <v>0</v>
      </c>
      <c r="BY37" s="137">
        <f t="shared" si="49"/>
        <v>0</v>
      </c>
      <c r="BZ37" s="137">
        <f t="shared" si="49"/>
        <v>18424.272779999999</v>
      </c>
      <c r="CA37" s="122">
        <v>1</v>
      </c>
      <c r="CF37" s="127" t="s">
        <v>35</v>
      </c>
    </row>
    <row r="38" spans="1:84" ht="12" hidden="1" customHeight="1" x14ac:dyDescent="0.25">
      <c r="A38" s="126" t="e">
        <f t="shared" si="11"/>
        <v>#REF!</v>
      </c>
      <c r="B38" s="127" t="s">
        <v>208</v>
      </c>
      <c r="C38" s="128">
        <f t="shared" si="0"/>
        <v>879.9</v>
      </c>
      <c r="D38" s="129">
        <v>879.9</v>
      </c>
      <c r="E38" s="129">
        <v>0</v>
      </c>
      <c r="F38" s="129">
        <v>88.8</v>
      </c>
      <c r="G38" s="130" t="s">
        <v>212</v>
      </c>
      <c r="H38" s="130">
        <v>9</v>
      </c>
      <c r="I38" s="130" t="s">
        <v>275</v>
      </c>
      <c r="J38" s="138">
        <v>20.440000000000001</v>
      </c>
      <c r="K38" s="132">
        <v>3.11</v>
      </c>
      <c r="L38" s="132">
        <v>4.0599999999999996</v>
      </c>
      <c r="M38" s="132">
        <v>7</v>
      </c>
      <c r="N38" s="132">
        <v>4</v>
      </c>
      <c r="O38" s="132">
        <v>2.0499999999999998</v>
      </c>
      <c r="P38" s="132">
        <v>0</v>
      </c>
      <c r="Q38" s="132">
        <v>0</v>
      </c>
      <c r="R38" s="132">
        <v>0.22</v>
      </c>
      <c r="S38" s="133">
        <v>40</v>
      </c>
      <c r="T38" s="133">
        <v>0</v>
      </c>
      <c r="U38" s="133">
        <v>0</v>
      </c>
      <c r="V38" s="132">
        <v>0</v>
      </c>
      <c r="W38" s="133">
        <v>42.3</v>
      </c>
      <c r="X38" s="133">
        <v>2604.04</v>
      </c>
      <c r="Y38" s="132">
        <v>6.92</v>
      </c>
      <c r="Z38" s="134">
        <v>0</v>
      </c>
      <c r="AA38" s="132">
        <v>6.73</v>
      </c>
      <c r="AB38" s="132">
        <v>10.67</v>
      </c>
      <c r="AC38" s="132">
        <v>14</v>
      </c>
      <c r="AD38" s="131">
        <f t="shared" ref="AD38:AL66" si="52">$C38*J38*6</f>
        <v>107910.93599999999</v>
      </c>
      <c r="AE38" s="132">
        <f t="shared" si="52"/>
        <v>16418.934000000001</v>
      </c>
      <c r="AF38" s="132">
        <f t="shared" si="52"/>
        <v>21434.363999999998</v>
      </c>
      <c r="AG38" s="132">
        <f t="shared" si="52"/>
        <v>36955.800000000003</v>
      </c>
      <c r="AH38" s="132">
        <f t="shared" si="52"/>
        <v>21117.599999999999</v>
      </c>
      <c r="AI38" s="132">
        <f t="shared" si="52"/>
        <v>10822.769999999999</v>
      </c>
      <c r="AJ38" s="132">
        <f t="shared" si="52"/>
        <v>0</v>
      </c>
      <c r="AK38" s="132">
        <f t="shared" si="52"/>
        <v>0</v>
      </c>
      <c r="AL38" s="132">
        <f t="shared" si="52"/>
        <v>1161.4680000000001</v>
      </c>
      <c r="AN38" s="135">
        <f>SUMIF('Page 1'!$L:$L,$B:$B,'Page 1'!$S:$S)</f>
        <v>26.91</v>
      </c>
      <c r="AO38" s="190">
        <f>SUMIF(СиР!$T$25:$Z$25,$AN$5:$AN$235,СиР!$T$26:$Z$26)</f>
        <v>7.81</v>
      </c>
      <c r="AP38" s="191"/>
      <c r="AQ38" s="135">
        <f>SUMIF(СиР!$T$25:$Z$25,$AN$5:$AN$235,СиР!$T$28:$Z$28)</f>
        <v>8.4499999999999993</v>
      </c>
      <c r="AR38" s="135">
        <f>SUMIF(СиР!$T$25:$Z$25,$AN$5:$AN$235,СиР!$T$29:$Z$29)</f>
        <v>1.53</v>
      </c>
      <c r="AS38" s="135">
        <f>SUMIF(СиР!$T$25:$Z$25,$AN$5:$AN$235,СиР!$T$30:$Z$30)</f>
        <v>0.18</v>
      </c>
      <c r="AT38" s="135">
        <f>SUMIF(СиР!$T$25:$Z$25,$AN$5:$AN$235,СиР!$T$31:$Z$31)</f>
        <v>0.48</v>
      </c>
      <c r="AU38" s="135">
        <f>SUMIF(СиР!$T$25:$Z$25,$AN$5:$AN$235,СиР!$T$32:$Z$32)</f>
        <v>4.93</v>
      </c>
      <c r="AV38" s="135">
        <f>SUMIF(СиР!$T$25:$Z$25,$AN$5:$AN$235,СиР!$T$33:$Z$33)</f>
        <v>2.6</v>
      </c>
      <c r="AW38" s="135">
        <f>SUMIF(СиР!$T$25:$Z$25,$AN$5:$AN$235,СиР!$T$34:$Z$34)</f>
        <v>0</v>
      </c>
      <c r="AX38" s="135">
        <f>SUMIF(СиР!$T$25:$Z$25,$AN$5:$AN$235,СиР!$T$35:$Z$35)</f>
        <v>0</v>
      </c>
      <c r="AY38" s="135">
        <f>SUMIF(СиР!$T$25:$Z$25,$AN$5:$AN$235,СиР!$T$36:$Z$36)</f>
        <v>0</v>
      </c>
      <c r="AZ38" s="136">
        <f>SUMIF(СиР!$T$25:$Z$25,$AN$5:$AN$235,СиР!$T$37:$Z$37)</f>
        <v>0.93</v>
      </c>
      <c r="BA38" s="135">
        <f t="shared" si="46"/>
        <v>30.48903</v>
      </c>
      <c r="BB38" s="190">
        <f t="shared" si="51"/>
        <v>8.8487299999999998</v>
      </c>
      <c r="BC38" s="191">
        <f t="shared" si="51"/>
        <v>0</v>
      </c>
      <c r="BD38" s="135">
        <f t="shared" si="51"/>
        <v>9.5738499999999984</v>
      </c>
      <c r="BE38" s="135">
        <f t="shared" si="51"/>
        <v>1.73349</v>
      </c>
      <c r="BF38" s="135">
        <f t="shared" si="51"/>
        <v>0.20393999999999998</v>
      </c>
      <c r="BG38" s="135">
        <f t="shared" si="51"/>
        <v>0.54383999999999999</v>
      </c>
      <c r="BH38" s="135">
        <f t="shared" si="50"/>
        <v>5.5856899999999996</v>
      </c>
      <c r="BI38" s="135">
        <f t="shared" si="50"/>
        <v>2.9458000000000002</v>
      </c>
      <c r="BJ38" s="135">
        <f t="shared" si="50"/>
        <v>0</v>
      </c>
      <c r="BK38" s="135">
        <f t="shared" si="50"/>
        <v>0</v>
      </c>
      <c r="BL38" s="135">
        <f t="shared" si="50"/>
        <v>0</v>
      </c>
      <c r="BM38" s="136">
        <f t="shared" si="50"/>
        <v>1.05369</v>
      </c>
      <c r="BN38" s="137">
        <f t="shared" si="5"/>
        <v>315629.19296999997</v>
      </c>
      <c r="BO38" s="187">
        <f t="shared" si="47"/>
        <v>91604.01327000001</v>
      </c>
      <c r="BP38" s="187">
        <f t="shared" si="48"/>
        <v>0</v>
      </c>
      <c r="BQ38" s="137">
        <f t="shared" si="49"/>
        <v>99110.616149999987</v>
      </c>
      <c r="BR38" s="137">
        <f t="shared" si="49"/>
        <v>17945.47251</v>
      </c>
      <c r="BS38" s="137">
        <f t="shared" si="49"/>
        <v>2111.2320599999994</v>
      </c>
      <c r="BT38" s="137">
        <f t="shared" si="49"/>
        <v>5629.9521599999998</v>
      </c>
      <c r="BU38" s="137">
        <f t="shared" si="49"/>
        <v>57824.300309999991</v>
      </c>
      <c r="BV38" s="137">
        <f t="shared" si="49"/>
        <v>30495.574199999999</v>
      </c>
      <c r="BW38" s="137">
        <f t="shared" si="49"/>
        <v>0</v>
      </c>
      <c r="BX38" s="137">
        <f t="shared" si="49"/>
        <v>0</v>
      </c>
      <c r="BY38" s="137">
        <f t="shared" si="49"/>
        <v>0</v>
      </c>
      <c r="BZ38" s="137">
        <f t="shared" si="49"/>
        <v>10908.032309999999</v>
      </c>
      <c r="CA38" s="122">
        <v>1</v>
      </c>
      <c r="CF38" s="127" t="s">
        <v>208</v>
      </c>
    </row>
    <row r="39" spans="1:84" ht="12" hidden="1" customHeight="1" x14ac:dyDescent="0.25">
      <c r="A39" s="126" t="e">
        <f t="shared" si="11"/>
        <v>#REF!</v>
      </c>
      <c r="B39" s="127" t="s">
        <v>206</v>
      </c>
      <c r="C39" s="128">
        <f t="shared" si="0"/>
        <v>886.63</v>
      </c>
      <c r="D39" s="129">
        <v>886.63</v>
      </c>
      <c r="E39" s="129">
        <v>0</v>
      </c>
      <c r="F39" s="129">
        <v>89.5</v>
      </c>
      <c r="G39" s="130" t="s">
        <v>212</v>
      </c>
      <c r="H39" s="130">
        <v>9</v>
      </c>
      <c r="I39" s="130" t="s">
        <v>275</v>
      </c>
      <c r="J39" s="138">
        <v>20.440000000000001</v>
      </c>
      <c r="K39" s="132">
        <v>3.11</v>
      </c>
      <c r="L39" s="132">
        <v>4.0599999999999996</v>
      </c>
      <c r="M39" s="132">
        <v>7</v>
      </c>
      <c r="N39" s="132">
        <v>4</v>
      </c>
      <c r="O39" s="132">
        <v>2.0499999999999998</v>
      </c>
      <c r="P39" s="132">
        <v>0</v>
      </c>
      <c r="Q39" s="132">
        <v>0</v>
      </c>
      <c r="R39" s="132">
        <v>0.22</v>
      </c>
      <c r="S39" s="133">
        <v>40</v>
      </c>
      <c r="T39" s="133">
        <v>0</v>
      </c>
      <c r="U39" s="133">
        <v>0</v>
      </c>
      <c r="V39" s="132">
        <v>0</v>
      </c>
      <c r="W39" s="133">
        <v>42.3</v>
      </c>
      <c r="X39" s="133">
        <v>2604.04</v>
      </c>
      <c r="Y39" s="132">
        <v>6.92</v>
      </c>
      <c r="Z39" s="134">
        <v>0</v>
      </c>
      <c r="AA39" s="132">
        <v>6.73</v>
      </c>
      <c r="AB39" s="132">
        <v>10.67</v>
      </c>
      <c r="AC39" s="132">
        <v>14</v>
      </c>
      <c r="AD39" s="131">
        <f t="shared" si="52"/>
        <v>108736.30320000002</v>
      </c>
      <c r="AE39" s="132">
        <f t="shared" si="52"/>
        <v>16544.515800000001</v>
      </c>
      <c r="AF39" s="132">
        <f t="shared" si="52"/>
        <v>21598.306799999998</v>
      </c>
      <c r="AG39" s="132">
        <f t="shared" si="52"/>
        <v>37238.46</v>
      </c>
      <c r="AH39" s="132">
        <f t="shared" si="52"/>
        <v>21279.119999999999</v>
      </c>
      <c r="AI39" s="132">
        <f t="shared" si="52"/>
        <v>10905.548999999999</v>
      </c>
      <c r="AJ39" s="132">
        <f t="shared" si="52"/>
        <v>0</v>
      </c>
      <c r="AK39" s="132">
        <f t="shared" si="52"/>
        <v>0</v>
      </c>
      <c r="AL39" s="132">
        <f t="shared" si="52"/>
        <v>1170.3516</v>
      </c>
      <c r="AN39" s="135">
        <f>SUMIF('Page 1'!$L:$L,$B:$B,'Page 1'!$S:$S)</f>
        <v>26.91</v>
      </c>
      <c r="AO39" s="190">
        <f>SUMIF(СиР!$T$25:$Z$25,$AN$5:$AN$235,СиР!$T$26:$Z$26)</f>
        <v>7.81</v>
      </c>
      <c r="AP39" s="191"/>
      <c r="AQ39" s="135">
        <f>SUMIF(СиР!$T$25:$Z$25,$AN$5:$AN$235,СиР!$T$28:$Z$28)</f>
        <v>8.4499999999999993</v>
      </c>
      <c r="AR39" s="135">
        <f>SUMIF(СиР!$T$25:$Z$25,$AN$5:$AN$235,СиР!$T$29:$Z$29)</f>
        <v>1.53</v>
      </c>
      <c r="AS39" s="135">
        <f>SUMIF(СиР!$T$25:$Z$25,$AN$5:$AN$235,СиР!$T$30:$Z$30)</f>
        <v>0.18</v>
      </c>
      <c r="AT39" s="135">
        <f>SUMIF(СиР!$T$25:$Z$25,$AN$5:$AN$235,СиР!$T$31:$Z$31)</f>
        <v>0.48</v>
      </c>
      <c r="AU39" s="135">
        <f>SUMIF(СиР!$T$25:$Z$25,$AN$5:$AN$235,СиР!$T$32:$Z$32)</f>
        <v>4.93</v>
      </c>
      <c r="AV39" s="135">
        <f>SUMIF(СиР!$T$25:$Z$25,$AN$5:$AN$235,СиР!$T$33:$Z$33)</f>
        <v>2.6</v>
      </c>
      <c r="AW39" s="135">
        <f>SUMIF(СиР!$T$25:$Z$25,$AN$5:$AN$235,СиР!$T$34:$Z$34)</f>
        <v>0</v>
      </c>
      <c r="AX39" s="135">
        <f>SUMIF(СиР!$T$25:$Z$25,$AN$5:$AN$235,СиР!$T$35:$Z$35)</f>
        <v>0</v>
      </c>
      <c r="AY39" s="135">
        <f>SUMIF(СиР!$T$25:$Z$25,$AN$5:$AN$235,СиР!$T$36:$Z$36)</f>
        <v>0</v>
      </c>
      <c r="AZ39" s="136">
        <f>SUMIF(СиР!$T$25:$Z$25,$AN$5:$AN$235,СиР!$T$37:$Z$37)</f>
        <v>0.93</v>
      </c>
      <c r="BA39" s="135">
        <f t="shared" si="46"/>
        <v>30.48903</v>
      </c>
      <c r="BB39" s="190">
        <f t="shared" si="51"/>
        <v>8.8487299999999998</v>
      </c>
      <c r="BC39" s="191">
        <f t="shared" si="51"/>
        <v>0</v>
      </c>
      <c r="BD39" s="135">
        <f t="shared" si="51"/>
        <v>9.5738499999999984</v>
      </c>
      <c r="BE39" s="135">
        <f t="shared" si="51"/>
        <v>1.73349</v>
      </c>
      <c r="BF39" s="135">
        <f t="shared" si="51"/>
        <v>0.20393999999999998</v>
      </c>
      <c r="BG39" s="135">
        <f t="shared" si="51"/>
        <v>0.54383999999999999</v>
      </c>
      <c r="BH39" s="135">
        <f t="shared" si="50"/>
        <v>5.5856899999999996</v>
      </c>
      <c r="BI39" s="135">
        <f t="shared" si="50"/>
        <v>2.9458000000000002</v>
      </c>
      <c r="BJ39" s="135">
        <f t="shared" si="50"/>
        <v>0</v>
      </c>
      <c r="BK39" s="135">
        <f t="shared" si="50"/>
        <v>0</v>
      </c>
      <c r="BL39" s="135">
        <f t="shared" si="50"/>
        <v>0</v>
      </c>
      <c r="BM39" s="136">
        <f t="shared" si="50"/>
        <v>1.05369</v>
      </c>
      <c r="BN39" s="137">
        <f t="shared" si="5"/>
        <v>318043.31328900007</v>
      </c>
      <c r="BO39" s="187">
        <f t="shared" si="47"/>
        <v>92304.65539900001</v>
      </c>
      <c r="BP39" s="187">
        <f t="shared" si="48"/>
        <v>0</v>
      </c>
      <c r="BQ39" s="137">
        <f t="shared" si="49"/>
        <v>99868.673254999987</v>
      </c>
      <c r="BR39" s="137">
        <f t="shared" si="49"/>
        <v>18082.730187000001</v>
      </c>
      <c r="BS39" s="137">
        <f t="shared" si="49"/>
        <v>2127.3800219999994</v>
      </c>
      <c r="BT39" s="137">
        <f t="shared" si="49"/>
        <v>5673.0133919999998</v>
      </c>
      <c r="BU39" s="137">
        <f t="shared" si="49"/>
        <v>58266.575046999998</v>
      </c>
      <c r="BV39" s="137">
        <f t="shared" si="49"/>
        <v>30728.822540000001</v>
      </c>
      <c r="BW39" s="137">
        <f t="shared" si="49"/>
        <v>0</v>
      </c>
      <c r="BX39" s="137">
        <f t="shared" si="49"/>
        <v>0</v>
      </c>
      <c r="BY39" s="137">
        <f t="shared" si="49"/>
        <v>0</v>
      </c>
      <c r="BZ39" s="137">
        <f t="shared" si="49"/>
        <v>10991.463446999998</v>
      </c>
      <c r="CA39" s="122">
        <v>1</v>
      </c>
      <c r="CF39" s="127" t="s">
        <v>206</v>
      </c>
    </row>
    <row r="40" spans="1:84" ht="12" hidden="1" customHeight="1" x14ac:dyDescent="0.25">
      <c r="A40" s="126" t="e">
        <f t="shared" si="11"/>
        <v>#REF!</v>
      </c>
      <c r="B40" s="127" t="s">
        <v>36</v>
      </c>
      <c r="C40" s="128">
        <f t="shared" si="0"/>
        <v>885.3</v>
      </c>
      <c r="D40" s="129">
        <v>885.3</v>
      </c>
      <c r="E40" s="129">
        <v>0</v>
      </c>
      <c r="F40" s="129">
        <v>88.8</v>
      </c>
      <c r="G40" s="130" t="s">
        <v>212</v>
      </c>
      <c r="H40" s="130">
        <v>9</v>
      </c>
      <c r="I40" s="130" t="s">
        <v>275</v>
      </c>
      <c r="J40" s="138">
        <v>20.440000000000001</v>
      </c>
      <c r="K40" s="132">
        <v>3.11</v>
      </c>
      <c r="L40" s="132">
        <v>4.0599999999999996</v>
      </c>
      <c r="M40" s="132">
        <v>7</v>
      </c>
      <c r="N40" s="132">
        <v>4</v>
      </c>
      <c r="O40" s="132">
        <v>2.0499999999999998</v>
      </c>
      <c r="P40" s="132">
        <v>0</v>
      </c>
      <c r="Q40" s="132">
        <v>0</v>
      </c>
      <c r="R40" s="132">
        <v>0.22</v>
      </c>
      <c r="S40" s="133">
        <v>40</v>
      </c>
      <c r="T40" s="133">
        <v>0</v>
      </c>
      <c r="U40" s="133">
        <v>0</v>
      </c>
      <c r="V40" s="132">
        <v>0</v>
      </c>
      <c r="W40" s="133">
        <v>42.3</v>
      </c>
      <c r="X40" s="133">
        <v>2604.04</v>
      </c>
      <c r="Y40" s="132">
        <v>6.92</v>
      </c>
      <c r="Z40" s="134">
        <v>0</v>
      </c>
      <c r="AA40" s="132">
        <v>6.73</v>
      </c>
      <c r="AB40" s="132">
        <v>10.67</v>
      </c>
      <c r="AC40" s="132">
        <v>14</v>
      </c>
      <c r="AD40" s="131">
        <f t="shared" si="52"/>
        <v>108573.192</v>
      </c>
      <c r="AE40" s="132">
        <f t="shared" si="52"/>
        <v>16519.698</v>
      </c>
      <c r="AF40" s="132">
        <f t="shared" si="52"/>
        <v>21565.907999999996</v>
      </c>
      <c r="AG40" s="132">
        <f t="shared" si="52"/>
        <v>37182.6</v>
      </c>
      <c r="AH40" s="132">
        <f t="shared" si="52"/>
        <v>21247.199999999997</v>
      </c>
      <c r="AI40" s="132">
        <f t="shared" si="52"/>
        <v>10889.189999999999</v>
      </c>
      <c r="AJ40" s="132">
        <f t="shared" si="52"/>
        <v>0</v>
      </c>
      <c r="AK40" s="132">
        <f t="shared" si="52"/>
        <v>0</v>
      </c>
      <c r="AL40" s="132">
        <f t="shared" si="52"/>
        <v>1168.596</v>
      </c>
      <c r="AN40" s="135">
        <f>SUMIF('Page 1'!$L:$L,$B:$B,'Page 1'!$S:$S)</f>
        <v>26.91</v>
      </c>
      <c r="AO40" s="190">
        <f>SUMIF(СиР!$T$25:$Z$25,$AN$5:$AN$235,СиР!$T$26:$Z$26)</f>
        <v>7.81</v>
      </c>
      <c r="AP40" s="191"/>
      <c r="AQ40" s="135">
        <f>SUMIF(СиР!$T$25:$Z$25,$AN$5:$AN$235,СиР!$T$28:$Z$28)</f>
        <v>8.4499999999999993</v>
      </c>
      <c r="AR40" s="135">
        <f>SUMIF(СиР!$T$25:$Z$25,$AN$5:$AN$235,СиР!$T$29:$Z$29)</f>
        <v>1.53</v>
      </c>
      <c r="AS40" s="135">
        <f>SUMIF(СиР!$T$25:$Z$25,$AN$5:$AN$235,СиР!$T$30:$Z$30)</f>
        <v>0.18</v>
      </c>
      <c r="AT40" s="135">
        <f>SUMIF(СиР!$T$25:$Z$25,$AN$5:$AN$235,СиР!$T$31:$Z$31)</f>
        <v>0.48</v>
      </c>
      <c r="AU40" s="135">
        <f>SUMIF(СиР!$T$25:$Z$25,$AN$5:$AN$235,СиР!$T$32:$Z$32)</f>
        <v>4.93</v>
      </c>
      <c r="AV40" s="135">
        <f>SUMIF(СиР!$T$25:$Z$25,$AN$5:$AN$235,СиР!$T$33:$Z$33)</f>
        <v>2.6</v>
      </c>
      <c r="AW40" s="135">
        <f>SUMIF(СиР!$T$25:$Z$25,$AN$5:$AN$235,СиР!$T$34:$Z$34)</f>
        <v>0</v>
      </c>
      <c r="AX40" s="135">
        <f>SUMIF(СиР!$T$25:$Z$25,$AN$5:$AN$235,СиР!$T$35:$Z$35)</f>
        <v>0</v>
      </c>
      <c r="AY40" s="135">
        <f>SUMIF(СиР!$T$25:$Z$25,$AN$5:$AN$235,СиР!$T$36:$Z$36)</f>
        <v>0</v>
      </c>
      <c r="AZ40" s="136">
        <f>SUMIF(СиР!$T$25:$Z$25,$AN$5:$AN$235,СиР!$T$37:$Z$37)</f>
        <v>0.93</v>
      </c>
      <c r="BA40" s="135">
        <f t="shared" si="46"/>
        <v>30.48903</v>
      </c>
      <c r="BB40" s="190">
        <f t="shared" si="51"/>
        <v>8.8487299999999998</v>
      </c>
      <c r="BC40" s="191">
        <f t="shared" si="51"/>
        <v>0</v>
      </c>
      <c r="BD40" s="135">
        <f t="shared" si="51"/>
        <v>9.5738499999999984</v>
      </c>
      <c r="BE40" s="135">
        <f t="shared" si="51"/>
        <v>1.73349</v>
      </c>
      <c r="BF40" s="135">
        <f t="shared" si="51"/>
        <v>0.20393999999999998</v>
      </c>
      <c r="BG40" s="135">
        <f t="shared" si="51"/>
        <v>0.54383999999999999</v>
      </c>
      <c r="BH40" s="135">
        <f t="shared" si="50"/>
        <v>5.5856899999999996</v>
      </c>
      <c r="BI40" s="135">
        <f t="shared" si="50"/>
        <v>2.9458000000000002</v>
      </c>
      <c r="BJ40" s="135">
        <f t="shared" si="50"/>
        <v>0</v>
      </c>
      <c r="BK40" s="135">
        <f t="shared" si="50"/>
        <v>0</v>
      </c>
      <c r="BL40" s="135">
        <f t="shared" si="50"/>
        <v>0</v>
      </c>
      <c r="BM40" s="136">
        <f t="shared" si="50"/>
        <v>1.05369</v>
      </c>
      <c r="BN40" s="137">
        <f t="shared" si="5"/>
        <v>317566.22858999996</v>
      </c>
      <c r="BO40" s="187">
        <f t="shared" si="47"/>
        <v>92166.192689999996</v>
      </c>
      <c r="BP40" s="187">
        <f t="shared" si="48"/>
        <v>0</v>
      </c>
      <c r="BQ40" s="137">
        <f t="shared" si="49"/>
        <v>99718.864049999989</v>
      </c>
      <c r="BR40" s="137">
        <f t="shared" si="49"/>
        <v>18055.60497</v>
      </c>
      <c r="BS40" s="137">
        <f t="shared" si="49"/>
        <v>2124.1888199999994</v>
      </c>
      <c r="BT40" s="137">
        <f t="shared" si="49"/>
        <v>5664.5035199999993</v>
      </c>
      <c r="BU40" s="137">
        <f t="shared" si="49"/>
        <v>58179.171569999991</v>
      </c>
      <c r="BV40" s="137">
        <f t="shared" si="49"/>
        <v>30682.7274</v>
      </c>
      <c r="BW40" s="137">
        <f t="shared" si="49"/>
        <v>0</v>
      </c>
      <c r="BX40" s="137">
        <f t="shared" si="49"/>
        <v>0</v>
      </c>
      <c r="BY40" s="137">
        <f t="shared" si="49"/>
        <v>0</v>
      </c>
      <c r="BZ40" s="137">
        <f t="shared" si="49"/>
        <v>10974.975569999999</v>
      </c>
      <c r="CA40" s="122">
        <v>1</v>
      </c>
      <c r="CF40" s="127" t="s">
        <v>36</v>
      </c>
    </row>
    <row r="41" spans="1:84" ht="12" hidden="1" customHeight="1" x14ac:dyDescent="0.25">
      <c r="A41" s="126" t="e">
        <f t="shared" si="11"/>
        <v>#REF!</v>
      </c>
      <c r="B41" s="127" t="s">
        <v>37</v>
      </c>
      <c r="C41" s="128">
        <f t="shared" si="0"/>
        <v>1380.65</v>
      </c>
      <c r="D41" s="129">
        <v>1380.65</v>
      </c>
      <c r="E41" s="129">
        <v>0</v>
      </c>
      <c r="F41" s="129">
        <v>142.19999999999999</v>
      </c>
      <c r="G41" s="130" t="s">
        <v>212</v>
      </c>
      <c r="H41" s="130">
        <v>9</v>
      </c>
      <c r="I41" s="130" t="s">
        <v>275</v>
      </c>
      <c r="J41" s="138">
        <v>20.440000000000001</v>
      </c>
      <c r="K41" s="132">
        <v>3.11</v>
      </c>
      <c r="L41" s="132">
        <v>4.0599999999999996</v>
      </c>
      <c r="M41" s="132">
        <v>7</v>
      </c>
      <c r="N41" s="132">
        <v>4</v>
      </c>
      <c r="O41" s="132">
        <v>2.0499999999999998</v>
      </c>
      <c r="P41" s="132">
        <v>0</v>
      </c>
      <c r="Q41" s="132">
        <v>0</v>
      </c>
      <c r="R41" s="132">
        <v>0.22</v>
      </c>
      <c r="S41" s="133">
        <v>40</v>
      </c>
      <c r="T41" s="133">
        <v>0</v>
      </c>
      <c r="U41" s="133">
        <v>0</v>
      </c>
      <c r="V41" s="132">
        <v>0</v>
      </c>
      <c r="W41" s="133">
        <v>42.3</v>
      </c>
      <c r="X41" s="133">
        <v>2604.04</v>
      </c>
      <c r="Y41" s="132">
        <v>6.92</v>
      </c>
      <c r="Z41" s="134">
        <v>0</v>
      </c>
      <c r="AA41" s="132">
        <v>6.73</v>
      </c>
      <c r="AB41" s="132">
        <v>10.67</v>
      </c>
      <c r="AC41" s="132">
        <v>14</v>
      </c>
      <c r="AD41" s="131">
        <f t="shared" si="52"/>
        <v>169322.91600000003</v>
      </c>
      <c r="AE41" s="132">
        <f t="shared" si="52"/>
        <v>25762.929</v>
      </c>
      <c r="AF41" s="132">
        <f t="shared" si="52"/>
        <v>33632.633999999998</v>
      </c>
      <c r="AG41" s="132">
        <f t="shared" si="52"/>
        <v>57987.3</v>
      </c>
      <c r="AH41" s="132">
        <f t="shared" si="52"/>
        <v>33135.600000000006</v>
      </c>
      <c r="AI41" s="132">
        <f t="shared" si="52"/>
        <v>16981.994999999999</v>
      </c>
      <c r="AJ41" s="132">
        <f t="shared" si="52"/>
        <v>0</v>
      </c>
      <c r="AK41" s="132">
        <f t="shared" si="52"/>
        <v>0</v>
      </c>
      <c r="AL41" s="132">
        <f t="shared" si="52"/>
        <v>1822.4580000000001</v>
      </c>
      <c r="AN41" s="135">
        <f>SUMIF('Page 1'!$L:$L,$B:$B,'Page 1'!$S:$S)</f>
        <v>26.91</v>
      </c>
      <c r="AO41" s="190">
        <f>SUMIF(СиР!$T$25:$Z$25,$AN$5:$AN$235,СиР!$T$26:$Z$26)</f>
        <v>7.81</v>
      </c>
      <c r="AP41" s="191"/>
      <c r="AQ41" s="135">
        <f>SUMIF(СиР!$T$25:$Z$25,$AN$5:$AN$235,СиР!$T$28:$Z$28)</f>
        <v>8.4499999999999993</v>
      </c>
      <c r="AR41" s="135">
        <f>SUMIF(СиР!$T$25:$Z$25,$AN$5:$AN$235,СиР!$T$29:$Z$29)</f>
        <v>1.53</v>
      </c>
      <c r="AS41" s="135">
        <f>SUMIF(СиР!$T$25:$Z$25,$AN$5:$AN$235,СиР!$T$30:$Z$30)</f>
        <v>0.18</v>
      </c>
      <c r="AT41" s="135">
        <f>SUMIF(СиР!$T$25:$Z$25,$AN$5:$AN$235,СиР!$T$31:$Z$31)</f>
        <v>0.48</v>
      </c>
      <c r="AU41" s="135">
        <f>SUMIF(СиР!$T$25:$Z$25,$AN$5:$AN$235,СиР!$T$32:$Z$32)</f>
        <v>4.93</v>
      </c>
      <c r="AV41" s="135">
        <f>SUMIF(СиР!$T$25:$Z$25,$AN$5:$AN$235,СиР!$T$33:$Z$33)</f>
        <v>2.6</v>
      </c>
      <c r="AW41" s="135">
        <f>SUMIF(СиР!$T$25:$Z$25,$AN$5:$AN$235,СиР!$T$34:$Z$34)</f>
        <v>0</v>
      </c>
      <c r="AX41" s="135">
        <f>SUMIF(СиР!$T$25:$Z$25,$AN$5:$AN$235,СиР!$T$35:$Z$35)</f>
        <v>0</v>
      </c>
      <c r="AY41" s="135">
        <f>SUMIF(СиР!$T$25:$Z$25,$AN$5:$AN$235,СиР!$T$36:$Z$36)</f>
        <v>0</v>
      </c>
      <c r="AZ41" s="136">
        <f>SUMIF(СиР!$T$25:$Z$25,$AN$5:$AN$235,СиР!$T$37:$Z$37)</f>
        <v>0.93</v>
      </c>
      <c r="BA41" s="135">
        <f t="shared" si="46"/>
        <v>30.48903</v>
      </c>
      <c r="BB41" s="190">
        <f t="shared" si="51"/>
        <v>8.8487299999999998</v>
      </c>
      <c r="BC41" s="191">
        <f t="shared" si="51"/>
        <v>0</v>
      </c>
      <c r="BD41" s="135">
        <f t="shared" si="51"/>
        <v>9.5738499999999984</v>
      </c>
      <c r="BE41" s="135">
        <f t="shared" si="51"/>
        <v>1.73349</v>
      </c>
      <c r="BF41" s="135">
        <f t="shared" si="51"/>
        <v>0.20393999999999998</v>
      </c>
      <c r="BG41" s="135">
        <f t="shared" si="51"/>
        <v>0.54383999999999999</v>
      </c>
      <c r="BH41" s="135">
        <f t="shared" si="50"/>
        <v>5.5856899999999996</v>
      </c>
      <c r="BI41" s="135">
        <f t="shared" si="50"/>
        <v>2.9458000000000002</v>
      </c>
      <c r="BJ41" s="135">
        <f t="shared" si="50"/>
        <v>0</v>
      </c>
      <c r="BK41" s="135">
        <f t="shared" si="50"/>
        <v>0</v>
      </c>
      <c r="BL41" s="135">
        <f t="shared" si="50"/>
        <v>0</v>
      </c>
      <c r="BM41" s="136">
        <f t="shared" si="50"/>
        <v>1.05369</v>
      </c>
      <c r="BN41" s="137">
        <f t="shared" si="5"/>
        <v>495253.37569500005</v>
      </c>
      <c r="BO41" s="187">
        <f t="shared" si="47"/>
        <v>143735.74374500001</v>
      </c>
      <c r="BP41" s="187">
        <f t="shared" si="48"/>
        <v>0</v>
      </c>
      <c r="BQ41" s="137">
        <f t="shared" si="49"/>
        <v>155514.34502499999</v>
      </c>
      <c r="BR41" s="137">
        <f t="shared" si="49"/>
        <v>28158.218685</v>
      </c>
      <c r="BS41" s="137">
        <f t="shared" si="49"/>
        <v>3312.7316099999994</v>
      </c>
      <c r="BT41" s="137">
        <f t="shared" si="49"/>
        <v>8833.9509600000001</v>
      </c>
      <c r="BU41" s="137">
        <f t="shared" si="49"/>
        <v>90732.037985000003</v>
      </c>
      <c r="BV41" s="137">
        <f t="shared" si="49"/>
        <v>47850.567700000007</v>
      </c>
      <c r="BW41" s="137">
        <f t="shared" si="49"/>
        <v>0</v>
      </c>
      <c r="BX41" s="137">
        <f t="shared" si="49"/>
        <v>0</v>
      </c>
      <c r="BY41" s="137">
        <f t="shared" si="49"/>
        <v>0</v>
      </c>
      <c r="BZ41" s="137">
        <f t="shared" si="49"/>
        <v>17115.779985000001</v>
      </c>
      <c r="CA41" s="122">
        <v>1</v>
      </c>
      <c r="CF41" s="127" t="s">
        <v>37</v>
      </c>
    </row>
    <row r="42" spans="1:84" ht="12" hidden="1" customHeight="1" x14ac:dyDescent="0.25">
      <c r="A42" s="126" t="e">
        <f t="shared" si="11"/>
        <v>#REF!</v>
      </c>
      <c r="B42" s="127" t="s">
        <v>38</v>
      </c>
      <c r="C42" s="128">
        <f t="shared" si="0"/>
        <v>379.15</v>
      </c>
      <c r="D42" s="129">
        <v>379.15</v>
      </c>
      <c r="E42" s="129">
        <v>0</v>
      </c>
      <c r="F42" s="129">
        <v>160.9</v>
      </c>
      <c r="G42" s="130" t="s">
        <v>212</v>
      </c>
      <c r="H42" s="130">
        <v>7</v>
      </c>
      <c r="I42" s="130" t="s">
        <v>275</v>
      </c>
      <c r="J42" s="138">
        <v>25.29</v>
      </c>
      <c r="K42" s="132">
        <v>4.32</v>
      </c>
      <c r="L42" s="132">
        <v>5.61</v>
      </c>
      <c r="M42" s="132">
        <v>7.16</v>
      </c>
      <c r="N42" s="132">
        <v>5.31</v>
      </c>
      <c r="O42" s="132">
        <v>2.67</v>
      </c>
      <c r="P42" s="132">
        <v>0</v>
      </c>
      <c r="Q42" s="132">
        <v>0</v>
      </c>
      <c r="R42" s="132">
        <v>0.22</v>
      </c>
      <c r="S42" s="133">
        <v>40</v>
      </c>
      <c r="T42" s="133">
        <v>40</v>
      </c>
      <c r="U42" s="133">
        <v>2604.04</v>
      </c>
      <c r="V42" s="132">
        <v>195.98199600000001</v>
      </c>
      <c r="W42" s="133">
        <v>42.3</v>
      </c>
      <c r="X42" s="133">
        <v>2604.04</v>
      </c>
      <c r="Y42" s="132">
        <v>7.85</v>
      </c>
      <c r="Z42" s="134">
        <v>0</v>
      </c>
      <c r="AA42" s="132">
        <v>6.73</v>
      </c>
      <c r="AB42" s="132">
        <v>10.67</v>
      </c>
      <c r="AC42" s="132">
        <v>14</v>
      </c>
      <c r="AD42" s="131">
        <f t="shared" si="52"/>
        <v>57532.220999999998</v>
      </c>
      <c r="AE42" s="132">
        <f t="shared" si="52"/>
        <v>9827.5680000000011</v>
      </c>
      <c r="AF42" s="132">
        <f t="shared" si="52"/>
        <v>12762.189</v>
      </c>
      <c r="AG42" s="132">
        <f t="shared" si="52"/>
        <v>16288.284</v>
      </c>
      <c r="AH42" s="132">
        <f t="shared" si="52"/>
        <v>12079.718999999997</v>
      </c>
      <c r="AI42" s="132">
        <f t="shared" si="52"/>
        <v>6073.9829999999993</v>
      </c>
      <c r="AJ42" s="132">
        <f t="shared" si="52"/>
        <v>0</v>
      </c>
      <c r="AK42" s="132">
        <f t="shared" si="52"/>
        <v>0</v>
      </c>
      <c r="AL42" s="132">
        <f t="shared" si="52"/>
        <v>500.47799999999995</v>
      </c>
      <c r="AN42" s="135">
        <f>SUMIF('Page 1'!$L:$L,$B:$B,'Page 1'!$S:$S)</f>
        <v>33.17</v>
      </c>
      <c r="AO42" s="190">
        <f>SUMIF(СиР!$T$25:$Z$25,$AN$5:$AN$235,СиР!$T$26:$Z$26)</f>
        <v>13.89</v>
      </c>
      <c r="AP42" s="191"/>
      <c r="AQ42" s="135">
        <f>SUMIF(СиР!$T$25:$Z$25,$AN$5:$AN$235,СиР!$T$28:$Z$28)</f>
        <v>5.9</v>
      </c>
      <c r="AR42" s="135">
        <f>SUMIF(СиР!$T$25:$Z$25,$AN$5:$AN$235,СиР!$T$29:$Z$29)</f>
        <v>1.53</v>
      </c>
      <c r="AS42" s="135">
        <f>SUMIF(СиР!$T$25:$Z$25,$AN$5:$AN$235,СиР!$T$30:$Z$30)</f>
        <v>0.32</v>
      </c>
      <c r="AT42" s="135">
        <f>SUMIF(СиР!$T$25:$Z$25,$AN$5:$AN$235,СиР!$T$31:$Z$31)</f>
        <v>0.6</v>
      </c>
      <c r="AU42" s="135">
        <f>SUMIF(СиР!$T$25:$Z$25,$AN$5:$AN$235,СиР!$T$32:$Z$32)</f>
        <v>5.01</v>
      </c>
      <c r="AV42" s="135">
        <f>SUMIF(СиР!$T$25:$Z$25,$AN$5:$AN$235,СиР!$T$33:$Z$33)</f>
        <v>4.99</v>
      </c>
      <c r="AW42" s="135">
        <f>SUMIF(СиР!$T$25:$Z$25,$AN$5:$AN$235,СиР!$T$34:$Z$34)</f>
        <v>0</v>
      </c>
      <c r="AX42" s="135">
        <f>SUMIF(СиР!$T$25:$Z$25,$AN$5:$AN$235,СиР!$T$35:$Z$35)</f>
        <v>0</v>
      </c>
      <c r="AY42" s="135">
        <f>SUMIF(СиР!$T$25:$Z$25,$AN$5:$AN$235,СиР!$T$36:$Z$36)</f>
        <v>0</v>
      </c>
      <c r="AZ42" s="136">
        <f>SUMIF(СиР!$T$25:$Z$25,$AN$5:$AN$235,СиР!$T$37:$Z$37)</f>
        <v>0.93</v>
      </c>
      <c r="BA42" s="135">
        <f t="shared" si="46"/>
        <v>37.581610000000005</v>
      </c>
      <c r="BB42" s="190">
        <f t="shared" si="51"/>
        <v>15.737370000000004</v>
      </c>
      <c r="BC42" s="191">
        <f t="shared" si="51"/>
        <v>0</v>
      </c>
      <c r="BD42" s="135">
        <f t="shared" si="51"/>
        <v>6.6847000000000012</v>
      </c>
      <c r="BE42" s="135">
        <f t="shared" si="51"/>
        <v>1.7334900000000002</v>
      </c>
      <c r="BF42" s="135">
        <f t="shared" si="51"/>
        <v>0.36256000000000005</v>
      </c>
      <c r="BG42" s="135">
        <f t="shared" si="51"/>
        <v>0.67980000000000007</v>
      </c>
      <c r="BH42" s="135">
        <f t="shared" si="50"/>
        <v>5.6763300000000001</v>
      </c>
      <c r="BI42" s="135">
        <f t="shared" si="50"/>
        <v>5.65367</v>
      </c>
      <c r="BJ42" s="135">
        <f t="shared" si="50"/>
        <v>0</v>
      </c>
      <c r="BK42" s="135">
        <f t="shared" si="50"/>
        <v>0</v>
      </c>
      <c r="BL42" s="135">
        <f t="shared" si="50"/>
        <v>0</v>
      </c>
      <c r="BM42" s="136">
        <f t="shared" si="50"/>
        <v>1.0536900000000002</v>
      </c>
      <c r="BN42" s="137">
        <f t="shared" si="5"/>
        <v>167643.485315</v>
      </c>
      <c r="BO42" s="187">
        <f t="shared" si="47"/>
        <v>70201.025355000005</v>
      </c>
      <c r="BP42" s="187">
        <f t="shared" si="48"/>
        <v>0</v>
      </c>
      <c r="BQ42" s="137">
        <f t="shared" si="49"/>
        <v>29819.010050000001</v>
      </c>
      <c r="BR42" s="137">
        <f t="shared" si="49"/>
        <v>7732.7263349999994</v>
      </c>
      <c r="BS42" s="137">
        <f t="shared" si="49"/>
        <v>1617.30224</v>
      </c>
      <c r="BT42" s="137">
        <f t="shared" si="49"/>
        <v>3032.4417000000003</v>
      </c>
      <c r="BU42" s="137">
        <f t="shared" si="49"/>
        <v>25320.888194999996</v>
      </c>
      <c r="BV42" s="137">
        <f t="shared" si="49"/>
        <v>25219.806805</v>
      </c>
      <c r="BW42" s="137">
        <f t="shared" si="49"/>
        <v>0</v>
      </c>
      <c r="BX42" s="137">
        <f t="shared" si="49"/>
        <v>0</v>
      </c>
      <c r="BY42" s="137">
        <f t="shared" si="49"/>
        <v>0</v>
      </c>
      <c r="BZ42" s="137">
        <f t="shared" si="49"/>
        <v>4700.2846350000009</v>
      </c>
      <c r="CA42" s="122">
        <v>1</v>
      </c>
      <c r="CF42" s="127" t="s">
        <v>38</v>
      </c>
    </row>
    <row r="43" spans="1:84" ht="12" hidden="1" customHeight="1" x14ac:dyDescent="0.25">
      <c r="A43" s="126" t="e">
        <f t="shared" si="11"/>
        <v>#REF!</v>
      </c>
      <c r="B43" s="127" t="s">
        <v>207</v>
      </c>
      <c r="C43" s="128">
        <f t="shared" si="0"/>
        <v>502.68</v>
      </c>
      <c r="D43" s="129">
        <v>502.68</v>
      </c>
      <c r="E43" s="129">
        <v>0</v>
      </c>
      <c r="F43" s="129">
        <v>65.2</v>
      </c>
      <c r="G43" s="130" t="s">
        <v>212</v>
      </c>
      <c r="H43" s="130">
        <v>9</v>
      </c>
      <c r="I43" s="130" t="s">
        <v>275</v>
      </c>
      <c r="J43" s="138">
        <v>20.440000000000001</v>
      </c>
      <c r="K43" s="132">
        <v>3.11</v>
      </c>
      <c r="L43" s="132">
        <v>4.0599999999999996</v>
      </c>
      <c r="M43" s="132">
        <v>7</v>
      </c>
      <c r="N43" s="132">
        <v>4</v>
      </c>
      <c r="O43" s="132">
        <v>2.0499999999999998</v>
      </c>
      <c r="P43" s="132">
        <v>0</v>
      </c>
      <c r="Q43" s="132">
        <v>0</v>
      </c>
      <c r="R43" s="132">
        <v>0.22</v>
      </c>
      <c r="S43" s="133">
        <v>40</v>
      </c>
      <c r="T43" s="133">
        <v>0</v>
      </c>
      <c r="U43" s="133">
        <v>0</v>
      </c>
      <c r="V43" s="132">
        <v>0</v>
      </c>
      <c r="W43" s="133">
        <v>42.3</v>
      </c>
      <c r="X43" s="133">
        <v>2604.04</v>
      </c>
      <c r="Y43" s="132">
        <v>6.92</v>
      </c>
      <c r="Z43" s="134">
        <v>0</v>
      </c>
      <c r="AA43" s="132">
        <v>6.73</v>
      </c>
      <c r="AB43" s="132">
        <v>10.67</v>
      </c>
      <c r="AC43" s="132">
        <v>14</v>
      </c>
      <c r="AD43" s="131">
        <f t="shared" si="52"/>
        <v>61648.675200000005</v>
      </c>
      <c r="AE43" s="132">
        <f t="shared" si="52"/>
        <v>9380.0087999999996</v>
      </c>
      <c r="AF43" s="132">
        <f t="shared" si="52"/>
        <v>12245.284799999999</v>
      </c>
      <c r="AG43" s="132">
        <f t="shared" si="52"/>
        <v>21112.560000000001</v>
      </c>
      <c r="AH43" s="132">
        <f t="shared" si="52"/>
        <v>12064.32</v>
      </c>
      <c r="AI43" s="132">
        <f t="shared" si="52"/>
        <v>6182.9639999999999</v>
      </c>
      <c r="AJ43" s="132">
        <f t="shared" si="52"/>
        <v>0</v>
      </c>
      <c r="AK43" s="132">
        <f t="shared" si="52"/>
        <v>0</v>
      </c>
      <c r="AL43" s="132">
        <f t="shared" si="52"/>
        <v>663.5376</v>
      </c>
      <c r="AN43" s="135">
        <f>SUMIF('Page 1'!$L:$L,$B:$B,'Page 1'!$S:$S)</f>
        <v>26.91</v>
      </c>
      <c r="AO43" s="190">
        <f>SUMIF(СиР!$T$25:$Z$25,$AN$5:$AN$235,СиР!$T$26:$Z$26)</f>
        <v>7.81</v>
      </c>
      <c r="AP43" s="191"/>
      <c r="AQ43" s="135">
        <f>SUMIF(СиР!$T$25:$Z$25,$AN$5:$AN$235,СиР!$T$28:$Z$28)</f>
        <v>8.4499999999999993</v>
      </c>
      <c r="AR43" s="135">
        <f>SUMIF(СиР!$T$25:$Z$25,$AN$5:$AN$235,СиР!$T$29:$Z$29)</f>
        <v>1.53</v>
      </c>
      <c r="AS43" s="135">
        <f>SUMIF(СиР!$T$25:$Z$25,$AN$5:$AN$235,СиР!$T$30:$Z$30)</f>
        <v>0.18</v>
      </c>
      <c r="AT43" s="135">
        <f>SUMIF(СиР!$T$25:$Z$25,$AN$5:$AN$235,СиР!$T$31:$Z$31)</f>
        <v>0.48</v>
      </c>
      <c r="AU43" s="135">
        <f>SUMIF(СиР!$T$25:$Z$25,$AN$5:$AN$235,СиР!$T$32:$Z$32)</f>
        <v>4.93</v>
      </c>
      <c r="AV43" s="135">
        <f>SUMIF(СиР!$T$25:$Z$25,$AN$5:$AN$235,СиР!$T$33:$Z$33)</f>
        <v>2.6</v>
      </c>
      <c r="AW43" s="135">
        <f>SUMIF(СиР!$T$25:$Z$25,$AN$5:$AN$235,СиР!$T$34:$Z$34)</f>
        <v>0</v>
      </c>
      <c r="AX43" s="135">
        <f>SUMIF(СиР!$T$25:$Z$25,$AN$5:$AN$235,СиР!$T$35:$Z$35)</f>
        <v>0</v>
      </c>
      <c r="AY43" s="135">
        <f>SUMIF(СиР!$T$25:$Z$25,$AN$5:$AN$235,СиР!$T$36:$Z$36)</f>
        <v>0</v>
      </c>
      <c r="AZ43" s="136">
        <f>SUMIF(СиР!$T$25:$Z$25,$AN$5:$AN$235,СиР!$T$37:$Z$37)</f>
        <v>0.93</v>
      </c>
      <c r="BA43" s="135">
        <f t="shared" si="46"/>
        <v>30.48903</v>
      </c>
      <c r="BB43" s="190">
        <f t="shared" si="51"/>
        <v>8.8487299999999998</v>
      </c>
      <c r="BC43" s="191">
        <f t="shared" si="51"/>
        <v>0</v>
      </c>
      <c r="BD43" s="135">
        <f t="shared" si="51"/>
        <v>9.5738499999999984</v>
      </c>
      <c r="BE43" s="135">
        <f t="shared" si="51"/>
        <v>1.73349</v>
      </c>
      <c r="BF43" s="135">
        <f t="shared" si="51"/>
        <v>0.20393999999999998</v>
      </c>
      <c r="BG43" s="135">
        <f t="shared" si="51"/>
        <v>0.54383999999999999</v>
      </c>
      <c r="BH43" s="135">
        <f t="shared" si="50"/>
        <v>5.5856899999999996</v>
      </c>
      <c r="BI43" s="135">
        <f t="shared" si="50"/>
        <v>2.9458000000000002</v>
      </c>
      <c r="BJ43" s="135">
        <f t="shared" si="50"/>
        <v>0</v>
      </c>
      <c r="BK43" s="135">
        <f t="shared" si="50"/>
        <v>0</v>
      </c>
      <c r="BL43" s="135">
        <f t="shared" si="50"/>
        <v>0</v>
      </c>
      <c r="BM43" s="136">
        <f t="shared" si="50"/>
        <v>1.05369</v>
      </c>
      <c r="BN43" s="137">
        <f t="shared" si="5"/>
        <v>180316.49360400005</v>
      </c>
      <c r="BO43" s="187">
        <f t="shared" si="47"/>
        <v>52332.657564000008</v>
      </c>
      <c r="BP43" s="187">
        <f t="shared" si="48"/>
        <v>0</v>
      </c>
      <c r="BQ43" s="137">
        <f t="shared" si="49"/>
        <v>56621.121179999995</v>
      </c>
      <c r="BR43" s="137">
        <f t="shared" si="49"/>
        <v>10252.108332</v>
      </c>
      <c r="BS43" s="137">
        <f t="shared" si="49"/>
        <v>1206.1303919999998</v>
      </c>
      <c r="BT43" s="137">
        <f t="shared" si="49"/>
        <v>3216.3477119999998</v>
      </c>
      <c r="BU43" s="137">
        <f t="shared" si="49"/>
        <v>33034.571292000001</v>
      </c>
      <c r="BV43" s="137">
        <f t="shared" si="49"/>
        <v>17421.883440000001</v>
      </c>
      <c r="BW43" s="137">
        <f t="shared" si="49"/>
        <v>0</v>
      </c>
      <c r="BX43" s="137">
        <f t="shared" si="49"/>
        <v>0</v>
      </c>
      <c r="BY43" s="137">
        <f t="shared" si="49"/>
        <v>0</v>
      </c>
      <c r="BZ43" s="137">
        <f t="shared" si="49"/>
        <v>6231.6736919999994</v>
      </c>
      <c r="CA43" s="122">
        <v>1</v>
      </c>
      <c r="CF43" s="127" t="s">
        <v>207</v>
      </c>
    </row>
    <row r="44" spans="1:84" ht="12" hidden="1" customHeight="1" x14ac:dyDescent="0.25">
      <c r="A44" s="126" t="e">
        <f t="shared" si="11"/>
        <v>#REF!</v>
      </c>
      <c r="B44" s="127" t="s">
        <v>39</v>
      </c>
      <c r="C44" s="128">
        <f t="shared" si="0"/>
        <v>758.99</v>
      </c>
      <c r="D44" s="129">
        <v>758.99</v>
      </c>
      <c r="E44" s="129">
        <v>0</v>
      </c>
      <c r="F44" s="129">
        <v>99.8</v>
      </c>
      <c r="G44" s="126" t="s">
        <v>212</v>
      </c>
      <c r="H44" s="130">
        <v>9</v>
      </c>
      <c r="I44" s="130" t="s">
        <v>275</v>
      </c>
      <c r="J44" s="138">
        <v>20.440000000000001</v>
      </c>
      <c r="K44" s="132">
        <v>3.11</v>
      </c>
      <c r="L44" s="132">
        <v>4.0599999999999996</v>
      </c>
      <c r="M44" s="132">
        <v>7</v>
      </c>
      <c r="N44" s="132">
        <v>4</v>
      </c>
      <c r="O44" s="132">
        <v>2.0499999999999998</v>
      </c>
      <c r="P44" s="132">
        <v>0</v>
      </c>
      <c r="Q44" s="132">
        <v>0</v>
      </c>
      <c r="R44" s="132">
        <v>0.22</v>
      </c>
      <c r="S44" s="133">
        <v>40</v>
      </c>
      <c r="T44" s="133">
        <v>0</v>
      </c>
      <c r="U44" s="133">
        <v>0</v>
      </c>
      <c r="V44" s="132">
        <v>0</v>
      </c>
      <c r="W44" s="133">
        <v>42.3</v>
      </c>
      <c r="X44" s="133">
        <v>2604.04</v>
      </c>
      <c r="Y44" s="132">
        <v>6.92</v>
      </c>
      <c r="Z44" s="134">
        <v>0</v>
      </c>
      <c r="AA44" s="132">
        <v>6.73</v>
      </c>
      <c r="AB44" s="132">
        <v>10.67</v>
      </c>
      <c r="AC44" s="132">
        <v>14</v>
      </c>
      <c r="AD44" s="131">
        <f t="shared" si="52"/>
        <v>93082.533599999995</v>
      </c>
      <c r="AE44" s="132">
        <f t="shared" si="52"/>
        <v>14162.753400000001</v>
      </c>
      <c r="AF44" s="132">
        <f t="shared" si="52"/>
        <v>18488.996399999996</v>
      </c>
      <c r="AG44" s="132">
        <f t="shared" si="52"/>
        <v>31877.58</v>
      </c>
      <c r="AH44" s="132">
        <f t="shared" si="52"/>
        <v>18215.760000000002</v>
      </c>
      <c r="AI44" s="132">
        <f t="shared" si="52"/>
        <v>9335.5769999999993</v>
      </c>
      <c r="AJ44" s="132">
        <f t="shared" si="52"/>
        <v>0</v>
      </c>
      <c r="AK44" s="132">
        <f t="shared" si="52"/>
        <v>0</v>
      </c>
      <c r="AL44" s="132">
        <f t="shared" si="52"/>
        <v>1001.8668</v>
      </c>
      <c r="AN44" s="135">
        <f>SUMIF('Page 1'!$L:$L,$B:$B,'Page 1'!$S:$S)</f>
        <v>26.91</v>
      </c>
      <c r="AO44" s="190">
        <f>SUMIF(СиР!$T$25:$Z$25,$AN$5:$AN$235,СиР!$T$26:$Z$26)</f>
        <v>7.81</v>
      </c>
      <c r="AP44" s="191"/>
      <c r="AQ44" s="135">
        <f>SUMIF(СиР!$T$25:$Z$25,$AN$5:$AN$235,СиР!$T$28:$Z$28)</f>
        <v>8.4499999999999993</v>
      </c>
      <c r="AR44" s="135">
        <f>SUMIF(СиР!$T$25:$Z$25,$AN$5:$AN$235,СиР!$T$29:$Z$29)</f>
        <v>1.53</v>
      </c>
      <c r="AS44" s="135">
        <f>SUMIF(СиР!$T$25:$Z$25,$AN$5:$AN$235,СиР!$T$30:$Z$30)</f>
        <v>0.18</v>
      </c>
      <c r="AT44" s="135">
        <f>SUMIF(СиР!$T$25:$Z$25,$AN$5:$AN$235,СиР!$T$31:$Z$31)</f>
        <v>0.48</v>
      </c>
      <c r="AU44" s="135">
        <f>SUMIF(СиР!$T$25:$Z$25,$AN$5:$AN$235,СиР!$T$32:$Z$32)</f>
        <v>4.93</v>
      </c>
      <c r="AV44" s="135">
        <f>SUMIF(СиР!$T$25:$Z$25,$AN$5:$AN$235,СиР!$T$33:$Z$33)</f>
        <v>2.6</v>
      </c>
      <c r="AW44" s="135">
        <f>SUMIF(СиР!$T$25:$Z$25,$AN$5:$AN$235,СиР!$T$34:$Z$34)</f>
        <v>0</v>
      </c>
      <c r="AX44" s="135">
        <f>SUMIF(СиР!$T$25:$Z$25,$AN$5:$AN$235,СиР!$T$35:$Z$35)</f>
        <v>0</v>
      </c>
      <c r="AY44" s="135">
        <f>SUMIF(СиР!$T$25:$Z$25,$AN$5:$AN$235,СиР!$T$36:$Z$36)</f>
        <v>0</v>
      </c>
      <c r="AZ44" s="136">
        <f>SUMIF(СиР!$T$25:$Z$25,$AN$5:$AN$235,СиР!$T$37:$Z$37)</f>
        <v>0.93</v>
      </c>
      <c r="BA44" s="135">
        <f t="shared" si="46"/>
        <v>30.48903</v>
      </c>
      <c r="BB44" s="190">
        <f t="shared" si="51"/>
        <v>8.8487299999999998</v>
      </c>
      <c r="BC44" s="191">
        <f t="shared" si="51"/>
        <v>0</v>
      </c>
      <c r="BD44" s="135">
        <f t="shared" si="51"/>
        <v>9.5738499999999984</v>
      </c>
      <c r="BE44" s="135">
        <f t="shared" si="51"/>
        <v>1.73349</v>
      </c>
      <c r="BF44" s="135">
        <f t="shared" si="51"/>
        <v>0.20393999999999998</v>
      </c>
      <c r="BG44" s="135">
        <f t="shared" si="51"/>
        <v>0.54383999999999999</v>
      </c>
      <c r="BH44" s="135">
        <f t="shared" si="50"/>
        <v>5.5856899999999996</v>
      </c>
      <c r="BI44" s="135">
        <f t="shared" si="50"/>
        <v>2.9458000000000002</v>
      </c>
      <c r="BJ44" s="135">
        <f t="shared" si="50"/>
        <v>0</v>
      </c>
      <c r="BK44" s="135">
        <f t="shared" si="50"/>
        <v>0</v>
      </c>
      <c r="BL44" s="135">
        <f t="shared" si="50"/>
        <v>0</v>
      </c>
      <c r="BM44" s="136">
        <f t="shared" si="50"/>
        <v>1.05369</v>
      </c>
      <c r="BN44" s="137">
        <f t="shared" si="5"/>
        <v>272257.53059699998</v>
      </c>
      <c r="BO44" s="187">
        <f t="shared" si="47"/>
        <v>79016.399627000006</v>
      </c>
      <c r="BP44" s="187">
        <f t="shared" si="48"/>
        <v>0</v>
      </c>
      <c r="BQ44" s="137">
        <f t="shared" si="49"/>
        <v>85491.495114999998</v>
      </c>
      <c r="BR44" s="137">
        <f t="shared" si="49"/>
        <v>15479.525151</v>
      </c>
      <c r="BS44" s="137">
        <f t="shared" si="49"/>
        <v>1821.1206059999997</v>
      </c>
      <c r="BT44" s="137">
        <f t="shared" si="49"/>
        <v>4856.3216160000002</v>
      </c>
      <c r="BU44" s="137">
        <f t="shared" si="49"/>
        <v>49878.469931</v>
      </c>
      <c r="BV44" s="137">
        <f t="shared" si="49"/>
        <v>26305.075420000001</v>
      </c>
      <c r="BW44" s="137">
        <f t="shared" si="49"/>
        <v>0</v>
      </c>
      <c r="BX44" s="137">
        <f t="shared" si="49"/>
        <v>0</v>
      </c>
      <c r="BY44" s="137">
        <f t="shared" si="49"/>
        <v>0</v>
      </c>
      <c r="BZ44" s="137">
        <f t="shared" si="49"/>
        <v>9409.1231309999985</v>
      </c>
      <c r="CA44" s="122">
        <v>1</v>
      </c>
      <c r="CF44" s="127" t="s">
        <v>39</v>
      </c>
    </row>
    <row r="45" spans="1:84" ht="12" hidden="1" customHeight="1" x14ac:dyDescent="0.2">
      <c r="A45" s="126" t="e">
        <f t="shared" si="11"/>
        <v>#REF!</v>
      </c>
      <c r="B45" s="142" t="s">
        <v>1172</v>
      </c>
      <c r="C45" s="128">
        <f t="shared" si="0"/>
        <v>5789.9398064828247</v>
      </c>
      <c r="D45" s="129">
        <v>5758.6998064828249</v>
      </c>
      <c r="E45" s="129">
        <v>31.24</v>
      </c>
      <c r="F45" s="129">
        <v>1030.1199999999999</v>
      </c>
      <c r="G45" s="126" t="s">
        <v>213</v>
      </c>
      <c r="H45" s="130">
        <v>3</v>
      </c>
      <c r="I45" s="130" t="s">
        <v>276</v>
      </c>
      <c r="J45" s="131">
        <v>45.06</v>
      </c>
      <c r="K45" s="132">
        <v>5.0999999999999996</v>
      </c>
      <c r="L45" s="132">
        <v>8.6300000000000008</v>
      </c>
      <c r="M45" s="132">
        <v>13.43</v>
      </c>
      <c r="N45" s="132">
        <v>6.91</v>
      </c>
      <c r="O45" s="132">
        <v>3.15</v>
      </c>
      <c r="P45" s="132">
        <v>1.81</v>
      </c>
      <c r="Q45" s="132">
        <v>5.77</v>
      </c>
      <c r="R45" s="132">
        <v>0.26</v>
      </c>
      <c r="S45" s="133">
        <v>40</v>
      </c>
      <c r="T45" s="133">
        <v>40</v>
      </c>
      <c r="U45" s="133">
        <v>2604.04</v>
      </c>
      <c r="V45" s="132">
        <v>195.98199600000001</v>
      </c>
      <c r="W45" s="133">
        <v>42.3</v>
      </c>
      <c r="X45" s="133">
        <v>2604.04</v>
      </c>
      <c r="Y45" s="132">
        <v>7.85</v>
      </c>
      <c r="Z45" s="134">
        <v>0</v>
      </c>
      <c r="AA45" s="132">
        <v>6.73</v>
      </c>
      <c r="AB45" s="132">
        <v>10.67</v>
      </c>
      <c r="AC45" s="132">
        <v>14</v>
      </c>
      <c r="AD45" s="131">
        <f t="shared" si="52"/>
        <v>1565368.1260806965</v>
      </c>
      <c r="AE45" s="132">
        <f t="shared" si="52"/>
        <v>177172.1580783744</v>
      </c>
      <c r="AF45" s="132">
        <f t="shared" si="52"/>
        <v>299803.08317968069</v>
      </c>
      <c r="AG45" s="132">
        <f t="shared" si="52"/>
        <v>466553.34960638598</v>
      </c>
      <c r="AH45" s="132">
        <f t="shared" si="52"/>
        <v>240050.90437677794</v>
      </c>
      <c r="AI45" s="132">
        <f t="shared" si="52"/>
        <v>109429.86234252539</v>
      </c>
      <c r="AJ45" s="132">
        <f t="shared" si="52"/>
        <v>62878.746298403479</v>
      </c>
      <c r="AK45" s="132">
        <f t="shared" si="52"/>
        <v>200447.71610043535</v>
      </c>
      <c r="AL45" s="132">
        <f t="shared" si="52"/>
        <v>9032.3060981132076</v>
      </c>
      <c r="AN45" s="135">
        <f>SUMIF('Page 1'!$L:$L,$B:$B,'Page 1'!$S:$S)</f>
        <v>48.44</v>
      </c>
      <c r="AO45" s="135">
        <f>SUMIF(СиР!$T$25:$Z$25,$AN$5:$AN$235,СиР!$T$26:$Z$26)</f>
        <v>18.489999999999998</v>
      </c>
      <c r="AP45" s="135"/>
      <c r="AQ45" s="135">
        <f>SUMIF(СиР!$T$25:$Z$25,$AN$5:$AN$235,СиР!$T$28:$Z$28)</f>
        <v>6.67</v>
      </c>
      <c r="AR45" s="135">
        <f>SUMIF(СиР!$T$25:$Z$25,$AN$5:$AN$235,СиР!$T$29:$Z$29)</f>
        <v>1.53</v>
      </c>
      <c r="AS45" s="135">
        <f>SUMIF(СиР!$T$25:$Z$25,$AN$5:$AN$235,СиР!$T$30:$Z$30)</f>
        <v>0.32</v>
      </c>
      <c r="AT45" s="135">
        <f>SUMIF(СиР!$T$25:$Z$25,$AN$5:$AN$235,СиР!$T$31:$Z$31)</f>
        <v>0.87</v>
      </c>
      <c r="AU45" s="135">
        <f>SUMIF(СиР!$T$25:$Z$25,$AN$5:$AN$235,СиР!$T$32:$Z$32)</f>
        <v>5.01</v>
      </c>
      <c r="AV45" s="135">
        <f>SUMIF(СиР!$T$25:$Z$25,$AN$5:$AN$235,СиР!$T$33:$Z$33)</f>
        <v>4.99</v>
      </c>
      <c r="AW45" s="135">
        <f>SUMIF(СиР!$T$25:$Z$25,$AN$5:$AN$235,СиР!$T$34:$Z$34)</f>
        <v>2.7</v>
      </c>
      <c r="AX45" s="135">
        <f>SUMIF(СиР!$T$25:$Z$25,$AN$5:$AN$235,СиР!$T$35:$Z$35)</f>
        <v>6.46</v>
      </c>
      <c r="AY45" s="135">
        <f>SUMIF(СиР!$T$25:$Z$25,$AN$5:$AN$235,СиР!$T$36:$Z$36)</f>
        <v>0.47</v>
      </c>
      <c r="AZ45" s="136">
        <f>SUMIF(СиР!$T$25:$Z$25,$AN$5:$AN$235,СиР!$T$37:$Z$37)</f>
        <v>0.93</v>
      </c>
      <c r="BA45" s="135">
        <f t="shared" si="46"/>
        <v>54.88252</v>
      </c>
      <c r="BB45" s="190">
        <f t="shared" ref="BB45:BM46" si="53">$BA45*AO45/$AN45</f>
        <v>20.949169999999999</v>
      </c>
      <c r="BC45" s="191">
        <f t="shared" si="53"/>
        <v>0</v>
      </c>
      <c r="BD45" s="135">
        <f t="shared" si="53"/>
        <v>7.5571100000000007</v>
      </c>
      <c r="BE45" s="135">
        <f t="shared" si="53"/>
        <v>1.7334900000000002</v>
      </c>
      <c r="BF45" s="135">
        <f t="shared" si="53"/>
        <v>0.36256000000000005</v>
      </c>
      <c r="BG45" s="135">
        <f t="shared" si="53"/>
        <v>0.98571000000000009</v>
      </c>
      <c r="BH45" s="135">
        <f t="shared" si="53"/>
        <v>5.6763300000000001</v>
      </c>
      <c r="BI45" s="135">
        <f t="shared" si="53"/>
        <v>5.65367</v>
      </c>
      <c r="BJ45" s="135">
        <f t="shared" si="53"/>
        <v>3.0591000000000004</v>
      </c>
      <c r="BK45" s="135">
        <f t="shared" si="53"/>
        <v>7.3191800000000002</v>
      </c>
      <c r="BL45" s="135">
        <f t="shared" si="53"/>
        <v>0.53250999999999993</v>
      </c>
      <c r="BM45" s="136">
        <f t="shared" si="53"/>
        <v>1.05369</v>
      </c>
      <c r="BN45" s="137">
        <f t="shared" ref="BN45:BN46" si="54">SUM(BO45:BZ45)</f>
        <v>3738594.2407329534</v>
      </c>
      <c r="BO45" s="187">
        <f t="shared" ref="BO45:BO46" si="55">(AO45*2+BB45*10)*$C45</f>
        <v>1427056.3070014927</v>
      </c>
      <c r="BP45" s="187">
        <f t="shared" ref="BP45:BP46" si="56">(AP45*6+BC45*6)*$C45</f>
        <v>0</v>
      </c>
      <c r="BQ45" s="137">
        <f t="shared" ref="BQ45:BQ46" si="57">(AQ45*2+BD45*10)*$C45</f>
        <v>514789.91712817509</v>
      </c>
      <c r="BR45" s="137">
        <f t="shared" ref="BR45:BR46" si="58">(AR45*2+BE45*10)*$C45</f>
        <v>118085.24335923656</v>
      </c>
      <c r="BS45" s="137">
        <f t="shared" ref="BS45:BS46" si="59">(AS45*2+BF45*10)*$C45</f>
        <v>24697.567238533138</v>
      </c>
      <c r="BT45" s="137">
        <f t="shared" ref="BT45:BT46" si="60">(AT45*2+BG45*10)*$C45</f>
        <v>67146.510929761978</v>
      </c>
      <c r="BU45" s="137">
        <f t="shared" ref="BU45:BU46" si="61">(AU45*2+BH45*10)*$C45</f>
        <v>386671.28707828443</v>
      </c>
      <c r="BV45" s="137">
        <f t="shared" ref="BV45:BV46" si="62">(AV45*2+BI45*10)*$C45</f>
        <v>385127.68912587612</v>
      </c>
      <c r="BW45" s="137">
        <f t="shared" ref="BW45:BW46" si="63">(AW45*2+BJ45*10)*$C45</f>
        <v>208385.72357512338</v>
      </c>
      <c r="BX45" s="137">
        <f t="shared" ref="BX45:BX46" si="64">(AX45*2+BK45*10)*$C45</f>
        <v>498582.1386278877</v>
      </c>
      <c r="BY45" s="137">
        <f t="shared" ref="BY45:BY46" si="65">(AY45*2+BL45*10)*$C45</f>
        <v>36274.551881595537</v>
      </c>
      <c r="BZ45" s="137">
        <f t="shared" ref="BZ45:BZ46" si="66">(AZ45*2+BM45*10)*$C45</f>
        <v>71777.304786986919</v>
      </c>
      <c r="CA45" s="122">
        <v>1</v>
      </c>
      <c r="CF45" s="142" t="s">
        <v>1172</v>
      </c>
    </row>
    <row r="46" spans="1:84" ht="12" hidden="1" customHeight="1" x14ac:dyDescent="0.2">
      <c r="A46" s="126" t="e">
        <f t="shared" si="11"/>
        <v>#REF!</v>
      </c>
      <c r="B46" s="142" t="s">
        <v>1285</v>
      </c>
      <c r="C46" s="128">
        <f t="shared" si="0"/>
        <v>5804.9</v>
      </c>
      <c r="D46" s="129">
        <v>5804.9</v>
      </c>
      <c r="E46" s="129">
        <v>0</v>
      </c>
      <c r="F46" s="129">
        <v>1032.78</v>
      </c>
      <c r="G46" s="126" t="s">
        <v>213</v>
      </c>
      <c r="H46" s="130">
        <v>3</v>
      </c>
      <c r="I46" s="130" t="s">
        <v>276</v>
      </c>
      <c r="J46" s="131">
        <v>45.06</v>
      </c>
      <c r="K46" s="132">
        <v>5.0999999999999996</v>
      </c>
      <c r="L46" s="132">
        <v>8.6300000000000008</v>
      </c>
      <c r="M46" s="132">
        <v>13.43</v>
      </c>
      <c r="N46" s="132">
        <v>6.91</v>
      </c>
      <c r="O46" s="132">
        <v>3.15</v>
      </c>
      <c r="P46" s="132">
        <v>1.81</v>
      </c>
      <c r="Q46" s="132">
        <v>5.77</v>
      </c>
      <c r="R46" s="132">
        <v>0.26</v>
      </c>
      <c r="S46" s="133">
        <v>40</v>
      </c>
      <c r="T46" s="133">
        <v>40</v>
      </c>
      <c r="U46" s="133">
        <v>2604.04</v>
      </c>
      <c r="V46" s="132">
        <v>195.98199600000001</v>
      </c>
      <c r="W46" s="133">
        <v>42.3</v>
      </c>
      <c r="X46" s="133">
        <v>2604.04</v>
      </c>
      <c r="Y46" s="132">
        <v>7.85</v>
      </c>
      <c r="Z46" s="134">
        <v>0</v>
      </c>
      <c r="AA46" s="132">
        <v>6.73</v>
      </c>
      <c r="AB46" s="132">
        <v>10.67</v>
      </c>
      <c r="AC46" s="132">
        <v>14</v>
      </c>
      <c r="AD46" s="131">
        <f t="shared" si="52"/>
        <v>1569412.764</v>
      </c>
      <c r="AE46" s="132">
        <f t="shared" si="52"/>
        <v>177629.93999999997</v>
      </c>
      <c r="AF46" s="132">
        <f t="shared" si="52"/>
        <v>300577.72200000001</v>
      </c>
      <c r="AG46" s="132">
        <f t="shared" si="52"/>
        <v>467758.842</v>
      </c>
      <c r="AH46" s="132">
        <f t="shared" si="52"/>
        <v>240671.15399999998</v>
      </c>
      <c r="AI46" s="132">
        <f t="shared" si="52"/>
        <v>109712.60999999999</v>
      </c>
      <c r="AJ46" s="132">
        <f t="shared" si="52"/>
        <v>63041.213999999993</v>
      </c>
      <c r="AK46" s="132">
        <f t="shared" si="52"/>
        <v>200965.63799999998</v>
      </c>
      <c r="AL46" s="132">
        <f t="shared" si="52"/>
        <v>9055.6440000000002</v>
      </c>
      <c r="AN46" s="135">
        <f>SUMIF('Page 1'!$L:$L,$B:$B,'Page 1'!$S:$S)</f>
        <v>48.44</v>
      </c>
      <c r="AO46" s="135">
        <f>SUMIF(СиР!$T$25:$Z$25,$AN$5:$AN$235,СиР!$T$26:$Z$26)</f>
        <v>18.489999999999998</v>
      </c>
      <c r="AP46" s="135"/>
      <c r="AQ46" s="135">
        <f>SUMIF(СиР!$T$25:$Z$25,$AN$5:$AN$235,СиР!$T$28:$Z$28)</f>
        <v>6.67</v>
      </c>
      <c r="AR46" s="135">
        <f>SUMIF(СиР!$T$25:$Z$25,$AN$5:$AN$235,СиР!$T$29:$Z$29)</f>
        <v>1.53</v>
      </c>
      <c r="AS46" s="135">
        <f>SUMIF(СиР!$T$25:$Z$25,$AN$5:$AN$235,СиР!$T$30:$Z$30)</f>
        <v>0.32</v>
      </c>
      <c r="AT46" s="135">
        <f>SUMIF(СиР!$T$25:$Z$25,$AN$5:$AN$235,СиР!$T$31:$Z$31)</f>
        <v>0.87</v>
      </c>
      <c r="AU46" s="135">
        <f>SUMIF(СиР!$T$25:$Z$25,$AN$5:$AN$235,СиР!$T$32:$Z$32)</f>
        <v>5.01</v>
      </c>
      <c r="AV46" s="135">
        <f>SUMIF(СиР!$T$25:$Z$25,$AN$5:$AN$235,СиР!$T$33:$Z$33)</f>
        <v>4.99</v>
      </c>
      <c r="AW46" s="135">
        <f>SUMIF(СиР!$T$25:$Z$25,$AN$5:$AN$235,СиР!$T$34:$Z$34)</f>
        <v>2.7</v>
      </c>
      <c r="AX46" s="135">
        <f>SUMIF(СиР!$T$25:$Z$25,$AN$5:$AN$235,СиР!$T$35:$Z$35)</f>
        <v>6.46</v>
      </c>
      <c r="AY46" s="135">
        <f>SUMIF(СиР!$T$25:$Z$25,$AN$5:$AN$235,СиР!$T$36:$Z$36)</f>
        <v>0.47</v>
      </c>
      <c r="AZ46" s="136">
        <f>SUMIF(СиР!$T$25:$Z$25,$AN$5:$AN$235,СиР!$T$37:$Z$37)</f>
        <v>0.93</v>
      </c>
      <c r="BA46" s="135">
        <f t="shared" si="46"/>
        <v>54.88252</v>
      </c>
      <c r="BB46" s="190">
        <f t="shared" si="53"/>
        <v>20.949169999999999</v>
      </c>
      <c r="BC46" s="191">
        <f t="shared" si="53"/>
        <v>0</v>
      </c>
      <c r="BD46" s="135">
        <f t="shared" si="53"/>
        <v>7.5571100000000007</v>
      </c>
      <c r="BE46" s="135">
        <f t="shared" si="53"/>
        <v>1.7334900000000002</v>
      </c>
      <c r="BF46" s="135">
        <f t="shared" si="53"/>
        <v>0.36256000000000005</v>
      </c>
      <c r="BG46" s="135">
        <f t="shared" si="53"/>
        <v>0.98571000000000009</v>
      </c>
      <c r="BH46" s="135">
        <f t="shared" si="53"/>
        <v>5.6763300000000001</v>
      </c>
      <c r="BI46" s="135">
        <f t="shared" si="53"/>
        <v>5.65367</v>
      </c>
      <c r="BJ46" s="135">
        <f t="shared" si="53"/>
        <v>3.0591000000000004</v>
      </c>
      <c r="BK46" s="135">
        <f t="shared" si="53"/>
        <v>7.3191800000000002</v>
      </c>
      <c r="BL46" s="135">
        <f t="shared" si="53"/>
        <v>0.53250999999999993</v>
      </c>
      <c r="BM46" s="136">
        <f t="shared" si="53"/>
        <v>1.05369</v>
      </c>
      <c r="BN46" s="137">
        <f t="shared" si="54"/>
        <v>3748254.1154799997</v>
      </c>
      <c r="BO46" s="187">
        <f t="shared" si="55"/>
        <v>1430743.5713299997</v>
      </c>
      <c r="BP46" s="187">
        <f t="shared" si="56"/>
        <v>0</v>
      </c>
      <c r="BQ46" s="137">
        <f t="shared" si="57"/>
        <v>516120.04439</v>
      </c>
      <c r="BR46" s="137">
        <f t="shared" si="58"/>
        <v>118390.35500999998</v>
      </c>
      <c r="BS46" s="137">
        <f t="shared" si="59"/>
        <v>24761.381439999997</v>
      </c>
      <c r="BT46" s="137">
        <f t="shared" si="60"/>
        <v>67320.005789999996</v>
      </c>
      <c r="BU46" s="137">
        <f t="shared" si="61"/>
        <v>387670.37816999998</v>
      </c>
      <c r="BV46" s="137">
        <f t="shared" si="62"/>
        <v>386122.79183</v>
      </c>
      <c r="BW46" s="137">
        <f t="shared" si="63"/>
        <v>208924.15590000001</v>
      </c>
      <c r="BX46" s="137">
        <f t="shared" si="64"/>
        <v>499870.38782</v>
      </c>
      <c r="BY46" s="137">
        <f t="shared" si="65"/>
        <v>36368.278989999992</v>
      </c>
      <c r="BZ46" s="137">
        <f t="shared" si="66"/>
        <v>71962.764809999993</v>
      </c>
      <c r="CA46" s="122">
        <v>1</v>
      </c>
      <c r="CF46" s="142" t="s">
        <v>1285</v>
      </c>
    </row>
    <row r="47" spans="1:84" ht="12" hidden="1" customHeight="1" x14ac:dyDescent="0.25">
      <c r="A47" s="126" t="e">
        <f t="shared" si="11"/>
        <v>#REF!</v>
      </c>
      <c r="B47" s="127" t="s">
        <v>41</v>
      </c>
      <c r="C47" s="128">
        <f t="shared" si="0"/>
        <v>10302.899999999998</v>
      </c>
      <c r="D47" s="129">
        <v>9629.5999999999985</v>
      </c>
      <c r="E47" s="129">
        <v>673.3</v>
      </c>
      <c r="F47" s="129">
        <v>1358.8</v>
      </c>
      <c r="G47" s="126" t="s">
        <v>213</v>
      </c>
      <c r="H47" s="130">
        <v>1</v>
      </c>
      <c r="I47" s="130" t="s">
        <v>276</v>
      </c>
      <c r="J47" s="131">
        <v>44.8</v>
      </c>
      <c r="K47" s="132">
        <v>5.0999999999999996</v>
      </c>
      <c r="L47" s="132">
        <v>8.6300000000000008</v>
      </c>
      <c r="M47" s="132">
        <v>13.43</v>
      </c>
      <c r="N47" s="132">
        <v>6.91</v>
      </c>
      <c r="O47" s="132">
        <v>3.15</v>
      </c>
      <c r="P47" s="132">
        <v>1.81</v>
      </c>
      <c r="Q47" s="132">
        <v>5.77</v>
      </c>
      <c r="R47" s="132">
        <v>0</v>
      </c>
      <c r="S47" s="133">
        <v>40</v>
      </c>
      <c r="T47" s="133">
        <v>40</v>
      </c>
      <c r="U47" s="133">
        <v>2604.04</v>
      </c>
      <c r="V47" s="132">
        <v>195.98199600000001</v>
      </c>
      <c r="W47" s="133">
        <v>42.3</v>
      </c>
      <c r="X47" s="133">
        <v>2604.04</v>
      </c>
      <c r="Y47" s="132">
        <v>0</v>
      </c>
      <c r="Z47" s="134">
        <v>0</v>
      </c>
      <c r="AA47" s="132">
        <v>5.05</v>
      </c>
      <c r="AB47" s="132">
        <v>10.67</v>
      </c>
      <c r="AC47" s="132">
        <v>14</v>
      </c>
      <c r="AD47" s="131">
        <f t="shared" si="52"/>
        <v>2769419.5199999991</v>
      </c>
      <c r="AE47" s="132">
        <f t="shared" si="52"/>
        <v>315268.73999999993</v>
      </c>
      <c r="AF47" s="132">
        <f t="shared" si="52"/>
        <v>533484.16199999989</v>
      </c>
      <c r="AG47" s="132">
        <f t="shared" si="52"/>
        <v>830207.6819999998</v>
      </c>
      <c r="AH47" s="132">
        <f t="shared" si="52"/>
        <v>427158.23399999994</v>
      </c>
      <c r="AI47" s="132">
        <f t="shared" si="52"/>
        <v>194724.80999999994</v>
      </c>
      <c r="AJ47" s="132">
        <f t="shared" si="52"/>
        <v>111889.49399999998</v>
      </c>
      <c r="AK47" s="132">
        <f t="shared" si="52"/>
        <v>356686.39799999993</v>
      </c>
      <c r="AL47" s="132">
        <f t="shared" si="52"/>
        <v>0</v>
      </c>
      <c r="AN47" s="135">
        <f>SUMIF('Page 1'!$L:$L,$B:$B,'Page 1'!$S:$S)</f>
        <v>48.16</v>
      </c>
      <c r="AO47" s="190">
        <f>SUMIF(СиР!$T$25:$Z$25,$AN$5:$AN$235,СиР!$T$26:$Z$26)</f>
        <v>18.649999999999999</v>
      </c>
      <c r="AP47" s="191"/>
      <c r="AQ47" s="135">
        <f>SUMIF(СиР!$T$25:$Z$25,$AN$5:$AN$235,СиР!$T$28:$Z$28)</f>
        <v>7.16</v>
      </c>
      <c r="AR47" s="135">
        <f>SUMIF(СиР!$T$25:$Z$25,$AN$5:$AN$235,СиР!$T$29:$Z$29)</f>
        <v>1.53</v>
      </c>
      <c r="AS47" s="135">
        <f>SUMIF(СиР!$T$25:$Z$25,$AN$5:$AN$235,СиР!$T$30:$Z$30)</f>
        <v>0.32</v>
      </c>
      <c r="AT47" s="135">
        <f>SUMIF(СиР!$T$25:$Z$25,$AN$5:$AN$235,СиР!$T$31:$Z$31)</f>
        <v>0.87</v>
      </c>
      <c r="AU47" s="135">
        <f>SUMIF(СиР!$T$25:$Z$25,$AN$5:$AN$235,СиР!$T$32:$Z$32)</f>
        <v>5.01</v>
      </c>
      <c r="AV47" s="135">
        <f>SUMIF(СиР!$T$25:$Z$25,$AN$5:$AN$235,СиР!$T$33:$Z$33)</f>
        <v>4.99</v>
      </c>
      <c r="AW47" s="135">
        <f>SUMIF(СиР!$T$25:$Z$25,$AN$5:$AN$235,СиР!$T$34:$Z$34)</f>
        <v>2.7</v>
      </c>
      <c r="AX47" s="135">
        <f>SUMIF(СиР!$T$25:$Z$25,$AN$5:$AN$235,СиР!$T$35:$Z$35)</f>
        <v>6.46</v>
      </c>
      <c r="AY47" s="135">
        <f>SUMIF(СиР!$T$25:$Z$25,$AN$5:$AN$235,СиР!$T$36:$Z$36)</f>
        <v>0.47</v>
      </c>
      <c r="AZ47" s="136">
        <f>SUMIF(СиР!$T$25:$Z$25,$AN$5:$AN$235,СиР!$T$37:$Z$37)</f>
        <v>0</v>
      </c>
      <c r="BA47" s="135">
        <f t="shared" si="46"/>
        <v>54.565279999999994</v>
      </c>
      <c r="BB47" s="190">
        <f t="shared" si="51"/>
        <v>21.130449999999996</v>
      </c>
      <c r="BC47" s="191">
        <f t="shared" si="51"/>
        <v>0</v>
      </c>
      <c r="BD47" s="135">
        <f t="shared" si="51"/>
        <v>8.1122800000000002</v>
      </c>
      <c r="BE47" s="135">
        <f t="shared" si="51"/>
        <v>1.7334900000000002</v>
      </c>
      <c r="BF47" s="135">
        <f t="shared" si="51"/>
        <v>0.36255999999999999</v>
      </c>
      <c r="BG47" s="135">
        <f t="shared" si="51"/>
        <v>0.98570999999999998</v>
      </c>
      <c r="BH47" s="135">
        <f t="shared" si="50"/>
        <v>5.6763299999999992</v>
      </c>
      <c r="BI47" s="135">
        <f t="shared" si="50"/>
        <v>5.6536700000000009</v>
      </c>
      <c r="BJ47" s="135">
        <f t="shared" si="50"/>
        <v>3.0591000000000004</v>
      </c>
      <c r="BK47" s="135">
        <f t="shared" si="50"/>
        <v>7.3191800000000002</v>
      </c>
      <c r="BL47" s="135">
        <f t="shared" si="50"/>
        <v>0.53250999999999993</v>
      </c>
      <c r="BM47" s="136">
        <f t="shared" si="50"/>
        <v>0</v>
      </c>
      <c r="BN47" s="137">
        <f t="shared" si="5"/>
        <v>6614181.5611199969</v>
      </c>
      <c r="BO47" s="187">
        <f t="shared" ref="BO47:BO48" si="67">(AO47*2+BB47*10)*$C47</f>
        <v>2561347.3030499993</v>
      </c>
      <c r="BP47" s="187">
        <f t="shared" ref="BP47:BP48" si="68">(AP47*6+BC47*6)*$C47</f>
        <v>0</v>
      </c>
      <c r="BQ47" s="137">
        <f t="shared" ref="BQ47:BZ48" si="69">(AQ47*2+BD47*10)*$C47</f>
        <v>983337.62411999982</v>
      </c>
      <c r="BR47" s="137">
        <f t="shared" si="69"/>
        <v>210126.61520999996</v>
      </c>
      <c r="BS47" s="137">
        <f t="shared" si="69"/>
        <v>43948.05023999999</v>
      </c>
      <c r="BT47" s="137">
        <f t="shared" si="69"/>
        <v>119483.76158999997</v>
      </c>
      <c r="BU47" s="137">
        <f t="shared" si="69"/>
        <v>688061.66156999988</v>
      </c>
      <c r="BV47" s="137">
        <f t="shared" si="69"/>
        <v>685314.90842999995</v>
      </c>
      <c r="BW47" s="137">
        <f t="shared" si="69"/>
        <v>370811.67389999999</v>
      </c>
      <c r="BX47" s="137">
        <f t="shared" si="69"/>
        <v>887201.26421999978</v>
      </c>
      <c r="BY47" s="137">
        <f t="shared" si="69"/>
        <v>64548.698789999973</v>
      </c>
      <c r="BZ47" s="137">
        <f t="shared" si="69"/>
        <v>0</v>
      </c>
      <c r="CA47" s="122">
        <v>1</v>
      </c>
      <c r="CF47" s="127" t="s">
        <v>41</v>
      </c>
    </row>
    <row r="48" spans="1:84" ht="12" hidden="1" customHeight="1" x14ac:dyDescent="0.25">
      <c r="A48" s="126" t="e">
        <f t="shared" si="11"/>
        <v>#REF!</v>
      </c>
      <c r="B48" s="127" t="s">
        <v>42</v>
      </c>
      <c r="C48" s="128">
        <f t="shared" si="0"/>
        <v>4904.3</v>
      </c>
      <c r="D48" s="129">
        <v>4904.3</v>
      </c>
      <c r="E48" s="129">
        <v>0</v>
      </c>
      <c r="F48" s="129">
        <v>536.79999999999995</v>
      </c>
      <c r="G48" s="126" t="s">
        <v>213</v>
      </c>
      <c r="H48" s="130">
        <v>1</v>
      </c>
      <c r="I48" s="130" t="s">
        <v>276</v>
      </c>
      <c r="J48" s="131">
        <v>44.8</v>
      </c>
      <c r="K48" s="132">
        <v>5.0999999999999996</v>
      </c>
      <c r="L48" s="132">
        <v>8.6300000000000008</v>
      </c>
      <c r="M48" s="132">
        <v>13.43</v>
      </c>
      <c r="N48" s="132">
        <v>6.91</v>
      </c>
      <c r="O48" s="132">
        <v>3.15</v>
      </c>
      <c r="P48" s="132">
        <v>1.81</v>
      </c>
      <c r="Q48" s="132">
        <v>5.77</v>
      </c>
      <c r="R48" s="132">
        <v>0</v>
      </c>
      <c r="S48" s="133">
        <v>40</v>
      </c>
      <c r="T48" s="133">
        <v>40</v>
      </c>
      <c r="U48" s="133">
        <v>2604.04</v>
      </c>
      <c r="V48" s="132">
        <v>195.98199600000001</v>
      </c>
      <c r="W48" s="133">
        <v>42.3</v>
      </c>
      <c r="X48" s="133">
        <v>2604.04</v>
      </c>
      <c r="Y48" s="132">
        <v>0</v>
      </c>
      <c r="Z48" s="134">
        <v>0</v>
      </c>
      <c r="AA48" s="132">
        <v>5.05</v>
      </c>
      <c r="AB48" s="132">
        <v>10.67</v>
      </c>
      <c r="AC48" s="132">
        <v>14</v>
      </c>
      <c r="AD48" s="131">
        <f t="shared" si="52"/>
        <v>1318275.8399999999</v>
      </c>
      <c r="AE48" s="132">
        <f t="shared" si="52"/>
        <v>150071.58000000002</v>
      </c>
      <c r="AF48" s="132">
        <f t="shared" si="52"/>
        <v>253944.65400000004</v>
      </c>
      <c r="AG48" s="132">
        <f t="shared" si="52"/>
        <v>395188.49399999995</v>
      </c>
      <c r="AH48" s="132">
        <f t="shared" si="52"/>
        <v>203332.27800000002</v>
      </c>
      <c r="AI48" s="132">
        <f t="shared" si="52"/>
        <v>92691.27</v>
      </c>
      <c r="AJ48" s="132">
        <f t="shared" si="52"/>
        <v>53260.698000000004</v>
      </c>
      <c r="AK48" s="132">
        <f t="shared" si="52"/>
        <v>169786.86599999998</v>
      </c>
      <c r="AL48" s="132">
        <f t="shared" si="52"/>
        <v>0</v>
      </c>
      <c r="AN48" s="135">
        <f>SUMIF('Page 1'!$L:$L,$B:$B,'Page 1'!$S:$S)</f>
        <v>48.16</v>
      </c>
      <c r="AO48" s="190">
        <f>SUMIF(СиР!$T$25:$Z$25,$AN$5:$AN$235,СиР!$T$26:$Z$26)</f>
        <v>18.649999999999999</v>
      </c>
      <c r="AP48" s="191"/>
      <c r="AQ48" s="135">
        <f>SUMIF(СиР!$T$25:$Z$25,$AN$5:$AN$235,СиР!$T$28:$Z$28)</f>
        <v>7.16</v>
      </c>
      <c r="AR48" s="135">
        <f>SUMIF(СиР!$T$25:$Z$25,$AN$5:$AN$235,СиР!$T$29:$Z$29)</f>
        <v>1.53</v>
      </c>
      <c r="AS48" s="135">
        <f>SUMIF(СиР!$T$25:$Z$25,$AN$5:$AN$235,СиР!$T$30:$Z$30)</f>
        <v>0.32</v>
      </c>
      <c r="AT48" s="135">
        <f>SUMIF(СиР!$T$25:$Z$25,$AN$5:$AN$235,СиР!$T$31:$Z$31)</f>
        <v>0.87</v>
      </c>
      <c r="AU48" s="135">
        <f>SUMIF(СиР!$T$25:$Z$25,$AN$5:$AN$235,СиР!$T$32:$Z$32)</f>
        <v>5.01</v>
      </c>
      <c r="AV48" s="135">
        <f>SUMIF(СиР!$T$25:$Z$25,$AN$5:$AN$235,СиР!$T$33:$Z$33)</f>
        <v>4.99</v>
      </c>
      <c r="AW48" s="135">
        <f>SUMIF(СиР!$T$25:$Z$25,$AN$5:$AN$235,СиР!$T$34:$Z$34)</f>
        <v>2.7</v>
      </c>
      <c r="AX48" s="135">
        <f>SUMIF(СиР!$T$25:$Z$25,$AN$5:$AN$235,СиР!$T$35:$Z$35)</f>
        <v>6.46</v>
      </c>
      <c r="AY48" s="135">
        <f>SUMIF(СиР!$T$25:$Z$25,$AN$5:$AN$235,СиР!$T$36:$Z$36)</f>
        <v>0.47</v>
      </c>
      <c r="AZ48" s="136">
        <f>SUMIF(СиР!$T$25:$Z$25,$AN$5:$AN$235,СиР!$T$37:$Z$37)</f>
        <v>0</v>
      </c>
      <c r="BA48" s="135">
        <f t="shared" si="46"/>
        <v>54.565279999999994</v>
      </c>
      <c r="BB48" s="190">
        <f t="shared" si="51"/>
        <v>21.130449999999996</v>
      </c>
      <c r="BC48" s="191">
        <f t="shared" si="51"/>
        <v>0</v>
      </c>
      <c r="BD48" s="135">
        <f t="shared" si="51"/>
        <v>8.1122800000000002</v>
      </c>
      <c r="BE48" s="135">
        <f t="shared" si="51"/>
        <v>1.7334900000000002</v>
      </c>
      <c r="BF48" s="135">
        <f t="shared" si="51"/>
        <v>0.36255999999999999</v>
      </c>
      <c r="BG48" s="135">
        <f t="shared" si="51"/>
        <v>0.98570999999999998</v>
      </c>
      <c r="BH48" s="135">
        <f t="shared" si="50"/>
        <v>5.6763299999999992</v>
      </c>
      <c r="BI48" s="135">
        <f t="shared" si="50"/>
        <v>5.6536700000000009</v>
      </c>
      <c r="BJ48" s="135">
        <f t="shared" si="50"/>
        <v>3.0591000000000004</v>
      </c>
      <c r="BK48" s="135">
        <f t="shared" si="50"/>
        <v>7.3191800000000002</v>
      </c>
      <c r="BL48" s="135">
        <f t="shared" si="50"/>
        <v>0.53250999999999993</v>
      </c>
      <c r="BM48" s="136">
        <f t="shared" si="50"/>
        <v>0</v>
      </c>
      <c r="BN48" s="137">
        <f t="shared" si="5"/>
        <v>3148427.2030400001</v>
      </c>
      <c r="BO48" s="187">
        <f t="shared" si="67"/>
        <v>1219231.04935</v>
      </c>
      <c r="BP48" s="187">
        <f t="shared" si="68"/>
        <v>0</v>
      </c>
      <c r="BQ48" s="137">
        <f t="shared" si="69"/>
        <v>468080.12404000002</v>
      </c>
      <c r="BR48" s="137">
        <f t="shared" si="69"/>
        <v>100022.70807000001</v>
      </c>
      <c r="BS48" s="137">
        <f t="shared" si="69"/>
        <v>20919.782080000001</v>
      </c>
      <c r="BT48" s="137">
        <f t="shared" si="69"/>
        <v>56875.657529999997</v>
      </c>
      <c r="BU48" s="137">
        <f t="shared" si="69"/>
        <v>327525.33818999998</v>
      </c>
      <c r="BV48" s="137">
        <f t="shared" si="69"/>
        <v>326217.85181000008</v>
      </c>
      <c r="BW48" s="137">
        <f t="shared" si="69"/>
        <v>176510.66130000004</v>
      </c>
      <c r="BX48" s="137">
        <f t="shared" si="69"/>
        <v>422318.10074000002</v>
      </c>
      <c r="BY48" s="137">
        <f t="shared" si="69"/>
        <v>30725.929929999995</v>
      </c>
      <c r="BZ48" s="137">
        <f t="shared" si="69"/>
        <v>0</v>
      </c>
      <c r="CA48" s="122">
        <v>1</v>
      </c>
      <c r="CF48" s="127" t="s">
        <v>42</v>
      </c>
    </row>
    <row r="49" spans="1:84" ht="12" hidden="1" customHeight="1" x14ac:dyDescent="0.25">
      <c r="A49" s="126" t="e">
        <f t="shared" si="11"/>
        <v>#REF!</v>
      </c>
      <c r="B49" s="127" t="s">
        <v>43</v>
      </c>
      <c r="C49" s="128">
        <f t="shared" si="0"/>
        <v>3072.3</v>
      </c>
      <c r="D49" s="129">
        <v>3018.9</v>
      </c>
      <c r="E49" s="129">
        <v>53.4</v>
      </c>
      <c r="F49" s="129">
        <v>530.6</v>
      </c>
      <c r="G49" s="126" t="s">
        <v>212</v>
      </c>
      <c r="H49" s="130">
        <v>3</v>
      </c>
      <c r="I49" s="130" t="s">
        <v>275</v>
      </c>
      <c r="J49" s="138">
        <v>36.75</v>
      </c>
      <c r="K49" s="132">
        <v>4.0199999999999996</v>
      </c>
      <c r="L49" s="132">
        <v>7</v>
      </c>
      <c r="M49" s="132">
        <v>11</v>
      </c>
      <c r="N49" s="132">
        <v>5.4</v>
      </c>
      <c r="O49" s="132">
        <v>2.67</v>
      </c>
      <c r="P49" s="132">
        <v>1.54</v>
      </c>
      <c r="Q49" s="132">
        <v>4.9000000000000004</v>
      </c>
      <c r="R49" s="132">
        <v>0.22</v>
      </c>
      <c r="S49" s="133">
        <v>40</v>
      </c>
      <c r="T49" s="133">
        <v>40</v>
      </c>
      <c r="U49" s="133">
        <v>2604.04</v>
      </c>
      <c r="V49" s="132">
        <v>195.98199600000001</v>
      </c>
      <c r="W49" s="133">
        <v>42.3</v>
      </c>
      <c r="X49" s="133">
        <v>2604.04</v>
      </c>
      <c r="Y49" s="132">
        <v>7.85</v>
      </c>
      <c r="Z49" s="134">
        <v>0</v>
      </c>
      <c r="AA49" s="132">
        <v>6.73</v>
      </c>
      <c r="AB49" s="132">
        <v>10.67</v>
      </c>
      <c r="AC49" s="132">
        <v>14</v>
      </c>
      <c r="AD49" s="131">
        <f t="shared" si="52"/>
        <v>677442.15</v>
      </c>
      <c r="AE49" s="132">
        <f t="shared" si="52"/>
        <v>74103.875999999989</v>
      </c>
      <c r="AF49" s="132">
        <f t="shared" si="52"/>
        <v>129036.6</v>
      </c>
      <c r="AG49" s="132">
        <f t="shared" si="52"/>
        <v>202771.80000000002</v>
      </c>
      <c r="AH49" s="132">
        <f t="shared" si="52"/>
        <v>99542.520000000019</v>
      </c>
      <c r="AI49" s="132">
        <f t="shared" si="52"/>
        <v>49218.246000000006</v>
      </c>
      <c r="AJ49" s="132">
        <f t="shared" si="52"/>
        <v>28388.052000000003</v>
      </c>
      <c r="AK49" s="132">
        <f t="shared" si="52"/>
        <v>90325.62000000001</v>
      </c>
      <c r="AL49" s="132">
        <f t="shared" si="52"/>
        <v>4055.4360000000006</v>
      </c>
      <c r="AM49" s="122" t="s">
        <v>275</v>
      </c>
      <c r="AN49" s="135">
        <f>SUMIF('Page 1'!$L:$L,$B:$B,'Page 1'!$S:$S)</f>
        <v>39.51</v>
      </c>
      <c r="AO49" s="135">
        <f t="shared" ref="AO49:AQ55" si="70">K49/$J49*$AN49</f>
        <v>4.3219102040816324</v>
      </c>
      <c r="AP49" s="135">
        <f t="shared" si="70"/>
        <v>7.5257142857142849</v>
      </c>
      <c r="AQ49" s="135">
        <f t="shared" si="70"/>
        <v>11.826122448979591</v>
      </c>
      <c r="AR49" s="135"/>
      <c r="AS49" s="135"/>
      <c r="AT49" s="135"/>
      <c r="AU49" s="135">
        <f t="shared" ref="AU49:AX55" si="71">N49/$J49*$AN49</f>
        <v>5.8055510204081635</v>
      </c>
      <c r="AV49" s="135">
        <f t="shared" si="71"/>
        <v>2.8705224489795915</v>
      </c>
      <c r="AW49" s="135">
        <f t="shared" si="71"/>
        <v>1.6556571428571427</v>
      </c>
      <c r="AX49" s="135">
        <f t="shared" si="71"/>
        <v>5.2679999999999998</v>
      </c>
      <c r="AY49" s="135"/>
      <c r="AZ49" s="136">
        <f t="shared" ref="AZ49:AZ55" si="72">R49/$J49*$AN49</f>
        <v>0.23652244897959185</v>
      </c>
      <c r="BA49" s="135">
        <f t="shared" ref="BA49:BA55" si="73">AN49</f>
        <v>39.51</v>
      </c>
      <c r="BB49" s="135">
        <f t="shared" si="51"/>
        <v>4.3219102040816324</v>
      </c>
      <c r="BC49" s="135">
        <f t="shared" si="51"/>
        <v>7.5257142857142849</v>
      </c>
      <c r="BD49" s="135">
        <f t="shared" si="51"/>
        <v>11.826122448979591</v>
      </c>
      <c r="BE49" s="135">
        <f t="shared" si="51"/>
        <v>0</v>
      </c>
      <c r="BF49" s="135">
        <f t="shared" si="51"/>
        <v>0</v>
      </c>
      <c r="BG49" s="135">
        <f t="shared" si="51"/>
        <v>0</v>
      </c>
      <c r="BH49" s="135">
        <f t="shared" si="50"/>
        <v>5.8055510204081635</v>
      </c>
      <c r="BI49" s="135">
        <f t="shared" si="50"/>
        <v>2.8705224489795915</v>
      </c>
      <c r="BJ49" s="135">
        <f t="shared" si="50"/>
        <v>1.6556571428571427</v>
      </c>
      <c r="BK49" s="135">
        <f t="shared" si="50"/>
        <v>5.2679999999999998</v>
      </c>
      <c r="BL49" s="135">
        <f t="shared" si="50"/>
        <v>0</v>
      </c>
      <c r="BM49" s="136">
        <f t="shared" si="50"/>
        <v>0.23652244897959182</v>
      </c>
      <c r="BN49" s="137">
        <f t="shared" si="5"/>
        <v>1456638.8760000002</v>
      </c>
      <c r="BO49" s="137">
        <f>(BB49*10+AO49*2)*$C49</f>
        <v>159338.45663999999</v>
      </c>
      <c r="BP49" s="137">
        <f t="shared" ref="BP49:BZ55" si="74">(BC49*10+AP49*2)*$C49</f>
        <v>277455.02400000003</v>
      </c>
      <c r="BQ49" s="137">
        <f t="shared" si="74"/>
        <v>436000.75200000004</v>
      </c>
      <c r="BR49" s="137">
        <f t="shared" si="74"/>
        <v>0</v>
      </c>
      <c r="BS49" s="137">
        <f t="shared" si="74"/>
        <v>0</v>
      </c>
      <c r="BT49" s="137">
        <f t="shared" si="74"/>
        <v>0</v>
      </c>
      <c r="BU49" s="137">
        <f t="shared" si="74"/>
        <v>214036.73280000003</v>
      </c>
      <c r="BV49" s="137">
        <f t="shared" si="74"/>
        <v>105829.27344</v>
      </c>
      <c r="BW49" s="137">
        <f t="shared" si="74"/>
        <v>61040.105279999996</v>
      </c>
      <c r="BX49" s="137">
        <f t="shared" si="74"/>
        <v>194218.51680000001</v>
      </c>
      <c r="BY49" s="137">
        <f t="shared" si="74"/>
        <v>0</v>
      </c>
      <c r="BZ49" s="137">
        <f t="shared" si="74"/>
        <v>8720.0150400000002</v>
      </c>
      <c r="CA49" s="145">
        <v>2</v>
      </c>
      <c r="CF49" s="127" t="s">
        <v>43</v>
      </c>
    </row>
    <row r="50" spans="1:84" ht="12" hidden="1" customHeight="1" x14ac:dyDescent="0.25">
      <c r="A50" s="126" t="e">
        <f t="shared" si="11"/>
        <v>#REF!</v>
      </c>
      <c r="B50" s="127" t="s">
        <v>44</v>
      </c>
      <c r="C50" s="128">
        <f t="shared" si="0"/>
        <v>4398.8</v>
      </c>
      <c r="D50" s="129">
        <v>3854.6</v>
      </c>
      <c r="E50" s="129">
        <v>544.20000000000005</v>
      </c>
      <c r="F50" s="129">
        <v>1214.2</v>
      </c>
      <c r="G50" s="126" t="s">
        <v>212</v>
      </c>
      <c r="H50" s="130">
        <v>1</v>
      </c>
      <c r="I50" s="130" t="s">
        <v>275</v>
      </c>
      <c r="J50" s="138">
        <v>36.54</v>
      </c>
      <c r="K50" s="132">
        <v>4.03</v>
      </c>
      <c r="L50" s="132">
        <v>7</v>
      </c>
      <c r="M50" s="132">
        <v>11</v>
      </c>
      <c r="N50" s="132">
        <v>5.4</v>
      </c>
      <c r="O50" s="132">
        <v>2.67</v>
      </c>
      <c r="P50" s="132">
        <v>1.54</v>
      </c>
      <c r="Q50" s="132">
        <v>4.9000000000000004</v>
      </c>
      <c r="R50" s="132">
        <v>0</v>
      </c>
      <c r="S50" s="133">
        <v>40</v>
      </c>
      <c r="T50" s="133">
        <v>40</v>
      </c>
      <c r="U50" s="133">
        <v>2604.04</v>
      </c>
      <c r="V50" s="132">
        <v>195.98199600000001</v>
      </c>
      <c r="W50" s="133">
        <v>42.3</v>
      </c>
      <c r="X50" s="133">
        <v>2604.04</v>
      </c>
      <c r="Y50" s="132">
        <v>0</v>
      </c>
      <c r="Z50" s="134">
        <v>0</v>
      </c>
      <c r="AA50" s="132">
        <v>5.05</v>
      </c>
      <c r="AB50" s="132">
        <v>10.67</v>
      </c>
      <c r="AC50" s="132">
        <v>14</v>
      </c>
      <c r="AD50" s="131">
        <f t="shared" si="52"/>
        <v>964392.91200000001</v>
      </c>
      <c r="AE50" s="132">
        <f t="shared" si="52"/>
        <v>106362.984</v>
      </c>
      <c r="AF50" s="132">
        <f t="shared" si="52"/>
        <v>184749.6</v>
      </c>
      <c r="AG50" s="132">
        <f t="shared" si="52"/>
        <v>290320.80000000005</v>
      </c>
      <c r="AH50" s="132">
        <f t="shared" si="52"/>
        <v>142521.12000000002</v>
      </c>
      <c r="AI50" s="132">
        <f t="shared" si="52"/>
        <v>70468.775999999998</v>
      </c>
      <c r="AJ50" s="132">
        <f t="shared" si="52"/>
        <v>40644.911999999997</v>
      </c>
      <c r="AK50" s="132">
        <f t="shared" si="52"/>
        <v>129324.72000000002</v>
      </c>
      <c r="AL50" s="132">
        <f t="shared" si="52"/>
        <v>0</v>
      </c>
      <c r="AM50" s="122" t="s">
        <v>275</v>
      </c>
      <c r="AN50" s="135">
        <f>SUMIF('Page 1'!$L:$L,$B:$B,'Page 1'!$S:$S)</f>
        <v>39.28</v>
      </c>
      <c r="AO50" s="135">
        <f t="shared" si="70"/>
        <v>4.3321948549534763</v>
      </c>
      <c r="AP50" s="135">
        <f t="shared" si="70"/>
        <v>7.5249042145593874</v>
      </c>
      <c r="AQ50" s="135">
        <f t="shared" si="70"/>
        <v>11.824849480021895</v>
      </c>
      <c r="AR50" s="135"/>
      <c r="AS50" s="135"/>
      <c r="AT50" s="135"/>
      <c r="AU50" s="135">
        <f t="shared" si="71"/>
        <v>5.8049261083743851</v>
      </c>
      <c r="AV50" s="135">
        <f t="shared" si="71"/>
        <v>2.870213464696223</v>
      </c>
      <c r="AW50" s="135">
        <f t="shared" si="71"/>
        <v>1.6554789272030652</v>
      </c>
      <c r="AX50" s="135">
        <f t="shared" si="71"/>
        <v>5.267432950191572</v>
      </c>
      <c r="AY50" s="135"/>
      <c r="AZ50" s="136">
        <f t="shared" si="72"/>
        <v>0</v>
      </c>
      <c r="BA50" s="135">
        <f t="shared" si="73"/>
        <v>39.28</v>
      </c>
      <c r="BB50" s="135">
        <f t="shared" si="51"/>
        <v>4.3321948549534763</v>
      </c>
      <c r="BC50" s="135">
        <f t="shared" si="51"/>
        <v>7.5249042145593874</v>
      </c>
      <c r="BD50" s="135">
        <f t="shared" si="51"/>
        <v>11.824849480021895</v>
      </c>
      <c r="BE50" s="135">
        <f t="shared" si="51"/>
        <v>0</v>
      </c>
      <c r="BF50" s="135">
        <f t="shared" si="51"/>
        <v>0</v>
      </c>
      <c r="BG50" s="135">
        <f t="shared" si="51"/>
        <v>0</v>
      </c>
      <c r="BH50" s="135">
        <f t="shared" si="50"/>
        <v>5.8049261083743851</v>
      </c>
      <c r="BI50" s="135">
        <f t="shared" si="50"/>
        <v>2.870213464696223</v>
      </c>
      <c r="BJ50" s="135">
        <f t="shared" si="50"/>
        <v>1.6554789272030652</v>
      </c>
      <c r="BK50" s="135">
        <f t="shared" si="50"/>
        <v>5.267432950191572</v>
      </c>
      <c r="BL50" s="135">
        <f t="shared" si="50"/>
        <v>0</v>
      </c>
      <c r="BM50" s="136">
        <f t="shared" si="50"/>
        <v>0</v>
      </c>
      <c r="BN50" s="137">
        <f t="shared" si="5"/>
        <v>2073418.3680000002</v>
      </c>
      <c r="BO50" s="137">
        <f t="shared" ref="BO50:BO55" si="75">(BB50*10+AO50*2)*$C50</f>
        <v>228677.50473563228</v>
      </c>
      <c r="BP50" s="137">
        <f t="shared" si="74"/>
        <v>397206.58390804601</v>
      </c>
      <c r="BQ50" s="137">
        <f t="shared" si="74"/>
        <v>624181.7747126437</v>
      </c>
      <c r="BR50" s="137">
        <f t="shared" si="74"/>
        <v>0</v>
      </c>
      <c r="BS50" s="137">
        <f t="shared" si="74"/>
        <v>0</v>
      </c>
      <c r="BT50" s="137">
        <f t="shared" si="74"/>
        <v>0</v>
      </c>
      <c r="BU50" s="137">
        <f t="shared" si="74"/>
        <v>306416.50758620695</v>
      </c>
      <c r="BV50" s="137">
        <f t="shared" si="74"/>
        <v>151505.93986206895</v>
      </c>
      <c r="BW50" s="137">
        <f t="shared" si="74"/>
        <v>87385.448459770123</v>
      </c>
      <c r="BX50" s="137">
        <f t="shared" si="74"/>
        <v>278044.60873563227</v>
      </c>
      <c r="BY50" s="137">
        <f t="shared" si="74"/>
        <v>0</v>
      </c>
      <c r="BZ50" s="137">
        <f t="shared" si="74"/>
        <v>0</v>
      </c>
      <c r="CA50" s="145">
        <v>2</v>
      </c>
      <c r="CF50" s="127" t="s">
        <v>44</v>
      </c>
    </row>
    <row r="51" spans="1:84" ht="12" hidden="1" customHeight="1" x14ac:dyDescent="0.25">
      <c r="A51" s="126" t="e">
        <f t="shared" si="11"/>
        <v>#REF!</v>
      </c>
      <c r="B51" s="127" t="s">
        <v>45</v>
      </c>
      <c r="C51" s="128">
        <f t="shared" si="0"/>
        <v>7902.2</v>
      </c>
      <c r="D51" s="129">
        <v>7770.8</v>
      </c>
      <c r="E51" s="129">
        <v>131.4</v>
      </c>
      <c r="F51" s="129">
        <v>1429.18</v>
      </c>
      <c r="G51" s="126" t="s">
        <v>212</v>
      </c>
      <c r="H51" s="130">
        <v>3</v>
      </c>
      <c r="I51" s="130" t="s">
        <v>275</v>
      </c>
      <c r="J51" s="138">
        <v>36.75</v>
      </c>
      <c r="K51" s="132">
        <v>4.0199999999999996</v>
      </c>
      <c r="L51" s="132">
        <v>7</v>
      </c>
      <c r="M51" s="132">
        <v>11</v>
      </c>
      <c r="N51" s="132">
        <v>5.4</v>
      </c>
      <c r="O51" s="132">
        <v>2.67</v>
      </c>
      <c r="P51" s="132">
        <v>1.54</v>
      </c>
      <c r="Q51" s="132">
        <v>4.9000000000000004</v>
      </c>
      <c r="R51" s="132">
        <v>0.22</v>
      </c>
      <c r="S51" s="133">
        <v>40</v>
      </c>
      <c r="T51" s="133">
        <v>40</v>
      </c>
      <c r="U51" s="133">
        <v>2604.04</v>
      </c>
      <c r="V51" s="132">
        <v>195.98199600000001</v>
      </c>
      <c r="W51" s="133">
        <v>42.3</v>
      </c>
      <c r="X51" s="133">
        <v>2604.04</v>
      </c>
      <c r="Y51" s="132">
        <v>7.85</v>
      </c>
      <c r="Z51" s="134">
        <v>0</v>
      </c>
      <c r="AA51" s="132">
        <v>6.73</v>
      </c>
      <c r="AB51" s="132">
        <v>10.67</v>
      </c>
      <c r="AC51" s="132">
        <v>14</v>
      </c>
      <c r="AD51" s="131">
        <f t="shared" si="52"/>
        <v>1742435.0999999999</v>
      </c>
      <c r="AE51" s="132">
        <f t="shared" si="52"/>
        <v>190601.06399999998</v>
      </c>
      <c r="AF51" s="132">
        <f t="shared" si="52"/>
        <v>331892.40000000002</v>
      </c>
      <c r="AG51" s="132">
        <f t="shared" si="52"/>
        <v>521545.19999999995</v>
      </c>
      <c r="AH51" s="132">
        <f t="shared" si="52"/>
        <v>256031.28000000003</v>
      </c>
      <c r="AI51" s="132">
        <f t="shared" si="52"/>
        <v>126593.24400000001</v>
      </c>
      <c r="AJ51" s="132">
        <f t="shared" si="52"/>
        <v>73016.328000000009</v>
      </c>
      <c r="AK51" s="132">
        <f t="shared" si="52"/>
        <v>232324.68</v>
      </c>
      <c r="AL51" s="132">
        <f t="shared" si="52"/>
        <v>10430.903999999999</v>
      </c>
      <c r="AM51" s="122" t="s">
        <v>275</v>
      </c>
      <c r="AN51" s="135">
        <f>SUMIF('Page 1'!$L:$L,$B:$B,'Page 1'!$S:$S)</f>
        <v>39.51</v>
      </c>
      <c r="AO51" s="135">
        <f t="shared" si="70"/>
        <v>4.3219102040816324</v>
      </c>
      <c r="AP51" s="135">
        <f t="shared" si="70"/>
        <v>7.5257142857142849</v>
      </c>
      <c r="AQ51" s="135">
        <f t="shared" si="70"/>
        <v>11.826122448979591</v>
      </c>
      <c r="AR51" s="135"/>
      <c r="AS51" s="135"/>
      <c r="AT51" s="135"/>
      <c r="AU51" s="135">
        <f t="shared" si="71"/>
        <v>5.8055510204081635</v>
      </c>
      <c r="AV51" s="135">
        <f t="shared" si="71"/>
        <v>2.8705224489795915</v>
      </c>
      <c r="AW51" s="135">
        <f t="shared" si="71"/>
        <v>1.6556571428571427</v>
      </c>
      <c r="AX51" s="135">
        <f t="shared" si="71"/>
        <v>5.2679999999999998</v>
      </c>
      <c r="AY51" s="135"/>
      <c r="AZ51" s="136">
        <f t="shared" si="72"/>
        <v>0.23652244897959185</v>
      </c>
      <c r="BA51" s="135">
        <f t="shared" si="73"/>
        <v>39.51</v>
      </c>
      <c r="BB51" s="135">
        <f t="shared" si="51"/>
        <v>4.3219102040816324</v>
      </c>
      <c r="BC51" s="135">
        <f t="shared" si="51"/>
        <v>7.5257142857142849</v>
      </c>
      <c r="BD51" s="135">
        <f t="shared" si="51"/>
        <v>11.826122448979591</v>
      </c>
      <c r="BE51" s="135">
        <f t="shared" si="51"/>
        <v>0</v>
      </c>
      <c r="BF51" s="135">
        <f t="shared" si="51"/>
        <v>0</v>
      </c>
      <c r="BG51" s="135">
        <f t="shared" si="51"/>
        <v>0</v>
      </c>
      <c r="BH51" s="135">
        <f t="shared" si="50"/>
        <v>5.8055510204081635</v>
      </c>
      <c r="BI51" s="135">
        <f t="shared" si="50"/>
        <v>2.8705224489795915</v>
      </c>
      <c r="BJ51" s="135">
        <f t="shared" si="50"/>
        <v>1.6556571428571427</v>
      </c>
      <c r="BK51" s="135">
        <f t="shared" si="50"/>
        <v>5.2679999999999998</v>
      </c>
      <c r="BL51" s="135">
        <f t="shared" si="50"/>
        <v>0</v>
      </c>
      <c r="BM51" s="136">
        <f t="shared" si="50"/>
        <v>0.23652244897959182</v>
      </c>
      <c r="BN51" s="137">
        <f t="shared" si="5"/>
        <v>3746591.0640000002</v>
      </c>
      <c r="BO51" s="137">
        <f t="shared" si="75"/>
        <v>409831.18577632651</v>
      </c>
      <c r="BP51" s="137">
        <f t="shared" si="74"/>
        <v>713636.39314285712</v>
      </c>
      <c r="BQ51" s="137">
        <f t="shared" si="74"/>
        <v>1121428.6177959184</v>
      </c>
      <c r="BR51" s="137">
        <f t="shared" si="74"/>
        <v>0</v>
      </c>
      <c r="BS51" s="137">
        <f t="shared" si="74"/>
        <v>0</v>
      </c>
      <c r="BT51" s="137">
        <f t="shared" si="74"/>
        <v>0</v>
      </c>
      <c r="BU51" s="137">
        <f t="shared" si="74"/>
        <v>550519.50328163267</v>
      </c>
      <c r="BV51" s="137">
        <f t="shared" si="74"/>
        <v>272201.30995591835</v>
      </c>
      <c r="BW51" s="137">
        <f t="shared" si="74"/>
        <v>157000.00649142856</v>
      </c>
      <c r="BX51" s="137">
        <f t="shared" si="74"/>
        <v>499545.47519999999</v>
      </c>
      <c r="BY51" s="137">
        <f t="shared" si="74"/>
        <v>0</v>
      </c>
      <c r="BZ51" s="137">
        <f t="shared" si="74"/>
        <v>22428.572355918364</v>
      </c>
      <c r="CA51" s="145">
        <v>2</v>
      </c>
      <c r="CF51" s="127" t="s">
        <v>45</v>
      </c>
    </row>
    <row r="52" spans="1:84" ht="12" hidden="1" customHeight="1" x14ac:dyDescent="0.25">
      <c r="A52" s="126" t="e">
        <f t="shared" si="11"/>
        <v>#REF!</v>
      </c>
      <c r="B52" s="127" t="s">
        <v>46</v>
      </c>
      <c r="C52" s="128">
        <f t="shared" si="0"/>
        <v>6108.4400000000005</v>
      </c>
      <c r="D52" s="129">
        <v>5292.14</v>
      </c>
      <c r="E52" s="129">
        <v>816.3</v>
      </c>
      <c r="F52" s="129">
        <v>984.8</v>
      </c>
      <c r="G52" s="126" t="s">
        <v>212</v>
      </c>
      <c r="H52" s="130">
        <v>1</v>
      </c>
      <c r="I52" s="130" t="s">
        <v>275</v>
      </c>
      <c r="J52" s="138">
        <v>36.54</v>
      </c>
      <c r="K52" s="132">
        <v>4.03</v>
      </c>
      <c r="L52" s="132">
        <v>7</v>
      </c>
      <c r="M52" s="132">
        <v>11</v>
      </c>
      <c r="N52" s="132">
        <v>5.4</v>
      </c>
      <c r="O52" s="132">
        <v>2.67</v>
      </c>
      <c r="P52" s="132">
        <v>1.54</v>
      </c>
      <c r="Q52" s="132">
        <v>4.9000000000000004</v>
      </c>
      <c r="R52" s="132">
        <v>0</v>
      </c>
      <c r="S52" s="133">
        <v>40</v>
      </c>
      <c r="T52" s="133">
        <v>40</v>
      </c>
      <c r="U52" s="133">
        <v>2604.04</v>
      </c>
      <c r="V52" s="132">
        <v>195.98199600000001</v>
      </c>
      <c r="W52" s="133">
        <v>42.3</v>
      </c>
      <c r="X52" s="133">
        <v>2604.04</v>
      </c>
      <c r="Y52" s="132">
        <v>0</v>
      </c>
      <c r="Z52" s="134">
        <v>0</v>
      </c>
      <c r="AA52" s="132">
        <v>5.05</v>
      </c>
      <c r="AB52" s="132">
        <v>10.67</v>
      </c>
      <c r="AC52" s="132">
        <v>14</v>
      </c>
      <c r="AD52" s="131">
        <f t="shared" si="52"/>
        <v>1339214.3856000002</v>
      </c>
      <c r="AE52" s="132">
        <f t="shared" si="52"/>
        <v>147702.07920000004</v>
      </c>
      <c r="AF52" s="132">
        <f t="shared" si="52"/>
        <v>256554.48</v>
      </c>
      <c r="AG52" s="132">
        <f t="shared" si="52"/>
        <v>403157.04000000004</v>
      </c>
      <c r="AH52" s="132">
        <f t="shared" si="52"/>
        <v>197913.45600000006</v>
      </c>
      <c r="AI52" s="132">
        <f t="shared" si="52"/>
        <v>97857.208800000008</v>
      </c>
      <c r="AJ52" s="132">
        <f t="shared" si="52"/>
        <v>56441.9856</v>
      </c>
      <c r="AK52" s="132">
        <f t="shared" si="52"/>
        <v>179588.13600000003</v>
      </c>
      <c r="AL52" s="132">
        <f t="shared" si="52"/>
        <v>0</v>
      </c>
      <c r="AM52" s="122" t="s">
        <v>275</v>
      </c>
      <c r="AN52" s="135">
        <f>SUMIF('Page 1'!$L:$L,$B:$B,'Page 1'!$S:$S)</f>
        <v>39.28</v>
      </c>
      <c r="AO52" s="135">
        <f t="shared" si="70"/>
        <v>4.3321948549534763</v>
      </c>
      <c r="AP52" s="135">
        <f t="shared" si="70"/>
        <v>7.5249042145593874</v>
      </c>
      <c r="AQ52" s="135">
        <f t="shared" si="70"/>
        <v>11.824849480021895</v>
      </c>
      <c r="AR52" s="135"/>
      <c r="AS52" s="135"/>
      <c r="AT52" s="135"/>
      <c r="AU52" s="135">
        <f t="shared" si="71"/>
        <v>5.8049261083743851</v>
      </c>
      <c r="AV52" s="135">
        <f t="shared" si="71"/>
        <v>2.870213464696223</v>
      </c>
      <c r="AW52" s="135">
        <f t="shared" si="71"/>
        <v>1.6554789272030652</v>
      </c>
      <c r="AX52" s="135">
        <f t="shared" si="71"/>
        <v>5.267432950191572</v>
      </c>
      <c r="AY52" s="135"/>
      <c r="AZ52" s="136">
        <f t="shared" si="72"/>
        <v>0</v>
      </c>
      <c r="BA52" s="135">
        <f t="shared" si="73"/>
        <v>39.28</v>
      </c>
      <c r="BB52" s="135">
        <f t="shared" si="51"/>
        <v>4.3321948549534763</v>
      </c>
      <c r="BC52" s="135">
        <f t="shared" si="51"/>
        <v>7.5249042145593874</v>
      </c>
      <c r="BD52" s="135">
        <f t="shared" si="51"/>
        <v>11.824849480021895</v>
      </c>
      <c r="BE52" s="135">
        <f t="shared" si="51"/>
        <v>0</v>
      </c>
      <c r="BF52" s="135">
        <f t="shared" si="51"/>
        <v>0</v>
      </c>
      <c r="BG52" s="135">
        <f t="shared" si="51"/>
        <v>0</v>
      </c>
      <c r="BH52" s="135">
        <f t="shared" si="50"/>
        <v>5.8049261083743851</v>
      </c>
      <c r="BI52" s="135">
        <f t="shared" si="50"/>
        <v>2.870213464696223</v>
      </c>
      <c r="BJ52" s="135">
        <f t="shared" si="50"/>
        <v>1.6554789272030652</v>
      </c>
      <c r="BK52" s="135">
        <f t="shared" si="50"/>
        <v>5.267432950191572</v>
      </c>
      <c r="BL52" s="135">
        <f t="shared" si="50"/>
        <v>0</v>
      </c>
      <c r="BM52" s="136">
        <f t="shared" si="50"/>
        <v>0</v>
      </c>
      <c r="BN52" s="137">
        <f t="shared" si="5"/>
        <v>2879274.2784000002</v>
      </c>
      <c r="BO52" s="137">
        <f t="shared" si="75"/>
        <v>317555.42807750421</v>
      </c>
      <c r="BP52" s="137">
        <f t="shared" si="74"/>
        <v>551585.11080459773</v>
      </c>
      <c r="BQ52" s="137">
        <f t="shared" si="74"/>
        <v>866776.60269293934</v>
      </c>
      <c r="BR52" s="137">
        <f t="shared" si="74"/>
        <v>0</v>
      </c>
      <c r="BS52" s="137">
        <f t="shared" si="74"/>
        <v>0</v>
      </c>
      <c r="BT52" s="137">
        <f t="shared" si="74"/>
        <v>0</v>
      </c>
      <c r="BU52" s="137">
        <f t="shared" si="74"/>
        <v>425508.51404926117</v>
      </c>
      <c r="BV52" s="137">
        <f t="shared" si="74"/>
        <v>210390.32083546798</v>
      </c>
      <c r="BW52" s="137">
        <f t="shared" si="74"/>
        <v>121348.72437701152</v>
      </c>
      <c r="BX52" s="137">
        <f t="shared" si="74"/>
        <v>386109.57756321854</v>
      </c>
      <c r="BY52" s="137">
        <f t="shared" si="74"/>
        <v>0</v>
      </c>
      <c r="BZ52" s="137">
        <f t="shared" si="74"/>
        <v>0</v>
      </c>
      <c r="CA52" s="145">
        <v>2</v>
      </c>
      <c r="CF52" s="127" t="s">
        <v>46</v>
      </c>
    </row>
    <row r="53" spans="1:84" ht="12" hidden="1" customHeight="1" x14ac:dyDescent="0.25">
      <c r="A53" s="126" t="e">
        <f t="shared" si="11"/>
        <v>#REF!</v>
      </c>
      <c r="B53" s="127" t="s">
        <v>47</v>
      </c>
      <c r="C53" s="128">
        <f t="shared" si="0"/>
        <v>5301.46</v>
      </c>
      <c r="D53" s="129">
        <v>5301.46</v>
      </c>
      <c r="E53" s="129">
        <v>0</v>
      </c>
      <c r="F53" s="129">
        <v>996.3</v>
      </c>
      <c r="G53" s="126" t="s">
        <v>212</v>
      </c>
      <c r="H53" s="130">
        <v>1</v>
      </c>
      <c r="I53" s="130" t="s">
        <v>275</v>
      </c>
      <c r="J53" s="138">
        <v>36.54</v>
      </c>
      <c r="K53" s="132">
        <v>4.03</v>
      </c>
      <c r="L53" s="132">
        <v>7</v>
      </c>
      <c r="M53" s="132">
        <v>11</v>
      </c>
      <c r="N53" s="132">
        <v>5.4</v>
      </c>
      <c r="O53" s="132">
        <v>2.67</v>
      </c>
      <c r="P53" s="132">
        <v>1.54</v>
      </c>
      <c r="Q53" s="132">
        <v>4.9000000000000004</v>
      </c>
      <c r="R53" s="132">
        <v>0</v>
      </c>
      <c r="S53" s="133">
        <v>40</v>
      </c>
      <c r="T53" s="133">
        <v>40</v>
      </c>
      <c r="U53" s="133">
        <v>2604.04</v>
      </c>
      <c r="V53" s="132">
        <v>195.98199600000001</v>
      </c>
      <c r="W53" s="133">
        <v>42.3</v>
      </c>
      <c r="X53" s="133">
        <v>2604.04</v>
      </c>
      <c r="Y53" s="132">
        <v>0</v>
      </c>
      <c r="Z53" s="134">
        <v>0</v>
      </c>
      <c r="AA53" s="132">
        <v>5.05</v>
      </c>
      <c r="AB53" s="132">
        <v>10.67</v>
      </c>
      <c r="AC53" s="132">
        <v>14</v>
      </c>
      <c r="AD53" s="131">
        <f t="shared" si="52"/>
        <v>1162292.0903999999</v>
      </c>
      <c r="AE53" s="132">
        <f t="shared" si="52"/>
        <v>128189.30280000002</v>
      </c>
      <c r="AF53" s="132">
        <f t="shared" si="52"/>
        <v>222661.32</v>
      </c>
      <c r="AG53" s="132">
        <f t="shared" si="52"/>
        <v>349896.36</v>
      </c>
      <c r="AH53" s="132">
        <f t="shared" si="52"/>
        <v>171767.304</v>
      </c>
      <c r="AI53" s="132">
        <f t="shared" si="52"/>
        <v>84929.389200000005</v>
      </c>
      <c r="AJ53" s="132">
        <f t="shared" si="52"/>
        <v>48985.490400000002</v>
      </c>
      <c r="AK53" s="132">
        <f t="shared" si="52"/>
        <v>155862.924</v>
      </c>
      <c r="AL53" s="132">
        <f t="shared" si="52"/>
        <v>0</v>
      </c>
      <c r="AM53" s="122" t="s">
        <v>275</v>
      </c>
      <c r="AN53" s="135">
        <f>SUMIF('Page 1'!$L:$L,$B:$B,'Page 1'!$S:$S)</f>
        <v>39.28</v>
      </c>
      <c r="AO53" s="135">
        <f t="shared" si="70"/>
        <v>4.3321948549534763</v>
      </c>
      <c r="AP53" s="135">
        <f t="shared" si="70"/>
        <v>7.5249042145593874</v>
      </c>
      <c r="AQ53" s="135">
        <f t="shared" si="70"/>
        <v>11.824849480021895</v>
      </c>
      <c r="AR53" s="135"/>
      <c r="AS53" s="135"/>
      <c r="AT53" s="135"/>
      <c r="AU53" s="135">
        <f t="shared" si="71"/>
        <v>5.8049261083743851</v>
      </c>
      <c r="AV53" s="135">
        <f t="shared" si="71"/>
        <v>2.870213464696223</v>
      </c>
      <c r="AW53" s="135">
        <f t="shared" si="71"/>
        <v>1.6554789272030652</v>
      </c>
      <c r="AX53" s="135">
        <f t="shared" si="71"/>
        <v>5.267432950191572</v>
      </c>
      <c r="AY53" s="135"/>
      <c r="AZ53" s="136">
        <f t="shared" si="72"/>
        <v>0</v>
      </c>
      <c r="BA53" s="135">
        <f t="shared" si="73"/>
        <v>39.28</v>
      </c>
      <c r="BB53" s="135">
        <f t="shared" si="51"/>
        <v>4.3321948549534763</v>
      </c>
      <c r="BC53" s="135">
        <f t="shared" si="51"/>
        <v>7.5249042145593874</v>
      </c>
      <c r="BD53" s="135">
        <f t="shared" si="51"/>
        <v>11.824849480021895</v>
      </c>
      <c r="BE53" s="135">
        <f t="shared" si="51"/>
        <v>0</v>
      </c>
      <c r="BF53" s="135">
        <f t="shared" si="51"/>
        <v>0</v>
      </c>
      <c r="BG53" s="135">
        <f t="shared" si="51"/>
        <v>0</v>
      </c>
      <c r="BH53" s="135">
        <f t="shared" si="50"/>
        <v>5.8049261083743851</v>
      </c>
      <c r="BI53" s="135">
        <f t="shared" si="50"/>
        <v>2.870213464696223</v>
      </c>
      <c r="BJ53" s="135">
        <f t="shared" si="50"/>
        <v>1.6554789272030652</v>
      </c>
      <c r="BK53" s="135">
        <f t="shared" si="50"/>
        <v>5.267432950191572</v>
      </c>
      <c r="BL53" s="135">
        <f t="shared" si="50"/>
        <v>0</v>
      </c>
      <c r="BM53" s="136">
        <f t="shared" si="50"/>
        <v>0</v>
      </c>
      <c r="BN53" s="137">
        <f t="shared" si="5"/>
        <v>2498896.1856</v>
      </c>
      <c r="BO53" s="137">
        <f t="shared" si="75"/>
        <v>275603.49282889994</v>
      </c>
      <c r="BP53" s="137">
        <f t="shared" si="74"/>
        <v>478715.74436781608</v>
      </c>
      <c r="BQ53" s="137">
        <f t="shared" si="74"/>
        <v>752267.59829228243</v>
      </c>
      <c r="BR53" s="137">
        <f t="shared" si="74"/>
        <v>0</v>
      </c>
      <c r="BS53" s="137">
        <f t="shared" si="74"/>
        <v>0</v>
      </c>
      <c r="BT53" s="137">
        <f t="shared" si="74"/>
        <v>0</v>
      </c>
      <c r="BU53" s="137">
        <f t="shared" si="74"/>
        <v>369295.00279802963</v>
      </c>
      <c r="BV53" s="137">
        <f t="shared" si="74"/>
        <v>182595.86249458126</v>
      </c>
      <c r="BW53" s="137">
        <f t="shared" si="74"/>
        <v>105317.46376091955</v>
      </c>
      <c r="BX53" s="137">
        <f t="shared" si="74"/>
        <v>335101.02105747134</v>
      </c>
      <c r="BY53" s="137">
        <f t="shared" si="74"/>
        <v>0</v>
      </c>
      <c r="BZ53" s="137">
        <f t="shared" si="74"/>
        <v>0</v>
      </c>
      <c r="CA53" s="145">
        <v>2</v>
      </c>
      <c r="CF53" s="127" t="s">
        <v>47</v>
      </c>
    </row>
    <row r="54" spans="1:84" ht="12" hidden="1" customHeight="1" x14ac:dyDescent="0.25">
      <c r="A54" s="126" t="e">
        <f t="shared" si="11"/>
        <v>#REF!</v>
      </c>
      <c r="B54" s="127" t="s">
        <v>48</v>
      </c>
      <c r="C54" s="128">
        <f t="shared" si="0"/>
        <v>5275.3899999999967</v>
      </c>
      <c r="D54" s="129">
        <v>5275.3899999999967</v>
      </c>
      <c r="E54" s="129">
        <v>0</v>
      </c>
      <c r="F54" s="129">
        <v>932.6</v>
      </c>
      <c r="G54" s="126" t="s">
        <v>212</v>
      </c>
      <c r="H54" s="130">
        <v>1</v>
      </c>
      <c r="I54" s="130" t="s">
        <v>275</v>
      </c>
      <c r="J54" s="138">
        <v>36.54</v>
      </c>
      <c r="K54" s="132">
        <v>4.03</v>
      </c>
      <c r="L54" s="132">
        <v>7</v>
      </c>
      <c r="M54" s="132">
        <v>11</v>
      </c>
      <c r="N54" s="132">
        <v>5.4</v>
      </c>
      <c r="O54" s="132">
        <v>2.67</v>
      </c>
      <c r="P54" s="132">
        <v>1.54</v>
      </c>
      <c r="Q54" s="132">
        <v>4.9000000000000004</v>
      </c>
      <c r="R54" s="132">
        <v>0</v>
      </c>
      <c r="S54" s="133">
        <v>40</v>
      </c>
      <c r="T54" s="133">
        <v>40</v>
      </c>
      <c r="U54" s="133">
        <v>2604.04</v>
      </c>
      <c r="V54" s="132">
        <v>195.98199600000001</v>
      </c>
      <c r="W54" s="133">
        <v>42.3</v>
      </c>
      <c r="X54" s="133">
        <v>2604.04</v>
      </c>
      <c r="Y54" s="132">
        <v>0</v>
      </c>
      <c r="Z54" s="134">
        <v>0</v>
      </c>
      <c r="AA54" s="132">
        <v>5.05</v>
      </c>
      <c r="AB54" s="132">
        <v>10.67</v>
      </c>
      <c r="AC54" s="132">
        <v>14</v>
      </c>
      <c r="AD54" s="131">
        <f t="shared" si="52"/>
        <v>1156576.5035999992</v>
      </c>
      <c r="AE54" s="132">
        <f t="shared" si="52"/>
        <v>127558.93019999994</v>
      </c>
      <c r="AF54" s="132">
        <f t="shared" si="52"/>
        <v>221566.37999999983</v>
      </c>
      <c r="AG54" s="132">
        <f t="shared" si="52"/>
        <v>348175.73999999976</v>
      </c>
      <c r="AH54" s="132">
        <f t="shared" si="52"/>
        <v>170922.63599999991</v>
      </c>
      <c r="AI54" s="132">
        <f t="shared" si="52"/>
        <v>84511.747799999954</v>
      </c>
      <c r="AJ54" s="132">
        <f t="shared" si="52"/>
        <v>48744.603599999973</v>
      </c>
      <c r="AK54" s="132">
        <f t="shared" si="52"/>
        <v>155096.4659999999</v>
      </c>
      <c r="AL54" s="132">
        <f t="shared" si="52"/>
        <v>0</v>
      </c>
      <c r="AM54" s="122" t="s">
        <v>275</v>
      </c>
      <c r="AN54" s="135">
        <f>SUMIF('Page 1'!$L:$L,$B:$B,'Page 1'!$S:$S)</f>
        <v>39.28</v>
      </c>
      <c r="AO54" s="135">
        <f t="shared" si="70"/>
        <v>4.3321948549534763</v>
      </c>
      <c r="AP54" s="135">
        <f t="shared" si="70"/>
        <v>7.5249042145593874</v>
      </c>
      <c r="AQ54" s="135">
        <f t="shared" si="70"/>
        <v>11.824849480021895</v>
      </c>
      <c r="AR54" s="135"/>
      <c r="AS54" s="135"/>
      <c r="AT54" s="135"/>
      <c r="AU54" s="135">
        <f t="shared" si="71"/>
        <v>5.8049261083743851</v>
      </c>
      <c r="AV54" s="135">
        <f t="shared" si="71"/>
        <v>2.870213464696223</v>
      </c>
      <c r="AW54" s="135">
        <f t="shared" si="71"/>
        <v>1.6554789272030652</v>
      </c>
      <c r="AX54" s="135">
        <f t="shared" si="71"/>
        <v>5.267432950191572</v>
      </c>
      <c r="AY54" s="135"/>
      <c r="AZ54" s="136">
        <f t="shared" si="72"/>
        <v>0</v>
      </c>
      <c r="BA54" s="135">
        <f t="shared" si="73"/>
        <v>39.28</v>
      </c>
      <c r="BB54" s="135">
        <f t="shared" si="51"/>
        <v>4.3321948549534763</v>
      </c>
      <c r="BC54" s="135">
        <f t="shared" si="51"/>
        <v>7.5249042145593874</v>
      </c>
      <c r="BD54" s="135">
        <f t="shared" si="51"/>
        <v>11.824849480021895</v>
      </c>
      <c r="BE54" s="135">
        <f t="shared" si="51"/>
        <v>0</v>
      </c>
      <c r="BF54" s="135">
        <f t="shared" si="51"/>
        <v>0</v>
      </c>
      <c r="BG54" s="135">
        <f t="shared" si="51"/>
        <v>0</v>
      </c>
      <c r="BH54" s="135">
        <f t="shared" si="50"/>
        <v>5.8049261083743851</v>
      </c>
      <c r="BI54" s="135">
        <f t="shared" si="50"/>
        <v>2.870213464696223</v>
      </c>
      <c r="BJ54" s="135">
        <f t="shared" si="50"/>
        <v>1.6554789272030652</v>
      </c>
      <c r="BK54" s="135">
        <f t="shared" si="50"/>
        <v>5.267432950191572</v>
      </c>
      <c r="BL54" s="135">
        <f t="shared" si="50"/>
        <v>0</v>
      </c>
      <c r="BM54" s="136">
        <f t="shared" si="50"/>
        <v>0</v>
      </c>
      <c r="BN54" s="137">
        <f t="shared" si="5"/>
        <v>2486607.8303999989</v>
      </c>
      <c r="BO54" s="137">
        <f t="shared" si="75"/>
        <v>274248.20899047609</v>
      </c>
      <c r="BP54" s="137">
        <f t="shared" si="74"/>
        <v>476361.65333333303</v>
      </c>
      <c r="BQ54" s="137">
        <f t="shared" si="74"/>
        <v>748568.31238095195</v>
      </c>
      <c r="BR54" s="137">
        <f t="shared" si="74"/>
        <v>0</v>
      </c>
      <c r="BS54" s="137">
        <f t="shared" si="74"/>
        <v>0</v>
      </c>
      <c r="BT54" s="137">
        <f t="shared" si="74"/>
        <v>0</v>
      </c>
      <c r="BU54" s="137">
        <f t="shared" si="74"/>
        <v>367478.98971428553</v>
      </c>
      <c r="BV54" s="137">
        <f t="shared" si="74"/>
        <v>181697.94491428559</v>
      </c>
      <c r="BW54" s="137">
        <f t="shared" si="74"/>
        <v>104799.56373333327</v>
      </c>
      <c r="BX54" s="137">
        <f t="shared" si="74"/>
        <v>333453.15733333322</v>
      </c>
      <c r="BY54" s="137">
        <f t="shared" si="74"/>
        <v>0</v>
      </c>
      <c r="BZ54" s="137">
        <f t="shared" si="74"/>
        <v>0</v>
      </c>
      <c r="CA54" s="145">
        <v>2</v>
      </c>
      <c r="CF54" s="127" t="s">
        <v>48</v>
      </c>
    </row>
    <row r="55" spans="1:84" ht="12" hidden="1" customHeight="1" x14ac:dyDescent="0.25">
      <c r="A55" s="126" t="e">
        <f t="shared" si="11"/>
        <v>#REF!</v>
      </c>
      <c r="B55" s="127" t="s">
        <v>49</v>
      </c>
      <c r="C55" s="128">
        <f t="shared" si="0"/>
        <v>4404.8</v>
      </c>
      <c r="D55" s="129">
        <v>4242.8</v>
      </c>
      <c r="E55" s="129">
        <v>162</v>
      </c>
      <c r="F55" s="129">
        <v>1118.2</v>
      </c>
      <c r="G55" s="126" t="s">
        <v>213</v>
      </c>
      <c r="H55" s="130">
        <v>1</v>
      </c>
      <c r="I55" s="130" t="s">
        <v>276</v>
      </c>
      <c r="J55" s="131">
        <v>44.8</v>
      </c>
      <c r="K55" s="132">
        <v>5.0999999999999996</v>
      </c>
      <c r="L55" s="132">
        <v>8.6300000000000008</v>
      </c>
      <c r="M55" s="132">
        <v>13.43</v>
      </c>
      <c r="N55" s="132">
        <v>6.91</v>
      </c>
      <c r="O55" s="132">
        <v>3.15</v>
      </c>
      <c r="P55" s="132">
        <v>1.81</v>
      </c>
      <c r="Q55" s="132">
        <v>5.77</v>
      </c>
      <c r="R55" s="132">
        <v>0</v>
      </c>
      <c r="S55" s="133">
        <v>40</v>
      </c>
      <c r="T55" s="133">
        <v>40</v>
      </c>
      <c r="U55" s="133">
        <v>2604.04</v>
      </c>
      <c r="V55" s="132">
        <v>195.98199600000001</v>
      </c>
      <c r="W55" s="133">
        <v>42.3</v>
      </c>
      <c r="X55" s="133">
        <v>2604.04</v>
      </c>
      <c r="Y55" s="132">
        <v>0</v>
      </c>
      <c r="Z55" s="134">
        <v>0</v>
      </c>
      <c r="AA55" s="132">
        <v>5.05</v>
      </c>
      <c r="AB55" s="132">
        <v>10.67</v>
      </c>
      <c r="AC55" s="132">
        <v>14</v>
      </c>
      <c r="AD55" s="131">
        <f t="shared" si="52"/>
        <v>1184010.24</v>
      </c>
      <c r="AE55" s="132">
        <f t="shared" si="52"/>
        <v>134786.88</v>
      </c>
      <c r="AF55" s="132">
        <f t="shared" si="52"/>
        <v>228080.54400000005</v>
      </c>
      <c r="AG55" s="132">
        <f t="shared" si="52"/>
        <v>354938.78399999999</v>
      </c>
      <c r="AH55" s="132">
        <f t="shared" si="52"/>
        <v>182623.008</v>
      </c>
      <c r="AI55" s="132">
        <f t="shared" si="52"/>
        <v>83250.720000000001</v>
      </c>
      <c r="AJ55" s="132">
        <f t="shared" si="52"/>
        <v>47836.128000000004</v>
      </c>
      <c r="AK55" s="132">
        <f t="shared" si="52"/>
        <v>152494.17600000001</v>
      </c>
      <c r="AL55" s="132">
        <f t="shared" si="52"/>
        <v>0</v>
      </c>
      <c r="AM55" s="122" t="s">
        <v>275</v>
      </c>
      <c r="AN55" s="135">
        <f>SUMIF('Page 1'!$L:$L,$B:$B,'Page 1'!$S:$S)</f>
        <v>44.8</v>
      </c>
      <c r="AO55" s="135">
        <f t="shared" si="70"/>
        <v>5.0999999999999996</v>
      </c>
      <c r="AP55" s="135">
        <f t="shared" si="70"/>
        <v>8.6300000000000008</v>
      </c>
      <c r="AQ55" s="135">
        <f t="shared" si="70"/>
        <v>13.43</v>
      </c>
      <c r="AR55" s="135"/>
      <c r="AS55" s="135"/>
      <c r="AT55" s="135"/>
      <c r="AU55" s="135">
        <f t="shared" si="71"/>
        <v>6.91</v>
      </c>
      <c r="AV55" s="135">
        <f t="shared" si="71"/>
        <v>3.15</v>
      </c>
      <c r="AW55" s="135">
        <f t="shared" si="71"/>
        <v>1.81</v>
      </c>
      <c r="AX55" s="135">
        <f t="shared" si="71"/>
        <v>5.7699999999999987</v>
      </c>
      <c r="AY55" s="135"/>
      <c r="AZ55" s="136">
        <f t="shared" si="72"/>
        <v>0</v>
      </c>
      <c r="BA55" s="135">
        <f t="shared" si="73"/>
        <v>44.8</v>
      </c>
      <c r="BB55" s="135">
        <f t="shared" si="51"/>
        <v>5.0999999999999996</v>
      </c>
      <c r="BC55" s="135">
        <f t="shared" si="51"/>
        <v>8.6300000000000008</v>
      </c>
      <c r="BD55" s="135">
        <f t="shared" si="51"/>
        <v>13.43</v>
      </c>
      <c r="BE55" s="135">
        <f t="shared" si="51"/>
        <v>0</v>
      </c>
      <c r="BF55" s="135">
        <f t="shared" si="51"/>
        <v>0</v>
      </c>
      <c r="BG55" s="135">
        <f t="shared" si="51"/>
        <v>0</v>
      </c>
      <c r="BH55" s="135">
        <f t="shared" si="50"/>
        <v>6.91</v>
      </c>
      <c r="BI55" s="135">
        <f t="shared" si="50"/>
        <v>3.1499999999999995</v>
      </c>
      <c r="BJ55" s="135">
        <f t="shared" si="50"/>
        <v>1.81</v>
      </c>
      <c r="BK55" s="135">
        <f t="shared" si="50"/>
        <v>5.7699999999999987</v>
      </c>
      <c r="BL55" s="135">
        <f t="shared" si="50"/>
        <v>0</v>
      </c>
      <c r="BM55" s="136">
        <f t="shared" si="50"/>
        <v>0</v>
      </c>
      <c r="BN55" s="137">
        <f t="shared" si="5"/>
        <v>2368020.48</v>
      </c>
      <c r="BO55" s="137">
        <f t="shared" si="75"/>
        <v>269573.76000000001</v>
      </c>
      <c r="BP55" s="137">
        <f t="shared" si="74"/>
        <v>456161.08800000011</v>
      </c>
      <c r="BQ55" s="137">
        <f t="shared" si="74"/>
        <v>709877.56800000009</v>
      </c>
      <c r="BR55" s="137">
        <f t="shared" si="74"/>
        <v>0</v>
      </c>
      <c r="BS55" s="137">
        <f t="shared" si="74"/>
        <v>0</v>
      </c>
      <c r="BT55" s="137">
        <f t="shared" si="74"/>
        <v>0</v>
      </c>
      <c r="BU55" s="137">
        <f t="shared" si="74"/>
        <v>365246.01599999995</v>
      </c>
      <c r="BV55" s="137">
        <f t="shared" si="74"/>
        <v>166501.43999999997</v>
      </c>
      <c r="BW55" s="137">
        <f t="shared" si="74"/>
        <v>95672.256000000008</v>
      </c>
      <c r="BX55" s="137">
        <f t="shared" si="74"/>
        <v>304988.35199999996</v>
      </c>
      <c r="BY55" s="137">
        <f t="shared" si="74"/>
        <v>0</v>
      </c>
      <c r="BZ55" s="137">
        <f t="shared" si="74"/>
        <v>0</v>
      </c>
      <c r="CA55" s="145">
        <v>2</v>
      </c>
      <c r="CF55" s="127" t="s">
        <v>49</v>
      </c>
    </row>
    <row r="56" spans="1:84" ht="12" hidden="1" customHeight="1" x14ac:dyDescent="0.25">
      <c r="A56" s="126" t="e">
        <f t="shared" si="11"/>
        <v>#REF!</v>
      </c>
      <c r="B56" s="127" t="s">
        <v>284</v>
      </c>
      <c r="C56" s="128">
        <f t="shared" si="0"/>
        <v>3066.8</v>
      </c>
      <c r="D56" s="129">
        <v>3066.8</v>
      </c>
      <c r="E56" s="129">
        <v>0</v>
      </c>
      <c r="F56" s="129">
        <v>397.54</v>
      </c>
      <c r="G56" s="126" t="s">
        <v>286</v>
      </c>
      <c r="H56" s="130">
        <v>3</v>
      </c>
      <c r="I56" s="130" t="s">
        <v>276</v>
      </c>
      <c r="J56" s="131">
        <v>45.06</v>
      </c>
      <c r="K56" s="132">
        <v>5.0999999999999996</v>
      </c>
      <c r="L56" s="132">
        <v>8.6300000000000008</v>
      </c>
      <c r="M56" s="132">
        <v>13.43</v>
      </c>
      <c r="N56" s="132">
        <v>6.91</v>
      </c>
      <c r="O56" s="132">
        <v>3.15</v>
      </c>
      <c r="P56" s="132">
        <v>1.81</v>
      </c>
      <c r="Q56" s="132">
        <v>5.77</v>
      </c>
      <c r="R56" s="132">
        <v>0.26</v>
      </c>
      <c r="S56" s="133">
        <v>40</v>
      </c>
      <c r="T56" s="133">
        <v>40</v>
      </c>
      <c r="U56" s="133">
        <v>2604.04</v>
      </c>
      <c r="V56" s="132">
        <v>195.98199600000001</v>
      </c>
      <c r="W56" s="133">
        <v>42.3</v>
      </c>
      <c r="X56" s="133">
        <v>2604.04</v>
      </c>
      <c r="Y56" s="132">
        <v>7.85</v>
      </c>
      <c r="Z56" s="134">
        <v>0</v>
      </c>
      <c r="AA56" s="132">
        <v>6.73</v>
      </c>
      <c r="AB56" s="132">
        <v>10.67</v>
      </c>
      <c r="AC56" s="132">
        <v>14</v>
      </c>
      <c r="AD56" s="131">
        <f t="shared" si="52"/>
        <v>829140.04799999995</v>
      </c>
      <c r="AE56" s="132">
        <f t="shared" si="52"/>
        <v>93844.08</v>
      </c>
      <c r="AF56" s="132">
        <f t="shared" si="52"/>
        <v>158798.90400000004</v>
      </c>
      <c r="AG56" s="132">
        <f t="shared" si="52"/>
        <v>247122.74400000001</v>
      </c>
      <c r="AH56" s="132">
        <f t="shared" si="52"/>
        <v>127149.52800000002</v>
      </c>
      <c r="AI56" s="132">
        <f t="shared" si="52"/>
        <v>57962.520000000004</v>
      </c>
      <c r="AJ56" s="132">
        <f t="shared" si="52"/>
        <v>33305.448000000004</v>
      </c>
      <c r="AK56" s="132">
        <f t="shared" si="52"/>
        <v>106172.61600000001</v>
      </c>
      <c r="AL56" s="132">
        <f t="shared" si="52"/>
        <v>4784.2080000000005</v>
      </c>
      <c r="AN56" s="135">
        <f>SUMIF('Page 1'!$L:$L,$B:$B,'Page 1'!$S:$S)</f>
        <v>48.44</v>
      </c>
      <c r="AO56" s="190">
        <f>SUMIF(СиР!$T$25:$Z$25,$AN$5:$AN$235,СиР!$T$26:$Z$26)</f>
        <v>18.489999999999998</v>
      </c>
      <c r="AP56" s="191"/>
      <c r="AQ56" s="139">
        <f>SUMIF(СиР!$T$25:$Z$25,$AN$5:$AN$235,СиР!$T$28:$Z$28)</f>
        <v>6.67</v>
      </c>
      <c r="AR56" s="139">
        <f>SUMIF(СиР!$T$25:$Z$25,$AN$5:$AN$235,СиР!$T$29:$Z$29)</f>
        <v>1.53</v>
      </c>
      <c r="AS56" s="139">
        <f>SUMIF(СиР!$T$25:$Z$25,$AN$5:$AN$235,СиР!$T$30:$Z$30)</f>
        <v>0.32</v>
      </c>
      <c r="AT56" s="139">
        <f>SUMIF(СиР!$T$25:$Z$25,$AN$5:$AN$235,СиР!$T$31:$Z$31)</f>
        <v>0.87</v>
      </c>
      <c r="AU56" s="139">
        <f>SUMIF(СиР!$T$25:$Z$25,$AN$5:$AN$235,СиР!$T$32:$Z$32)</f>
        <v>5.01</v>
      </c>
      <c r="AV56" s="139">
        <f>SUMIF(СиР!$T$25:$Z$25,$AN$5:$AN$235,СиР!$T$33:$Z$33)</f>
        <v>4.99</v>
      </c>
      <c r="AW56" s="139">
        <f>SUMIF(СиР!$T$25:$Z$25,$AN$5:$AN$235,СиР!$T$34:$Z$34)</f>
        <v>2.7</v>
      </c>
      <c r="AX56" s="139">
        <f>SUMIF(СиР!$T$25:$Z$25,$AN$5:$AN$235,СиР!$T$35:$Z$35)</f>
        <v>6.46</v>
      </c>
      <c r="AY56" s="139">
        <f>SUMIF(СиР!$T$25:$Z$25,$AN$5:$AN$235,СиР!$T$36:$Z$36)</f>
        <v>0.47</v>
      </c>
      <c r="AZ56" s="140">
        <f>SUMIF(СиР!$T$25:$Z$25,$AN$5:$AN$235,СиР!$T$37:$Z$37)</f>
        <v>0.93</v>
      </c>
      <c r="BA56" s="135">
        <f t="shared" ref="BA56:BA75" si="76">AN56*(1+$BA$4)</f>
        <v>54.88252</v>
      </c>
      <c r="BB56" s="190">
        <f t="shared" si="51"/>
        <v>20.949169999999999</v>
      </c>
      <c r="BC56" s="191">
        <f t="shared" si="51"/>
        <v>0</v>
      </c>
      <c r="BD56" s="139">
        <f t="shared" si="51"/>
        <v>7.5571100000000007</v>
      </c>
      <c r="BE56" s="139">
        <f t="shared" si="51"/>
        <v>1.7334900000000002</v>
      </c>
      <c r="BF56" s="139">
        <f t="shared" si="51"/>
        <v>0.36256000000000005</v>
      </c>
      <c r="BG56" s="139">
        <f t="shared" si="51"/>
        <v>0.98571000000000009</v>
      </c>
      <c r="BH56" s="139">
        <f t="shared" si="50"/>
        <v>5.6763300000000001</v>
      </c>
      <c r="BI56" s="139">
        <f t="shared" si="50"/>
        <v>5.65367</v>
      </c>
      <c r="BJ56" s="139">
        <f t="shared" si="50"/>
        <v>3.0591000000000004</v>
      </c>
      <c r="BK56" s="139">
        <f t="shared" si="50"/>
        <v>7.3191800000000002</v>
      </c>
      <c r="BL56" s="139">
        <f t="shared" si="50"/>
        <v>0.53250999999999993</v>
      </c>
      <c r="BM56" s="140">
        <f t="shared" si="50"/>
        <v>1.05369</v>
      </c>
      <c r="BN56" s="137">
        <f t="shared" si="5"/>
        <v>1980248.7073600003</v>
      </c>
      <c r="BO56" s="187">
        <f t="shared" ref="BO56:BO75" si="77">(AO56*2+BB56*10)*$C56</f>
        <v>755879.40955999994</v>
      </c>
      <c r="BP56" s="187">
        <f t="shared" ref="BP56:BP75" si="78">(AP56*6+BC56*6)*$C56</f>
        <v>0</v>
      </c>
      <c r="BQ56" s="137">
        <f t="shared" ref="BQ56:BZ75" si="79">(AQ56*2+BD56*10)*$C56</f>
        <v>272672.56148000003</v>
      </c>
      <c r="BR56" s="137">
        <f t="shared" si="79"/>
        <v>62547.079320000004</v>
      </c>
      <c r="BS56" s="137">
        <f t="shared" si="79"/>
        <v>13081.742080000002</v>
      </c>
      <c r="BT56" s="137">
        <f t="shared" si="79"/>
        <v>35565.986280000005</v>
      </c>
      <c r="BU56" s="137">
        <f t="shared" si="79"/>
        <v>204811.02444000001</v>
      </c>
      <c r="BV56" s="137">
        <f t="shared" si="79"/>
        <v>203993.41556000002</v>
      </c>
      <c r="BW56" s="137">
        <f t="shared" si="79"/>
        <v>110377.19880000003</v>
      </c>
      <c r="BX56" s="137">
        <f t="shared" si="79"/>
        <v>264087.66824000003</v>
      </c>
      <c r="BY56" s="137">
        <f t="shared" si="79"/>
        <v>19213.808679999998</v>
      </c>
      <c r="BZ56" s="137">
        <f t="shared" si="79"/>
        <v>38018.812919999997</v>
      </c>
      <c r="CA56" s="122">
        <v>1</v>
      </c>
      <c r="CF56" s="127" t="s">
        <v>284</v>
      </c>
    </row>
    <row r="57" spans="1:84" ht="12" hidden="1" customHeight="1" x14ac:dyDescent="0.25">
      <c r="A57" s="126" t="e">
        <f t="shared" si="11"/>
        <v>#REF!</v>
      </c>
      <c r="B57" s="127" t="s">
        <v>285</v>
      </c>
      <c r="C57" s="128">
        <f t="shared" si="0"/>
        <v>3045.4</v>
      </c>
      <c r="D57" s="129">
        <v>2884.8</v>
      </c>
      <c r="E57" s="129">
        <v>160.6</v>
      </c>
      <c r="F57" s="129">
        <v>394.76</v>
      </c>
      <c r="G57" s="126" t="s">
        <v>286</v>
      </c>
      <c r="H57" s="130">
        <v>3</v>
      </c>
      <c r="I57" s="130" t="s">
        <v>276</v>
      </c>
      <c r="J57" s="131">
        <v>45.06</v>
      </c>
      <c r="K57" s="132">
        <v>5.0999999999999996</v>
      </c>
      <c r="L57" s="132">
        <v>8.6300000000000008</v>
      </c>
      <c r="M57" s="132">
        <v>13.43</v>
      </c>
      <c r="N57" s="132">
        <v>6.91</v>
      </c>
      <c r="O57" s="132">
        <v>3.15</v>
      </c>
      <c r="P57" s="132">
        <v>1.81</v>
      </c>
      <c r="Q57" s="132">
        <v>5.77</v>
      </c>
      <c r="R57" s="132">
        <v>0.26</v>
      </c>
      <c r="S57" s="133">
        <v>40</v>
      </c>
      <c r="T57" s="133">
        <v>40</v>
      </c>
      <c r="U57" s="133">
        <v>2604.04</v>
      </c>
      <c r="V57" s="132">
        <v>195.98199600000001</v>
      </c>
      <c r="W57" s="133">
        <v>42.3</v>
      </c>
      <c r="X57" s="133">
        <v>2604.04</v>
      </c>
      <c r="Y57" s="132">
        <v>7.85</v>
      </c>
      <c r="Z57" s="134">
        <v>0</v>
      </c>
      <c r="AA57" s="132">
        <v>6.73</v>
      </c>
      <c r="AB57" s="132">
        <v>10.67</v>
      </c>
      <c r="AC57" s="132">
        <v>14</v>
      </c>
      <c r="AD57" s="131">
        <f t="shared" si="52"/>
        <v>823354.34400000004</v>
      </c>
      <c r="AE57" s="132">
        <f t="shared" si="52"/>
        <v>93189.239999999991</v>
      </c>
      <c r="AF57" s="132">
        <f t="shared" si="52"/>
        <v>157690.81200000003</v>
      </c>
      <c r="AG57" s="132">
        <f t="shared" si="52"/>
        <v>245398.33199999999</v>
      </c>
      <c r="AH57" s="132">
        <f t="shared" si="52"/>
        <v>126262.284</v>
      </c>
      <c r="AI57" s="132">
        <f t="shared" si="52"/>
        <v>57558.06</v>
      </c>
      <c r="AJ57" s="132">
        <f t="shared" si="52"/>
        <v>33073.044000000002</v>
      </c>
      <c r="AK57" s="132">
        <f t="shared" si="52"/>
        <v>105431.74799999999</v>
      </c>
      <c r="AL57" s="132">
        <f t="shared" si="52"/>
        <v>4750.8240000000005</v>
      </c>
      <c r="AN57" s="135">
        <f>SUMIF('Page 1'!$L:$L,$B:$B,'Page 1'!$S:$S)</f>
        <v>48.44</v>
      </c>
      <c r="AO57" s="190">
        <f>SUMIF(СиР!$T$25:$Z$25,$AN$5:$AN$235,СиР!$T$26:$Z$26)</f>
        <v>18.489999999999998</v>
      </c>
      <c r="AP57" s="191"/>
      <c r="AQ57" s="135">
        <f>SUMIF(СиР!$T$25:$Z$25,$AN$5:$AN$235,СиР!$T$28:$Z$28)</f>
        <v>6.67</v>
      </c>
      <c r="AR57" s="135">
        <f>SUMIF(СиР!$T$25:$Z$25,$AN$5:$AN$235,СиР!$T$29:$Z$29)</f>
        <v>1.53</v>
      </c>
      <c r="AS57" s="135">
        <f>SUMIF(СиР!$T$25:$Z$25,$AN$5:$AN$235,СиР!$T$30:$Z$30)</f>
        <v>0.32</v>
      </c>
      <c r="AT57" s="135">
        <f>SUMIF(СиР!$T$25:$Z$25,$AN$5:$AN$235,СиР!$T$31:$Z$31)</f>
        <v>0.87</v>
      </c>
      <c r="AU57" s="135">
        <f>SUMIF(СиР!$T$25:$Z$25,$AN$5:$AN$235,СиР!$T$32:$Z$32)</f>
        <v>5.01</v>
      </c>
      <c r="AV57" s="135">
        <f>SUMIF(СиР!$T$25:$Z$25,$AN$5:$AN$235,СиР!$T$33:$Z$33)</f>
        <v>4.99</v>
      </c>
      <c r="AW57" s="135">
        <f>SUMIF(СиР!$T$25:$Z$25,$AN$5:$AN$235,СиР!$T$34:$Z$34)</f>
        <v>2.7</v>
      </c>
      <c r="AX57" s="135">
        <f>SUMIF(СиР!$T$25:$Z$25,$AN$5:$AN$235,СиР!$T$35:$Z$35)</f>
        <v>6.46</v>
      </c>
      <c r="AY57" s="135">
        <f>SUMIF(СиР!$T$25:$Z$25,$AN$5:$AN$235,СиР!$T$36:$Z$36)</f>
        <v>0.47</v>
      </c>
      <c r="AZ57" s="136">
        <f>SUMIF(СиР!$T$25:$Z$25,$AN$5:$AN$235,СиР!$T$37:$Z$37)</f>
        <v>0.93</v>
      </c>
      <c r="BA57" s="135">
        <f t="shared" si="76"/>
        <v>54.88252</v>
      </c>
      <c r="BB57" s="190">
        <f t="shared" si="51"/>
        <v>20.949169999999999</v>
      </c>
      <c r="BC57" s="191">
        <f t="shared" si="51"/>
        <v>0</v>
      </c>
      <c r="BD57" s="135">
        <f t="shared" si="51"/>
        <v>7.5571100000000007</v>
      </c>
      <c r="BE57" s="135">
        <f t="shared" si="51"/>
        <v>1.7334900000000002</v>
      </c>
      <c r="BF57" s="135">
        <f t="shared" si="51"/>
        <v>0.36256000000000005</v>
      </c>
      <c r="BG57" s="135">
        <f t="shared" si="51"/>
        <v>0.98571000000000009</v>
      </c>
      <c r="BH57" s="135">
        <f t="shared" si="50"/>
        <v>5.6763300000000001</v>
      </c>
      <c r="BI57" s="135">
        <f t="shared" si="50"/>
        <v>5.65367</v>
      </c>
      <c r="BJ57" s="135">
        <f t="shared" si="50"/>
        <v>3.0591000000000004</v>
      </c>
      <c r="BK57" s="135">
        <f t="shared" si="50"/>
        <v>7.3191800000000002</v>
      </c>
      <c r="BL57" s="135">
        <f t="shared" si="50"/>
        <v>0.53250999999999993</v>
      </c>
      <c r="BM57" s="136">
        <f t="shared" si="50"/>
        <v>1.05369</v>
      </c>
      <c r="BN57" s="137">
        <f t="shared" si="5"/>
        <v>1966430.6160799998</v>
      </c>
      <c r="BO57" s="187">
        <f t="shared" si="77"/>
        <v>750604.91517999989</v>
      </c>
      <c r="BP57" s="187">
        <f t="shared" si="78"/>
        <v>0</v>
      </c>
      <c r="BQ57" s="137">
        <f t="shared" si="79"/>
        <v>270769.86394000001</v>
      </c>
      <c r="BR57" s="137">
        <f t="shared" si="79"/>
        <v>62110.62846</v>
      </c>
      <c r="BS57" s="137">
        <f t="shared" si="79"/>
        <v>12990.45824</v>
      </c>
      <c r="BT57" s="137">
        <f t="shared" si="79"/>
        <v>35317.808340000003</v>
      </c>
      <c r="BU57" s="137">
        <f t="shared" si="79"/>
        <v>203381.86181999999</v>
      </c>
      <c r="BV57" s="137">
        <f t="shared" si="79"/>
        <v>202569.95818000002</v>
      </c>
      <c r="BW57" s="137">
        <f t="shared" si="79"/>
        <v>109606.99140000003</v>
      </c>
      <c r="BX57" s="137">
        <f t="shared" si="79"/>
        <v>262244.87572000001</v>
      </c>
      <c r="BY57" s="137">
        <f t="shared" si="79"/>
        <v>19079.735539999998</v>
      </c>
      <c r="BZ57" s="137">
        <f t="shared" si="79"/>
        <v>37753.519259999994</v>
      </c>
      <c r="CA57" s="122">
        <v>1</v>
      </c>
      <c r="CF57" s="127" t="s">
        <v>285</v>
      </c>
    </row>
    <row r="58" spans="1:84" ht="12" hidden="1" customHeight="1" x14ac:dyDescent="0.25">
      <c r="A58" s="126" t="e">
        <f t="shared" si="11"/>
        <v>#REF!</v>
      </c>
      <c r="B58" s="127" t="s">
        <v>50</v>
      </c>
      <c r="C58" s="128">
        <f t="shared" si="0"/>
        <v>2826.5</v>
      </c>
      <c r="D58" s="129">
        <v>2826.5</v>
      </c>
      <c r="E58" s="129">
        <v>0</v>
      </c>
      <c r="F58" s="129">
        <v>514.29999999999995</v>
      </c>
      <c r="G58" s="126" t="s">
        <v>287</v>
      </c>
      <c r="H58" s="130">
        <v>3</v>
      </c>
      <c r="I58" s="130" t="s">
        <v>276</v>
      </c>
      <c r="J58" s="131">
        <v>45.06</v>
      </c>
      <c r="K58" s="132">
        <v>5.0999999999999996</v>
      </c>
      <c r="L58" s="132">
        <v>8.6300000000000008</v>
      </c>
      <c r="M58" s="132">
        <v>13.43</v>
      </c>
      <c r="N58" s="132">
        <v>6.91</v>
      </c>
      <c r="O58" s="132">
        <v>3.15</v>
      </c>
      <c r="P58" s="132">
        <v>1.81</v>
      </c>
      <c r="Q58" s="132">
        <v>5.77</v>
      </c>
      <c r="R58" s="132">
        <v>0.26</v>
      </c>
      <c r="S58" s="133">
        <v>40</v>
      </c>
      <c r="T58" s="133">
        <v>40</v>
      </c>
      <c r="U58" s="133">
        <v>2604.04</v>
      </c>
      <c r="V58" s="132">
        <v>195.98199600000001</v>
      </c>
      <c r="W58" s="133">
        <v>42.3</v>
      </c>
      <c r="X58" s="133">
        <v>2604.04</v>
      </c>
      <c r="Y58" s="132">
        <v>7.85</v>
      </c>
      <c r="Z58" s="134">
        <v>0</v>
      </c>
      <c r="AA58" s="132">
        <v>6.73</v>
      </c>
      <c r="AB58" s="132">
        <v>10.67</v>
      </c>
      <c r="AC58" s="132">
        <v>14</v>
      </c>
      <c r="AD58" s="131">
        <f t="shared" si="52"/>
        <v>764172.54</v>
      </c>
      <c r="AE58" s="132">
        <f t="shared" si="52"/>
        <v>86490.9</v>
      </c>
      <c r="AF58" s="132">
        <f t="shared" si="52"/>
        <v>146356.17000000001</v>
      </c>
      <c r="AG58" s="132">
        <f t="shared" si="52"/>
        <v>227759.37</v>
      </c>
      <c r="AH58" s="132">
        <f t="shared" si="52"/>
        <v>117186.69</v>
      </c>
      <c r="AI58" s="132">
        <f t="shared" si="52"/>
        <v>53420.850000000006</v>
      </c>
      <c r="AJ58" s="132">
        <f t="shared" si="52"/>
        <v>30695.79</v>
      </c>
      <c r="AK58" s="132">
        <f t="shared" si="52"/>
        <v>97853.43</v>
      </c>
      <c r="AL58" s="132">
        <f t="shared" si="52"/>
        <v>4409.34</v>
      </c>
      <c r="AN58" s="135">
        <f>SUMIF('Page 1'!$L:$L,$B:$B,'Page 1'!$S:$S)</f>
        <v>48.44</v>
      </c>
      <c r="AO58" s="190">
        <f>SUMIF(СиР!$T$25:$Z$25,$AN$5:$AN$235,СиР!$T$26:$Z$26)</f>
        <v>18.489999999999998</v>
      </c>
      <c r="AP58" s="191"/>
      <c r="AQ58" s="135">
        <f>SUMIF(СиР!$T$25:$Z$25,$AN$5:$AN$235,СиР!$T$28:$Z$28)</f>
        <v>6.67</v>
      </c>
      <c r="AR58" s="135">
        <f>SUMIF(СиР!$T$25:$Z$25,$AN$5:$AN$235,СиР!$T$29:$Z$29)</f>
        <v>1.53</v>
      </c>
      <c r="AS58" s="135">
        <f>SUMIF(СиР!$T$25:$Z$25,$AN$5:$AN$235,СиР!$T$30:$Z$30)</f>
        <v>0.32</v>
      </c>
      <c r="AT58" s="135">
        <f>SUMIF(СиР!$T$25:$Z$25,$AN$5:$AN$235,СиР!$T$31:$Z$31)</f>
        <v>0.87</v>
      </c>
      <c r="AU58" s="135">
        <f>SUMIF(СиР!$T$25:$Z$25,$AN$5:$AN$235,СиР!$T$32:$Z$32)</f>
        <v>5.01</v>
      </c>
      <c r="AV58" s="135">
        <f>SUMIF(СиР!$T$25:$Z$25,$AN$5:$AN$235,СиР!$T$33:$Z$33)</f>
        <v>4.99</v>
      </c>
      <c r="AW58" s="135">
        <f>SUMIF(СиР!$T$25:$Z$25,$AN$5:$AN$235,СиР!$T$34:$Z$34)</f>
        <v>2.7</v>
      </c>
      <c r="AX58" s="135">
        <f>SUMIF(СиР!$T$25:$Z$25,$AN$5:$AN$235,СиР!$T$35:$Z$35)</f>
        <v>6.46</v>
      </c>
      <c r="AY58" s="135">
        <f>SUMIF(СиР!$T$25:$Z$25,$AN$5:$AN$235,СиР!$T$36:$Z$36)</f>
        <v>0.47</v>
      </c>
      <c r="AZ58" s="136">
        <f>SUMIF(СиР!$T$25:$Z$25,$AN$5:$AN$235,СиР!$T$37:$Z$37)</f>
        <v>0.93</v>
      </c>
      <c r="BA58" s="135">
        <f t="shared" si="76"/>
        <v>54.88252</v>
      </c>
      <c r="BB58" s="190">
        <f t="shared" si="51"/>
        <v>20.949169999999999</v>
      </c>
      <c r="BC58" s="191">
        <f t="shared" si="51"/>
        <v>0</v>
      </c>
      <c r="BD58" s="135">
        <f t="shared" si="51"/>
        <v>7.5571100000000007</v>
      </c>
      <c r="BE58" s="135">
        <f t="shared" si="51"/>
        <v>1.7334900000000002</v>
      </c>
      <c r="BF58" s="135">
        <f t="shared" si="51"/>
        <v>0.36256000000000005</v>
      </c>
      <c r="BG58" s="135">
        <f t="shared" si="51"/>
        <v>0.98571000000000009</v>
      </c>
      <c r="BH58" s="135">
        <f t="shared" si="50"/>
        <v>5.6763300000000001</v>
      </c>
      <c r="BI58" s="135">
        <f t="shared" si="50"/>
        <v>5.65367</v>
      </c>
      <c r="BJ58" s="135">
        <f t="shared" si="50"/>
        <v>3.0591000000000004</v>
      </c>
      <c r="BK58" s="135">
        <f t="shared" si="50"/>
        <v>7.3191800000000002</v>
      </c>
      <c r="BL58" s="135">
        <f t="shared" si="50"/>
        <v>0.53250999999999993</v>
      </c>
      <c r="BM58" s="136">
        <f t="shared" si="50"/>
        <v>1.05369</v>
      </c>
      <c r="BN58" s="137">
        <f t="shared" si="5"/>
        <v>1825085.7478</v>
      </c>
      <c r="BO58" s="187">
        <f t="shared" si="77"/>
        <v>696652.26004999992</v>
      </c>
      <c r="BP58" s="187">
        <f t="shared" si="78"/>
        <v>0</v>
      </c>
      <c r="BQ58" s="137">
        <f t="shared" si="79"/>
        <v>251307.22415000002</v>
      </c>
      <c r="BR58" s="137">
        <f t="shared" si="79"/>
        <v>57646.184849999998</v>
      </c>
      <c r="BS58" s="137">
        <f t="shared" si="79"/>
        <v>12056.7184</v>
      </c>
      <c r="BT58" s="137">
        <f t="shared" si="79"/>
        <v>32779.203150000001</v>
      </c>
      <c r="BU58" s="137">
        <f t="shared" si="79"/>
        <v>188762.99745</v>
      </c>
      <c r="BV58" s="137">
        <f t="shared" si="79"/>
        <v>188009.45254999999</v>
      </c>
      <c r="BW58" s="137">
        <f t="shared" si="79"/>
        <v>101728.56150000003</v>
      </c>
      <c r="BX58" s="137">
        <f t="shared" si="79"/>
        <v>243395.00270000001</v>
      </c>
      <c r="BY58" s="137">
        <f t="shared" si="79"/>
        <v>17708.305149999997</v>
      </c>
      <c r="BZ58" s="137">
        <f t="shared" si="79"/>
        <v>35039.837849999996</v>
      </c>
      <c r="CA58" s="122">
        <v>1</v>
      </c>
      <c r="CF58" s="127" t="s">
        <v>50</v>
      </c>
    </row>
    <row r="59" spans="1:84" ht="12" hidden="1" customHeight="1" x14ac:dyDescent="0.25">
      <c r="A59" s="126" t="e">
        <f t="shared" si="11"/>
        <v>#REF!</v>
      </c>
      <c r="B59" s="127" t="s">
        <v>51</v>
      </c>
      <c r="C59" s="128">
        <f t="shared" si="0"/>
        <v>2848.6</v>
      </c>
      <c r="D59" s="129">
        <v>2848.6</v>
      </c>
      <c r="E59" s="129">
        <v>0</v>
      </c>
      <c r="F59" s="129">
        <v>471.5</v>
      </c>
      <c r="G59" s="126" t="s">
        <v>287</v>
      </c>
      <c r="H59" s="130">
        <v>3</v>
      </c>
      <c r="I59" s="130" t="s">
        <v>276</v>
      </c>
      <c r="J59" s="131">
        <v>45.06</v>
      </c>
      <c r="K59" s="132">
        <v>5.0999999999999996</v>
      </c>
      <c r="L59" s="132">
        <v>8.6300000000000008</v>
      </c>
      <c r="M59" s="132">
        <v>13.43</v>
      </c>
      <c r="N59" s="132">
        <v>6.91</v>
      </c>
      <c r="O59" s="132">
        <v>3.15</v>
      </c>
      <c r="P59" s="132">
        <v>1.81</v>
      </c>
      <c r="Q59" s="132">
        <v>5.77</v>
      </c>
      <c r="R59" s="132">
        <v>0.26</v>
      </c>
      <c r="S59" s="133">
        <v>40</v>
      </c>
      <c r="T59" s="133">
        <v>40</v>
      </c>
      <c r="U59" s="133">
        <v>2604.04</v>
      </c>
      <c r="V59" s="132">
        <v>195.98199600000001</v>
      </c>
      <c r="W59" s="133">
        <v>42.3</v>
      </c>
      <c r="X59" s="133">
        <v>2604.04</v>
      </c>
      <c r="Y59" s="132">
        <v>7.85</v>
      </c>
      <c r="Z59" s="134">
        <v>0</v>
      </c>
      <c r="AA59" s="132">
        <v>6.73</v>
      </c>
      <c r="AB59" s="132">
        <v>10.67</v>
      </c>
      <c r="AC59" s="132">
        <v>14</v>
      </c>
      <c r="AD59" s="131">
        <f t="shared" si="52"/>
        <v>770147.49600000004</v>
      </c>
      <c r="AE59" s="132">
        <f t="shared" si="52"/>
        <v>87167.159999999989</v>
      </c>
      <c r="AF59" s="132">
        <f t="shared" si="52"/>
        <v>147500.508</v>
      </c>
      <c r="AG59" s="132">
        <f t="shared" si="52"/>
        <v>229540.18799999997</v>
      </c>
      <c r="AH59" s="132">
        <f t="shared" si="52"/>
        <v>118102.95600000001</v>
      </c>
      <c r="AI59" s="132">
        <f t="shared" si="52"/>
        <v>53838.54</v>
      </c>
      <c r="AJ59" s="132">
        <f t="shared" si="52"/>
        <v>30935.796000000002</v>
      </c>
      <c r="AK59" s="132">
        <f t="shared" si="52"/>
        <v>98618.531999999992</v>
      </c>
      <c r="AL59" s="132">
        <f t="shared" si="52"/>
        <v>4443.8159999999998</v>
      </c>
      <c r="AN59" s="135">
        <f>SUMIF('Page 1'!$L:$L,$B:$B,'Page 1'!$S:$S)</f>
        <v>48.44</v>
      </c>
      <c r="AO59" s="190">
        <f>SUMIF(СиР!$T$25:$Z$25,$AN$5:$AN$235,СиР!$T$26:$Z$26)</f>
        <v>18.489999999999998</v>
      </c>
      <c r="AP59" s="191"/>
      <c r="AQ59" s="135">
        <f>SUMIF(СиР!$T$25:$Z$25,$AN$5:$AN$235,СиР!$T$28:$Z$28)</f>
        <v>6.67</v>
      </c>
      <c r="AR59" s="135">
        <f>SUMIF(СиР!$T$25:$Z$25,$AN$5:$AN$235,СиР!$T$29:$Z$29)</f>
        <v>1.53</v>
      </c>
      <c r="AS59" s="135">
        <f>SUMIF(СиР!$T$25:$Z$25,$AN$5:$AN$235,СиР!$T$30:$Z$30)</f>
        <v>0.32</v>
      </c>
      <c r="AT59" s="135">
        <f>SUMIF(СиР!$T$25:$Z$25,$AN$5:$AN$235,СиР!$T$31:$Z$31)</f>
        <v>0.87</v>
      </c>
      <c r="AU59" s="135">
        <f>SUMIF(СиР!$T$25:$Z$25,$AN$5:$AN$235,СиР!$T$32:$Z$32)</f>
        <v>5.01</v>
      </c>
      <c r="AV59" s="135">
        <f>SUMIF(СиР!$T$25:$Z$25,$AN$5:$AN$235,СиР!$T$33:$Z$33)</f>
        <v>4.99</v>
      </c>
      <c r="AW59" s="135">
        <f>SUMIF(СиР!$T$25:$Z$25,$AN$5:$AN$235,СиР!$T$34:$Z$34)</f>
        <v>2.7</v>
      </c>
      <c r="AX59" s="135">
        <f>SUMIF(СиР!$T$25:$Z$25,$AN$5:$AN$235,СиР!$T$35:$Z$35)</f>
        <v>6.46</v>
      </c>
      <c r="AY59" s="135">
        <f>SUMIF(СиР!$T$25:$Z$25,$AN$5:$AN$235,СиР!$T$36:$Z$36)</f>
        <v>0.47</v>
      </c>
      <c r="AZ59" s="136">
        <f>SUMIF(СиР!$T$25:$Z$25,$AN$5:$AN$235,СиР!$T$37:$Z$37)</f>
        <v>0.93</v>
      </c>
      <c r="BA59" s="135">
        <f t="shared" si="76"/>
        <v>54.88252</v>
      </c>
      <c r="BB59" s="190">
        <f t="shared" si="51"/>
        <v>20.949169999999999</v>
      </c>
      <c r="BC59" s="191">
        <f t="shared" si="51"/>
        <v>0</v>
      </c>
      <c r="BD59" s="135">
        <f t="shared" si="51"/>
        <v>7.5571100000000007</v>
      </c>
      <c r="BE59" s="135">
        <f t="shared" si="51"/>
        <v>1.7334900000000002</v>
      </c>
      <c r="BF59" s="135">
        <f t="shared" si="51"/>
        <v>0.36256000000000005</v>
      </c>
      <c r="BG59" s="135">
        <f t="shared" si="51"/>
        <v>0.98571000000000009</v>
      </c>
      <c r="BH59" s="135">
        <f t="shared" si="50"/>
        <v>5.6763300000000001</v>
      </c>
      <c r="BI59" s="135">
        <f t="shared" si="50"/>
        <v>5.65367</v>
      </c>
      <c r="BJ59" s="135">
        <f t="shared" si="50"/>
        <v>3.0591000000000004</v>
      </c>
      <c r="BK59" s="135">
        <f t="shared" si="50"/>
        <v>7.3191800000000002</v>
      </c>
      <c r="BL59" s="135">
        <f t="shared" si="50"/>
        <v>0.53250999999999993</v>
      </c>
      <c r="BM59" s="136">
        <f t="shared" si="50"/>
        <v>1.05369</v>
      </c>
      <c r="BN59" s="137">
        <f t="shared" si="5"/>
        <v>1839355.8327199998</v>
      </c>
      <c r="BO59" s="187">
        <f t="shared" si="77"/>
        <v>702099.28461999993</v>
      </c>
      <c r="BP59" s="187">
        <f t="shared" si="78"/>
        <v>0</v>
      </c>
      <c r="BQ59" s="137">
        <f t="shared" si="79"/>
        <v>253272.15946</v>
      </c>
      <c r="BR59" s="137">
        <f t="shared" si="79"/>
        <v>58096.91214</v>
      </c>
      <c r="BS59" s="137">
        <f t="shared" si="79"/>
        <v>12150.988159999999</v>
      </c>
      <c r="BT59" s="137">
        <f t="shared" si="79"/>
        <v>33035.499060000002</v>
      </c>
      <c r="BU59" s="137">
        <f t="shared" si="79"/>
        <v>190238.90837999998</v>
      </c>
      <c r="BV59" s="137">
        <f t="shared" si="79"/>
        <v>189479.47162</v>
      </c>
      <c r="BW59" s="137">
        <f t="shared" si="79"/>
        <v>102523.96260000001</v>
      </c>
      <c r="BX59" s="137">
        <f t="shared" si="79"/>
        <v>245298.07347999999</v>
      </c>
      <c r="BY59" s="137">
        <f t="shared" si="79"/>
        <v>17846.763859999995</v>
      </c>
      <c r="BZ59" s="137">
        <f t="shared" si="79"/>
        <v>35313.809339999993</v>
      </c>
      <c r="CA59" s="122">
        <v>1</v>
      </c>
      <c r="CF59" s="127" t="s">
        <v>51</v>
      </c>
    </row>
    <row r="60" spans="1:84" ht="12" hidden="1" customHeight="1" x14ac:dyDescent="0.25">
      <c r="A60" s="126" t="e">
        <f t="shared" si="11"/>
        <v>#REF!</v>
      </c>
      <c r="B60" s="127" t="s">
        <v>52</v>
      </c>
      <c r="C60" s="128">
        <f t="shared" si="0"/>
        <v>9513.2000000000044</v>
      </c>
      <c r="D60" s="129">
        <v>9513.2000000000044</v>
      </c>
      <c r="E60" s="129">
        <v>0</v>
      </c>
      <c r="F60" s="129">
        <v>2004.8</v>
      </c>
      <c r="G60" s="126" t="s">
        <v>287</v>
      </c>
      <c r="H60" s="130">
        <v>3</v>
      </c>
      <c r="I60" s="130" t="s">
        <v>276</v>
      </c>
      <c r="J60" s="131">
        <v>45.06</v>
      </c>
      <c r="K60" s="132">
        <v>5.0999999999999996</v>
      </c>
      <c r="L60" s="132">
        <v>8.6300000000000008</v>
      </c>
      <c r="M60" s="132">
        <v>13.43</v>
      </c>
      <c r="N60" s="132">
        <v>6.91</v>
      </c>
      <c r="O60" s="132">
        <v>3.15</v>
      </c>
      <c r="P60" s="132">
        <v>1.81</v>
      </c>
      <c r="Q60" s="132">
        <v>5.77</v>
      </c>
      <c r="R60" s="132">
        <v>0.26</v>
      </c>
      <c r="S60" s="133">
        <v>40</v>
      </c>
      <c r="T60" s="133">
        <v>40</v>
      </c>
      <c r="U60" s="133">
        <v>2604.04</v>
      </c>
      <c r="V60" s="132">
        <v>195.98199600000001</v>
      </c>
      <c r="W60" s="133">
        <v>42.3</v>
      </c>
      <c r="X60" s="133">
        <v>2604.04</v>
      </c>
      <c r="Y60" s="132">
        <v>7.85</v>
      </c>
      <c r="Z60" s="134">
        <v>0</v>
      </c>
      <c r="AA60" s="132">
        <v>6.73</v>
      </c>
      <c r="AB60" s="132">
        <v>10.67</v>
      </c>
      <c r="AC60" s="132">
        <v>14</v>
      </c>
      <c r="AD60" s="131">
        <f t="shared" si="52"/>
        <v>2571988.7520000013</v>
      </c>
      <c r="AE60" s="132">
        <f t="shared" si="52"/>
        <v>291103.92000000016</v>
      </c>
      <c r="AF60" s="132">
        <f t="shared" si="52"/>
        <v>492593.49600000028</v>
      </c>
      <c r="AG60" s="132">
        <f t="shared" si="52"/>
        <v>766573.65600000031</v>
      </c>
      <c r="AH60" s="132">
        <f t="shared" si="52"/>
        <v>394417.27200000017</v>
      </c>
      <c r="AI60" s="132">
        <f t="shared" si="52"/>
        <v>179799.48000000007</v>
      </c>
      <c r="AJ60" s="132">
        <f t="shared" si="52"/>
        <v>103313.35200000004</v>
      </c>
      <c r="AK60" s="132">
        <f t="shared" si="52"/>
        <v>329346.98400000011</v>
      </c>
      <c r="AL60" s="132">
        <f t="shared" si="52"/>
        <v>14840.592000000008</v>
      </c>
      <c r="AN60" s="135">
        <f>SUMIF('Page 1'!$L:$L,$B:$B,'Page 1'!$S:$S)</f>
        <v>48.44</v>
      </c>
      <c r="AO60" s="190">
        <f>SUMIF(СиР!$T$25:$Z$25,$AN$5:$AN$235,СиР!$T$26:$Z$26)</f>
        <v>18.489999999999998</v>
      </c>
      <c r="AP60" s="191"/>
      <c r="AQ60" s="135">
        <f>SUMIF(СиР!$T$25:$Z$25,$AN$5:$AN$235,СиР!$T$28:$Z$28)</f>
        <v>6.67</v>
      </c>
      <c r="AR60" s="135">
        <f>SUMIF(СиР!$T$25:$Z$25,$AN$5:$AN$235,СиР!$T$29:$Z$29)</f>
        <v>1.53</v>
      </c>
      <c r="AS60" s="135">
        <f>SUMIF(СиР!$T$25:$Z$25,$AN$5:$AN$235,СиР!$T$30:$Z$30)</f>
        <v>0.32</v>
      </c>
      <c r="AT60" s="135">
        <f>SUMIF(СиР!$T$25:$Z$25,$AN$5:$AN$235,СиР!$T$31:$Z$31)</f>
        <v>0.87</v>
      </c>
      <c r="AU60" s="135">
        <f>SUMIF(СиР!$T$25:$Z$25,$AN$5:$AN$235,СиР!$T$32:$Z$32)</f>
        <v>5.01</v>
      </c>
      <c r="AV60" s="135">
        <f>SUMIF(СиР!$T$25:$Z$25,$AN$5:$AN$235,СиР!$T$33:$Z$33)</f>
        <v>4.99</v>
      </c>
      <c r="AW60" s="135">
        <f>SUMIF(СиР!$T$25:$Z$25,$AN$5:$AN$235,СиР!$T$34:$Z$34)</f>
        <v>2.7</v>
      </c>
      <c r="AX60" s="135">
        <f>SUMIF(СиР!$T$25:$Z$25,$AN$5:$AN$235,СиР!$T$35:$Z$35)</f>
        <v>6.46</v>
      </c>
      <c r="AY60" s="135">
        <f>SUMIF(СиР!$T$25:$Z$25,$AN$5:$AN$235,СиР!$T$36:$Z$36)</f>
        <v>0.47</v>
      </c>
      <c r="AZ60" s="136">
        <f>SUMIF(СиР!$T$25:$Z$25,$AN$5:$AN$235,СиР!$T$37:$Z$37)</f>
        <v>0.93</v>
      </c>
      <c r="BA60" s="135">
        <f t="shared" si="76"/>
        <v>54.88252</v>
      </c>
      <c r="BB60" s="190">
        <f t="shared" si="51"/>
        <v>20.949169999999999</v>
      </c>
      <c r="BC60" s="191">
        <f t="shared" si="51"/>
        <v>0</v>
      </c>
      <c r="BD60" s="135">
        <f t="shared" si="51"/>
        <v>7.5571100000000007</v>
      </c>
      <c r="BE60" s="135">
        <f t="shared" si="51"/>
        <v>1.7334900000000002</v>
      </c>
      <c r="BF60" s="135">
        <f t="shared" si="51"/>
        <v>0.36256000000000005</v>
      </c>
      <c r="BG60" s="135">
        <f t="shared" si="51"/>
        <v>0.98571000000000009</v>
      </c>
      <c r="BH60" s="135">
        <f t="shared" si="50"/>
        <v>5.6763300000000001</v>
      </c>
      <c r="BI60" s="135">
        <f t="shared" si="50"/>
        <v>5.65367</v>
      </c>
      <c r="BJ60" s="135">
        <f t="shared" si="50"/>
        <v>3.0591000000000004</v>
      </c>
      <c r="BK60" s="135">
        <f t="shared" si="50"/>
        <v>7.3191800000000002</v>
      </c>
      <c r="BL60" s="135">
        <f t="shared" si="50"/>
        <v>0.53250999999999993</v>
      </c>
      <c r="BM60" s="136">
        <f t="shared" si="50"/>
        <v>1.05369</v>
      </c>
      <c r="BN60" s="137">
        <f t="shared" si="5"/>
        <v>6142722.7086400026</v>
      </c>
      <c r="BO60" s="187">
        <f t="shared" si="77"/>
        <v>2344734.5764400009</v>
      </c>
      <c r="BP60" s="187">
        <f t="shared" si="78"/>
        <v>0</v>
      </c>
      <c r="BQ60" s="137">
        <f t="shared" si="79"/>
        <v>845829.07652000047</v>
      </c>
      <c r="BR60" s="137">
        <f t="shared" si="79"/>
        <v>194020.7626800001</v>
      </c>
      <c r="BS60" s="137">
        <f t="shared" si="79"/>
        <v>40579.505920000018</v>
      </c>
      <c r="BT60" s="137">
        <f t="shared" si="79"/>
        <v>110325.53172000006</v>
      </c>
      <c r="BU60" s="137">
        <f t="shared" si="79"/>
        <v>635322.88956000027</v>
      </c>
      <c r="BV60" s="137">
        <f t="shared" si="79"/>
        <v>632786.67044000025</v>
      </c>
      <c r="BW60" s="137">
        <f t="shared" si="79"/>
        <v>342389.58120000025</v>
      </c>
      <c r="BX60" s="137">
        <f t="shared" si="79"/>
        <v>819198.77576000046</v>
      </c>
      <c r="BY60" s="137">
        <f t="shared" si="79"/>
        <v>59601.149320000011</v>
      </c>
      <c r="BZ60" s="137">
        <f t="shared" si="79"/>
        <v>117934.18908000004</v>
      </c>
      <c r="CA60" s="122">
        <v>1</v>
      </c>
      <c r="CF60" s="127" t="s">
        <v>52</v>
      </c>
    </row>
    <row r="61" spans="1:84" ht="12" hidden="1" customHeight="1" x14ac:dyDescent="0.25">
      <c r="A61" s="126" t="e">
        <f t="shared" si="11"/>
        <v>#REF!</v>
      </c>
      <c r="B61" s="127" t="s">
        <v>53</v>
      </c>
      <c r="C61" s="128">
        <f t="shared" ref="C61:C131" si="80">SUM(D61:E61)</f>
        <v>2869.6</v>
      </c>
      <c r="D61" s="129">
        <v>2869.6</v>
      </c>
      <c r="E61" s="129">
        <v>0</v>
      </c>
      <c r="F61" s="129">
        <v>487.4</v>
      </c>
      <c r="G61" s="126" t="s">
        <v>287</v>
      </c>
      <c r="H61" s="130">
        <v>3</v>
      </c>
      <c r="I61" s="130" t="s">
        <v>276</v>
      </c>
      <c r="J61" s="131">
        <v>45.06</v>
      </c>
      <c r="K61" s="132">
        <v>5.0999999999999996</v>
      </c>
      <c r="L61" s="132">
        <v>8.6300000000000008</v>
      </c>
      <c r="M61" s="132">
        <v>13.43</v>
      </c>
      <c r="N61" s="132">
        <v>6.91</v>
      </c>
      <c r="O61" s="132">
        <v>3.15</v>
      </c>
      <c r="P61" s="132">
        <v>1.81</v>
      </c>
      <c r="Q61" s="132">
        <v>5.77</v>
      </c>
      <c r="R61" s="132">
        <v>0.26</v>
      </c>
      <c r="S61" s="133">
        <v>40</v>
      </c>
      <c r="T61" s="133">
        <v>40</v>
      </c>
      <c r="U61" s="133">
        <v>2604.04</v>
      </c>
      <c r="V61" s="132">
        <v>195.98199600000001</v>
      </c>
      <c r="W61" s="133">
        <v>42.3</v>
      </c>
      <c r="X61" s="133">
        <v>2604.04</v>
      </c>
      <c r="Y61" s="132">
        <v>7.85</v>
      </c>
      <c r="Z61" s="134">
        <v>0</v>
      </c>
      <c r="AA61" s="132">
        <v>6.73</v>
      </c>
      <c r="AB61" s="132">
        <v>10.67</v>
      </c>
      <c r="AC61" s="132">
        <v>14</v>
      </c>
      <c r="AD61" s="131">
        <f t="shared" si="52"/>
        <v>775825.0560000001</v>
      </c>
      <c r="AE61" s="132">
        <f t="shared" si="52"/>
        <v>87809.76</v>
      </c>
      <c r="AF61" s="132">
        <f t="shared" si="52"/>
        <v>148587.88800000001</v>
      </c>
      <c r="AG61" s="132">
        <f t="shared" si="52"/>
        <v>231232.36799999996</v>
      </c>
      <c r="AH61" s="132">
        <f t="shared" si="52"/>
        <v>118973.61600000001</v>
      </c>
      <c r="AI61" s="132">
        <f t="shared" si="52"/>
        <v>54235.44</v>
      </c>
      <c r="AJ61" s="132">
        <f t="shared" si="52"/>
        <v>31163.856</v>
      </c>
      <c r="AK61" s="132">
        <f t="shared" si="52"/>
        <v>99345.551999999981</v>
      </c>
      <c r="AL61" s="132">
        <f t="shared" si="52"/>
        <v>4476.576</v>
      </c>
      <c r="AN61" s="135">
        <f>SUMIF('Page 1'!$L:$L,$B:$B,'Page 1'!$S:$S)</f>
        <v>48.44</v>
      </c>
      <c r="AO61" s="190">
        <f>SUMIF(СиР!$T$25:$Z$25,$AN$5:$AN$235,СиР!$T$26:$Z$26)</f>
        <v>18.489999999999998</v>
      </c>
      <c r="AP61" s="191"/>
      <c r="AQ61" s="135">
        <f>SUMIF(СиР!$T$25:$Z$25,$AN$5:$AN$235,СиР!$T$28:$Z$28)</f>
        <v>6.67</v>
      </c>
      <c r="AR61" s="135">
        <f>SUMIF(СиР!$T$25:$Z$25,$AN$5:$AN$235,СиР!$T$29:$Z$29)</f>
        <v>1.53</v>
      </c>
      <c r="AS61" s="135">
        <f>SUMIF(СиР!$T$25:$Z$25,$AN$5:$AN$235,СиР!$T$30:$Z$30)</f>
        <v>0.32</v>
      </c>
      <c r="AT61" s="135">
        <f>SUMIF(СиР!$T$25:$Z$25,$AN$5:$AN$235,СиР!$T$31:$Z$31)</f>
        <v>0.87</v>
      </c>
      <c r="AU61" s="135">
        <f>SUMIF(СиР!$T$25:$Z$25,$AN$5:$AN$235,СиР!$T$32:$Z$32)</f>
        <v>5.01</v>
      </c>
      <c r="AV61" s="135">
        <f>SUMIF(СиР!$T$25:$Z$25,$AN$5:$AN$235,СиР!$T$33:$Z$33)</f>
        <v>4.99</v>
      </c>
      <c r="AW61" s="135">
        <f>SUMIF(СиР!$T$25:$Z$25,$AN$5:$AN$235,СиР!$T$34:$Z$34)</f>
        <v>2.7</v>
      </c>
      <c r="AX61" s="135">
        <f>SUMIF(СиР!$T$25:$Z$25,$AN$5:$AN$235,СиР!$T$35:$Z$35)</f>
        <v>6.46</v>
      </c>
      <c r="AY61" s="135">
        <f>SUMIF(СиР!$T$25:$Z$25,$AN$5:$AN$235,СиР!$T$36:$Z$36)</f>
        <v>0.47</v>
      </c>
      <c r="AZ61" s="136">
        <f>SUMIF(СиР!$T$25:$Z$25,$AN$5:$AN$235,СиР!$T$37:$Z$37)</f>
        <v>0.93</v>
      </c>
      <c r="BA61" s="135">
        <f t="shared" si="76"/>
        <v>54.88252</v>
      </c>
      <c r="BB61" s="190">
        <f t="shared" si="51"/>
        <v>20.949169999999999</v>
      </c>
      <c r="BC61" s="191">
        <f t="shared" si="51"/>
        <v>0</v>
      </c>
      <c r="BD61" s="135">
        <f t="shared" si="51"/>
        <v>7.5571100000000007</v>
      </c>
      <c r="BE61" s="135">
        <f t="shared" si="51"/>
        <v>1.7334900000000002</v>
      </c>
      <c r="BF61" s="135">
        <f t="shared" si="51"/>
        <v>0.36256000000000005</v>
      </c>
      <c r="BG61" s="135">
        <f t="shared" si="51"/>
        <v>0.98571000000000009</v>
      </c>
      <c r="BH61" s="135">
        <f t="shared" si="50"/>
        <v>5.6763300000000001</v>
      </c>
      <c r="BI61" s="135">
        <f t="shared" si="50"/>
        <v>5.65367</v>
      </c>
      <c r="BJ61" s="135">
        <f t="shared" si="50"/>
        <v>3.0591000000000004</v>
      </c>
      <c r="BK61" s="135">
        <f t="shared" si="50"/>
        <v>7.3191800000000002</v>
      </c>
      <c r="BL61" s="135">
        <f t="shared" si="50"/>
        <v>0.53250999999999993</v>
      </c>
      <c r="BM61" s="136">
        <f t="shared" si="50"/>
        <v>1.05369</v>
      </c>
      <c r="BN61" s="137">
        <f t="shared" ref="BN61:BN124" si="81">SUM(BO61:BZ61)</f>
        <v>1852915.6419200001</v>
      </c>
      <c r="BO61" s="187">
        <f t="shared" si="77"/>
        <v>707275.19031999994</v>
      </c>
      <c r="BP61" s="187">
        <f t="shared" si="78"/>
        <v>0</v>
      </c>
      <c r="BQ61" s="137">
        <f t="shared" si="79"/>
        <v>255139.29256</v>
      </c>
      <c r="BR61" s="137">
        <f t="shared" si="79"/>
        <v>58525.205040000001</v>
      </c>
      <c r="BS61" s="137">
        <f t="shared" si="79"/>
        <v>12240.565759999999</v>
      </c>
      <c r="BT61" s="137">
        <f t="shared" si="79"/>
        <v>33279.038160000004</v>
      </c>
      <c r="BU61" s="137">
        <f t="shared" si="79"/>
        <v>191641.35767999999</v>
      </c>
      <c r="BV61" s="137">
        <f t="shared" si="79"/>
        <v>190876.32232000001</v>
      </c>
      <c r="BW61" s="137">
        <f t="shared" si="79"/>
        <v>103279.77360000001</v>
      </c>
      <c r="BX61" s="137">
        <f t="shared" si="79"/>
        <v>247106.42128000001</v>
      </c>
      <c r="BY61" s="137">
        <f t="shared" si="79"/>
        <v>17978.330959999996</v>
      </c>
      <c r="BZ61" s="137">
        <f t="shared" si="79"/>
        <v>35574.144239999994</v>
      </c>
      <c r="CA61" s="122">
        <v>1</v>
      </c>
      <c r="CF61" s="127" t="s">
        <v>53</v>
      </c>
    </row>
    <row r="62" spans="1:84" ht="12" hidden="1" customHeight="1" x14ac:dyDescent="0.25">
      <c r="A62" s="126" t="e">
        <f t="shared" ref="A62:A125" si="82">A61+1</f>
        <v>#REF!</v>
      </c>
      <c r="B62" s="127" t="s">
        <v>54</v>
      </c>
      <c r="C62" s="128">
        <f t="shared" si="80"/>
        <v>2864.7</v>
      </c>
      <c r="D62" s="129">
        <v>2864.7</v>
      </c>
      <c r="E62" s="129">
        <v>0</v>
      </c>
      <c r="F62" s="129">
        <v>487.4</v>
      </c>
      <c r="G62" s="126" t="s">
        <v>287</v>
      </c>
      <c r="H62" s="130">
        <v>3</v>
      </c>
      <c r="I62" s="130" t="s">
        <v>276</v>
      </c>
      <c r="J62" s="131">
        <v>45.06</v>
      </c>
      <c r="K62" s="132">
        <v>5.0999999999999996</v>
      </c>
      <c r="L62" s="132">
        <v>8.6300000000000008</v>
      </c>
      <c r="M62" s="132">
        <v>13.43</v>
      </c>
      <c r="N62" s="132">
        <v>6.91</v>
      </c>
      <c r="O62" s="132">
        <v>3.15</v>
      </c>
      <c r="P62" s="132">
        <v>1.81</v>
      </c>
      <c r="Q62" s="132">
        <v>5.77</v>
      </c>
      <c r="R62" s="132">
        <v>0.26</v>
      </c>
      <c r="S62" s="133">
        <v>40</v>
      </c>
      <c r="T62" s="133">
        <v>40</v>
      </c>
      <c r="U62" s="133">
        <v>2604.04</v>
      </c>
      <c r="V62" s="132">
        <v>195.98199600000001</v>
      </c>
      <c r="W62" s="133">
        <v>42.3</v>
      </c>
      <c r="X62" s="133">
        <v>2604.04</v>
      </c>
      <c r="Y62" s="132">
        <v>7.85</v>
      </c>
      <c r="Z62" s="134">
        <v>0</v>
      </c>
      <c r="AA62" s="132">
        <v>6.73</v>
      </c>
      <c r="AB62" s="132">
        <v>10.67</v>
      </c>
      <c r="AC62" s="132">
        <v>14</v>
      </c>
      <c r="AD62" s="131">
        <f t="shared" si="52"/>
        <v>774500.29200000002</v>
      </c>
      <c r="AE62" s="132">
        <f t="shared" si="52"/>
        <v>87659.819999999978</v>
      </c>
      <c r="AF62" s="132">
        <f t="shared" si="52"/>
        <v>148334.166</v>
      </c>
      <c r="AG62" s="132">
        <f t="shared" si="52"/>
        <v>230837.52599999995</v>
      </c>
      <c r="AH62" s="132">
        <f t="shared" si="52"/>
        <v>118770.46199999998</v>
      </c>
      <c r="AI62" s="132">
        <f t="shared" si="52"/>
        <v>54142.829999999987</v>
      </c>
      <c r="AJ62" s="132">
        <f t="shared" si="52"/>
        <v>31110.642</v>
      </c>
      <c r="AK62" s="132">
        <f t="shared" si="52"/>
        <v>99175.91399999999</v>
      </c>
      <c r="AL62" s="132">
        <f t="shared" si="52"/>
        <v>4468.9319999999998</v>
      </c>
      <c r="AN62" s="135">
        <f>SUMIF('Page 1'!$L:$L,$B:$B,'Page 1'!$S:$S)</f>
        <v>48.44</v>
      </c>
      <c r="AO62" s="190">
        <f>SUMIF(СиР!$T$25:$Z$25,$AN$5:$AN$235,СиР!$T$26:$Z$26)</f>
        <v>18.489999999999998</v>
      </c>
      <c r="AP62" s="191"/>
      <c r="AQ62" s="135">
        <f>SUMIF(СиР!$T$25:$Z$25,$AN$5:$AN$235,СиР!$T$28:$Z$28)</f>
        <v>6.67</v>
      </c>
      <c r="AR62" s="135">
        <f>SUMIF(СиР!$T$25:$Z$25,$AN$5:$AN$235,СиР!$T$29:$Z$29)</f>
        <v>1.53</v>
      </c>
      <c r="AS62" s="135">
        <f>SUMIF(СиР!$T$25:$Z$25,$AN$5:$AN$235,СиР!$T$30:$Z$30)</f>
        <v>0.32</v>
      </c>
      <c r="AT62" s="135">
        <f>SUMIF(СиР!$T$25:$Z$25,$AN$5:$AN$235,СиР!$T$31:$Z$31)</f>
        <v>0.87</v>
      </c>
      <c r="AU62" s="135">
        <f>SUMIF(СиР!$T$25:$Z$25,$AN$5:$AN$235,СиР!$T$32:$Z$32)</f>
        <v>5.01</v>
      </c>
      <c r="AV62" s="135">
        <f>SUMIF(СиР!$T$25:$Z$25,$AN$5:$AN$235,СиР!$T$33:$Z$33)</f>
        <v>4.99</v>
      </c>
      <c r="AW62" s="135">
        <f>SUMIF(СиР!$T$25:$Z$25,$AN$5:$AN$235,СиР!$T$34:$Z$34)</f>
        <v>2.7</v>
      </c>
      <c r="AX62" s="135">
        <f>SUMIF(СиР!$T$25:$Z$25,$AN$5:$AN$235,СиР!$T$35:$Z$35)</f>
        <v>6.46</v>
      </c>
      <c r="AY62" s="135">
        <f>SUMIF(СиР!$T$25:$Z$25,$AN$5:$AN$235,СиР!$T$36:$Z$36)</f>
        <v>0.47</v>
      </c>
      <c r="AZ62" s="136">
        <f>SUMIF(СиР!$T$25:$Z$25,$AN$5:$AN$235,СиР!$T$37:$Z$37)</f>
        <v>0.93</v>
      </c>
      <c r="BA62" s="135">
        <f t="shared" si="76"/>
        <v>54.88252</v>
      </c>
      <c r="BB62" s="190">
        <f t="shared" si="51"/>
        <v>20.949169999999999</v>
      </c>
      <c r="BC62" s="191">
        <f t="shared" si="51"/>
        <v>0</v>
      </c>
      <c r="BD62" s="135">
        <f t="shared" si="51"/>
        <v>7.5571100000000007</v>
      </c>
      <c r="BE62" s="135">
        <f t="shared" si="51"/>
        <v>1.7334900000000002</v>
      </c>
      <c r="BF62" s="135">
        <f t="shared" si="51"/>
        <v>0.36256000000000005</v>
      </c>
      <c r="BG62" s="135">
        <f t="shared" si="51"/>
        <v>0.98571000000000009</v>
      </c>
      <c r="BH62" s="135">
        <f t="shared" si="50"/>
        <v>5.6763300000000001</v>
      </c>
      <c r="BI62" s="135">
        <f t="shared" si="50"/>
        <v>5.65367</v>
      </c>
      <c r="BJ62" s="135">
        <f t="shared" si="50"/>
        <v>3.0591000000000004</v>
      </c>
      <c r="BK62" s="135">
        <f t="shared" si="50"/>
        <v>7.3191800000000002</v>
      </c>
      <c r="BL62" s="135">
        <f t="shared" si="50"/>
        <v>0.53250999999999993</v>
      </c>
      <c r="BM62" s="136">
        <f t="shared" si="50"/>
        <v>1.05369</v>
      </c>
      <c r="BN62" s="137">
        <f t="shared" si="81"/>
        <v>1849751.6864399998</v>
      </c>
      <c r="BO62" s="187">
        <f t="shared" si="77"/>
        <v>706067.47898999986</v>
      </c>
      <c r="BP62" s="187">
        <f t="shared" si="78"/>
        <v>0</v>
      </c>
      <c r="BQ62" s="137">
        <f t="shared" si="79"/>
        <v>254703.62817000001</v>
      </c>
      <c r="BR62" s="137">
        <f t="shared" si="79"/>
        <v>58425.270029999992</v>
      </c>
      <c r="BS62" s="137">
        <f t="shared" si="79"/>
        <v>12219.66432</v>
      </c>
      <c r="BT62" s="137">
        <f t="shared" si="79"/>
        <v>33222.212370000001</v>
      </c>
      <c r="BU62" s="137">
        <f t="shared" si="79"/>
        <v>191314.11950999999</v>
      </c>
      <c r="BV62" s="137">
        <f t="shared" si="79"/>
        <v>190550.39048999999</v>
      </c>
      <c r="BW62" s="137">
        <f t="shared" si="79"/>
        <v>103103.41770000002</v>
      </c>
      <c r="BX62" s="137">
        <f t="shared" si="79"/>
        <v>246684.47345999998</v>
      </c>
      <c r="BY62" s="137">
        <f t="shared" si="79"/>
        <v>17947.631969999995</v>
      </c>
      <c r="BZ62" s="137">
        <f t="shared" si="79"/>
        <v>35513.39942999999</v>
      </c>
      <c r="CA62" s="122">
        <v>1</v>
      </c>
      <c r="CF62" s="127" t="s">
        <v>54</v>
      </c>
    </row>
    <row r="63" spans="1:84" ht="12" hidden="1" customHeight="1" x14ac:dyDescent="0.25">
      <c r="A63" s="126" t="e">
        <f t="shared" si="82"/>
        <v>#REF!</v>
      </c>
      <c r="B63" s="127" t="s">
        <v>55</v>
      </c>
      <c r="C63" s="128">
        <f t="shared" si="80"/>
        <v>6521.800000000002</v>
      </c>
      <c r="D63" s="129">
        <v>6015.2000000000016</v>
      </c>
      <c r="E63" s="129">
        <v>506.6</v>
      </c>
      <c r="F63" s="129">
        <v>1729.2</v>
      </c>
      <c r="G63" s="126" t="s">
        <v>287</v>
      </c>
      <c r="H63" s="130">
        <v>1</v>
      </c>
      <c r="I63" s="130" t="s">
        <v>276</v>
      </c>
      <c r="J63" s="131">
        <v>44.8</v>
      </c>
      <c r="K63" s="132">
        <v>5.0999999999999996</v>
      </c>
      <c r="L63" s="132">
        <v>8.6300000000000008</v>
      </c>
      <c r="M63" s="132">
        <v>13.43</v>
      </c>
      <c r="N63" s="132">
        <v>6.91</v>
      </c>
      <c r="O63" s="132">
        <v>3.15</v>
      </c>
      <c r="P63" s="132">
        <v>1.81</v>
      </c>
      <c r="Q63" s="132">
        <v>5.77</v>
      </c>
      <c r="R63" s="132">
        <v>0</v>
      </c>
      <c r="S63" s="133">
        <v>40</v>
      </c>
      <c r="T63" s="133">
        <v>40</v>
      </c>
      <c r="U63" s="133">
        <v>2604.04</v>
      </c>
      <c r="V63" s="132">
        <v>195.98199600000001</v>
      </c>
      <c r="W63" s="133">
        <v>42.3</v>
      </c>
      <c r="X63" s="133">
        <v>2604.04</v>
      </c>
      <c r="Y63" s="132">
        <v>0</v>
      </c>
      <c r="Z63" s="134">
        <v>0</v>
      </c>
      <c r="AA63" s="132">
        <v>5.05</v>
      </c>
      <c r="AB63" s="132">
        <v>10.67</v>
      </c>
      <c r="AC63" s="132">
        <v>14</v>
      </c>
      <c r="AD63" s="131">
        <f t="shared" si="52"/>
        <v>1753059.8400000003</v>
      </c>
      <c r="AE63" s="132">
        <f t="shared" si="52"/>
        <v>199567.08000000005</v>
      </c>
      <c r="AF63" s="132">
        <f t="shared" si="52"/>
        <v>337698.80400000012</v>
      </c>
      <c r="AG63" s="132">
        <f t="shared" si="52"/>
        <v>525526.64400000009</v>
      </c>
      <c r="AH63" s="132">
        <f t="shared" si="52"/>
        <v>270393.8280000001</v>
      </c>
      <c r="AI63" s="132">
        <f t="shared" si="52"/>
        <v>123262.02000000003</v>
      </c>
      <c r="AJ63" s="132">
        <f t="shared" si="52"/>
        <v>70826.748000000021</v>
      </c>
      <c r="AK63" s="132">
        <f t="shared" si="52"/>
        <v>225784.71600000004</v>
      </c>
      <c r="AL63" s="132">
        <f t="shared" si="52"/>
        <v>0</v>
      </c>
      <c r="AN63" s="135">
        <f>SUMIF('Page 1'!$L:$L,$B:$B,'Page 1'!$S:$S)</f>
        <v>48.16</v>
      </c>
      <c r="AO63" s="190">
        <f>SUMIF(СиР!$T$25:$Z$25,$AN$5:$AN$235,СиР!$T$26:$Z$26)</f>
        <v>18.649999999999999</v>
      </c>
      <c r="AP63" s="191"/>
      <c r="AQ63" s="135">
        <f>SUMIF(СиР!$T$25:$Z$25,$AN$5:$AN$235,СиР!$T$28:$Z$28)</f>
        <v>7.16</v>
      </c>
      <c r="AR63" s="135">
        <f>SUMIF(СиР!$T$25:$Z$25,$AN$5:$AN$235,СиР!$T$29:$Z$29)</f>
        <v>1.53</v>
      </c>
      <c r="AS63" s="135">
        <f>SUMIF(СиР!$T$25:$Z$25,$AN$5:$AN$235,СиР!$T$30:$Z$30)</f>
        <v>0.32</v>
      </c>
      <c r="AT63" s="135">
        <f>SUMIF(СиР!$T$25:$Z$25,$AN$5:$AN$235,СиР!$T$31:$Z$31)</f>
        <v>0.87</v>
      </c>
      <c r="AU63" s="135">
        <f>SUMIF(СиР!$T$25:$Z$25,$AN$5:$AN$235,СиР!$T$32:$Z$32)</f>
        <v>5.01</v>
      </c>
      <c r="AV63" s="135">
        <f>SUMIF(СиР!$T$25:$Z$25,$AN$5:$AN$235,СиР!$T$33:$Z$33)</f>
        <v>4.99</v>
      </c>
      <c r="AW63" s="135">
        <f>SUMIF(СиР!$T$25:$Z$25,$AN$5:$AN$235,СиР!$T$34:$Z$34)</f>
        <v>2.7</v>
      </c>
      <c r="AX63" s="135">
        <f>SUMIF(СиР!$T$25:$Z$25,$AN$5:$AN$235,СиР!$T$35:$Z$35)</f>
        <v>6.46</v>
      </c>
      <c r="AY63" s="135">
        <f>SUMIF(СиР!$T$25:$Z$25,$AN$5:$AN$235,СиР!$T$36:$Z$36)</f>
        <v>0.47</v>
      </c>
      <c r="AZ63" s="136">
        <f>SUMIF(СиР!$T$25:$Z$25,$AN$5:$AN$235,СиР!$T$37:$Z$37)</f>
        <v>0</v>
      </c>
      <c r="BA63" s="135">
        <f t="shared" si="76"/>
        <v>54.565279999999994</v>
      </c>
      <c r="BB63" s="190">
        <f t="shared" si="51"/>
        <v>21.130449999999996</v>
      </c>
      <c r="BC63" s="191">
        <f t="shared" si="51"/>
        <v>0</v>
      </c>
      <c r="BD63" s="135">
        <f t="shared" si="51"/>
        <v>8.1122800000000002</v>
      </c>
      <c r="BE63" s="135">
        <f t="shared" si="51"/>
        <v>1.7334900000000002</v>
      </c>
      <c r="BF63" s="135">
        <f t="shared" si="51"/>
        <v>0.36255999999999999</v>
      </c>
      <c r="BG63" s="135">
        <f t="shared" si="51"/>
        <v>0.98570999999999998</v>
      </c>
      <c r="BH63" s="135">
        <f t="shared" si="50"/>
        <v>5.6763299999999992</v>
      </c>
      <c r="BI63" s="135">
        <f t="shared" si="50"/>
        <v>5.6536700000000009</v>
      </c>
      <c r="BJ63" s="135">
        <f t="shared" si="50"/>
        <v>3.0591000000000004</v>
      </c>
      <c r="BK63" s="135">
        <f t="shared" si="50"/>
        <v>7.3191800000000002</v>
      </c>
      <c r="BL63" s="135">
        <f t="shared" si="50"/>
        <v>0.53250999999999993</v>
      </c>
      <c r="BM63" s="136">
        <f t="shared" si="50"/>
        <v>0</v>
      </c>
      <c r="BN63" s="137">
        <f t="shared" si="81"/>
        <v>4186818.2070400002</v>
      </c>
      <c r="BO63" s="187">
        <f t="shared" si="77"/>
        <v>1621348.8281000003</v>
      </c>
      <c r="BP63" s="187">
        <f t="shared" si="78"/>
        <v>0</v>
      </c>
      <c r="BQ63" s="137">
        <f t="shared" si="79"/>
        <v>622458.85304000019</v>
      </c>
      <c r="BR63" s="137">
        <f t="shared" si="79"/>
        <v>133011.45882000003</v>
      </c>
      <c r="BS63" s="137">
        <f t="shared" si="79"/>
        <v>27819.390080000008</v>
      </c>
      <c r="BT63" s="137">
        <f t="shared" si="79"/>
        <v>75633.966780000017</v>
      </c>
      <c r="BU63" s="137">
        <f t="shared" si="79"/>
        <v>435547.32594000013</v>
      </c>
      <c r="BV63" s="137">
        <f t="shared" si="79"/>
        <v>433808.61406000023</v>
      </c>
      <c r="BW63" s="137">
        <f t="shared" si="79"/>
        <v>234726.10380000013</v>
      </c>
      <c r="BX63" s="137">
        <f t="shared" si="79"/>
        <v>561603.93724000023</v>
      </c>
      <c r="BY63" s="137">
        <f t="shared" si="79"/>
        <v>40859.729180000002</v>
      </c>
      <c r="BZ63" s="137">
        <f t="shared" si="79"/>
        <v>0</v>
      </c>
      <c r="CA63" s="122">
        <v>1</v>
      </c>
      <c r="CF63" s="127" t="s">
        <v>55</v>
      </c>
    </row>
    <row r="64" spans="1:84" ht="12" hidden="1" customHeight="1" x14ac:dyDescent="0.25">
      <c r="A64" s="126" t="e">
        <f t="shared" si="82"/>
        <v>#REF!</v>
      </c>
      <c r="B64" s="127" t="s">
        <v>258</v>
      </c>
      <c r="C64" s="128">
        <f t="shared" si="80"/>
        <v>3038</v>
      </c>
      <c r="D64" s="129">
        <v>3038</v>
      </c>
      <c r="E64" s="129">
        <v>0</v>
      </c>
      <c r="F64" s="129">
        <v>359.49</v>
      </c>
      <c r="G64" s="126" t="s">
        <v>286</v>
      </c>
      <c r="H64" s="130">
        <v>3</v>
      </c>
      <c r="I64" s="130" t="s">
        <v>276</v>
      </c>
      <c r="J64" s="131">
        <v>45.06</v>
      </c>
      <c r="K64" s="132">
        <v>5.0999999999999996</v>
      </c>
      <c r="L64" s="132">
        <v>8.6300000000000008</v>
      </c>
      <c r="M64" s="132">
        <v>13.43</v>
      </c>
      <c r="N64" s="132">
        <v>6.91</v>
      </c>
      <c r="O64" s="132">
        <v>3.15</v>
      </c>
      <c r="P64" s="132">
        <v>1.81</v>
      </c>
      <c r="Q64" s="132">
        <v>5.77</v>
      </c>
      <c r="R64" s="132">
        <v>0.26</v>
      </c>
      <c r="S64" s="133">
        <v>40</v>
      </c>
      <c r="T64" s="133">
        <v>40</v>
      </c>
      <c r="U64" s="133">
        <v>2604.04</v>
      </c>
      <c r="V64" s="132">
        <v>195.98199600000001</v>
      </c>
      <c r="W64" s="133">
        <v>42.3</v>
      </c>
      <c r="X64" s="133">
        <v>2604.04</v>
      </c>
      <c r="Y64" s="132">
        <v>7.85</v>
      </c>
      <c r="Z64" s="134">
        <v>0</v>
      </c>
      <c r="AA64" s="132">
        <v>6.73</v>
      </c>
      <c r="AB64" s="132">
        <v>10.67</v>
      </c>
      <c r="AC64" s="132">
        <v>14</v>
      </c>
      <c r="AD64" s="131">
        <f t="shared" si="52"/>
        <v>821353.67999999993</v>
      </c>
      <c r="AE64" s="132">
        <f t="shared" si="52"/>
        <v>92962.799999999988</v>
      </c>
      <c r="AF64" s="132">
        <f t="shared" si="52"/>
        <v>157307.64000000001</v>
      </c>
      <c r="AG64" s="132">
        <f t="shared" si="52"/>
        <v>244802.03999999998</v>
      </c>
      <c r="AH64" s="132">
        <f t="shared" si="52"/>
        <v>125955.48000000001</v>
      </c>
      <c r="AI64" s="132">
        <f t="shared" si="52"/>
        <v>57418.2</v>
      </c>
      <c r="AJ64" s="132">
        <f t="shared" si="52"/>
        <v>32992.68</v>
      </c>
      <c r="AK64" s="132">
        <f t="shared" si="52"/>
        <v>105175.56</v>
      </c>
      <c r="AL64" s="132">
        <f t="shared" si="52"/>
        <v>4739.28</v>
      </c>
      <c r="AN64" s="135">
        <f>SUMIF('Page 1'!$L:$L,$B:$B,'Page 1'!$S:$S)</f>
        <v>48.44</v>
      </c>
      <c r="AO64" s="190">
        <f>SUMIF(СиР!$T$25:$Z$25,$AN$5:$AN$235,СиР!$T$26:$Z$26)</f>
        <v>18.489999999999998</v>
      </c>
      <c r="AP64" s="191"/>
      <c r="AQ64" s="135">
        <f>SUMIF(СиР!$T$25:$Z$25,$AN$5:$AN$235,СиР!$T$28:$Z$28)</f>
        <v>6.67</v>
      </c>
      <c r="AR64" s="135">
        <f>SUMIF(СиР!$T$25:$Z$25,$AN$5:$AN$235,СиР!$T$29:$Z$29)</f>
        <v>1.53</v>
      </c>
      <c r="AS64" s="135">
        <f>SUMIF(СиР!$T$25:$Z$25,$AN$5:$AN$235,СиР!$T$30:$Z$30)</f>
        <v>0.32</v>
      </c>
      <c r="AT64" s="135">
        <f>SUMIF(СиР!$T$25:$Z$25,$AN$5:$AN$235,СиР!$T$31:$Z$31)</f>
        <v>0.87</v>
      </c>
      <c r="AU64" s="135">
        <f>SUMIF(СиР!$T$25:$Z$25,$AN$5:$AN$235,СиР!$T$32:$Z$32)</f>
        <v>5.01</v>
      </c>
      <c r="AV64" s="135">
        <f>SUMIF(СиР!$T$25:$Z$25,$AN$5:$AN$235,СиР!$T$33:$Z$33)</f>
        <v>4.99</v>
      </c>
      <c r="AW64" s="135">
        <f>SUMIF(СиР!$T$25:$Z$25,$AN$5:$AN$235,СиР!$T$34:$Z$34)</f>
        <v>2.7</v>
      </c>
      <c r="AX64" s="135">
        <f>SUMIF(СиР!$T$25:$Z$25,$AN$5:$AN$235,СиР!$T$35:$Z$35)</f>
        <v>6.46</v>
      </c>
      <c r="AY64" s="135">
        <f>SUMIF(СиР!$T$25:$Z$25,$AN$5:$AN$235,СиР!$T$36:$Z$36)</f>
        <v>0.47</v>
      </c>
      <c r="AZ64" s="136">
        <f>SUMIF(СиР!$T$25:$Z$25,$AN$5:$AN$235,СиР!$T$37:$Z$37)</f>
        <v>0.93</v>
      </c>
      <c r="BA64" s="135">
        <f t="shared" si="76"/>
        <v>54.88252</v>
      </c>
      <c r="BB64" s="190">
        <f t="shared" si="51"/>
        <v>20.949169999999999</v>
      </c>
      <c r="BC64" s="191">
        <f t="shared" si="51"/>
        <v>0</v>
      </c>
      <c r="BD64" s="135">
        <f t="shared" si="51"/>
        <v>7.5571100000000007</v>
      </c>
      <c r="BE64" s="135">
        <f t="shared" si="51"/>
        <v>1.7334900000000002</v>
      </c>
      <c r="BF64" s="135">
        <f t="shared" si="51"/>
        <v>0.36256000000000005</v>
      </c>
      <c r="BG64" s="135">
        <f t="shared" si="51"/>
        <v>0.98571000000000009</v>
      </c>
      <c r="BH64" s="135">
        <f t="shared" si="50"/>
        <v>5.6763300000000001</v>
      </c>
      <c r="BI64" s="135">
        <f t="shared" si="50"/>
        <v>5.65367</v>
      </c>
      <c r="BJ64" s="135">
        <f t="shared" si="50"/>
        <v>3.0591000000000004</v>
      </c>
      <c r="BK64" s="135">
        <f t="shared" si="50"/>
        <v>7.3191800000000002</v>
      </c>
      <c r="BL64" s="135">
        <f t="shared" si="50"/>
        <v>0.53250999999999993</v>
      </c>
      <c r="BM64" s="136">
        <f t="shared" si="50"/>
        <v>1.05369</v>
      </c>
      <c r="BN64" s="137">
        <f t="shared" si="81"/>
        <v>1961652.3976000003</v>
      </c>
      <c r="BO64" s="187">
        <f t="shared" si="77"/>
        <v>748781.02459999989</v>
      </c>
      <c r="BP64" s="187">
        <f t="shared" si="78"/>
        <v>0</v>
      </c>
      <c r="BQ64" s="137">
        <f t="shared" si="79"/>
        <v>270111.92180000001</v>
      </c>
      <c r="BR64" s="137">
        <f t="shared" si="79"/>
        <v>61959.706200000001</v>
      </c>
      <c r="BS64" s="137">
        <f t="shared" si="79"/>
        <v>12958.8928</v>
      </c>
      <c r="BT64" s="137">
        <f t="shared" si="79"/>
        <v>35231.989800000003</v>
      </c>
      <c r="BU64" s="137">
        <f t="shared" si="79"/>
        <v>202887.6654</v>
      </c>
      <c r="BV64" s="137">
        <f t="shared" si="79"/>
        <v>202077.7346</v>
      </c>
      <c r="BW64" s="137">
        <f t="shared" si="79"/>
        <v>109340.65800000002</v>
      </c>
      <c r="BX64" s="137">
        <f t="shared" si="79"/>
        <v>261607.64840000001</v>
      </c>
      <c r="BY64" s="137">
        <f t="shared" si="79"/>
        <v>19033.373799999994</v>
      </c>
      <c r="BZ64" s="137">
        <f t="shared" si="79"/>
        <v>37661.782199999994</v>
      </c>
      <c r="CA64" s="122">
        <v>1</v>
      </c>
      <c r="CF64" s="127" t="s">
        <v>258</v>
      </c>
    </row>
    <row r="65" spans="1:84" ht="12" hidden="1" customHeight="1" x14ac:dyDescent="0.25">
      <c r="A65" s="126" t="e">
        <f t="shared" si="82"/>
        <v>#REF!</v>
      </c>
      <c r="B65" s="127" t="s">
        <v>259</v>
      </c>
      <c r="C65" s="128">
        <f t="shared" si="80"/>
        <v>3052.5</v>
      </c>
      <c r="D65" s="129">
        <v>3052.5</v>
      </c>
      <c r="E65" s="129">
        <v>0</v>
      </c>
      <c r="F65" s="129">
        <v>361.21</v>
      </c>
      <c r="G65" s="126" t="s">
        <v>286</v>
      </c>
      <c r="H65" s="130">
        <v>3</v>
      </c>
      <c r="I65" s="130" t="s">
        <v>276</v>
      </c>
      <c r="J65" s="131">
        <v>45.06</v>
      </c>
      <c r="K65" s="132">
        <v>5.0999999999999996</v>
      </c>
      <c r="L65" s="132">
        <v>8.6300000000000008</v>
      </c>
      <c r="M65" s="132">
        <v>13.43</v>
      </c>
      <c r="N65" s="132">
        <v>6.91</v>
      </c>
      <c r="O65" s="132">
        <v>3.15</v>
      </c>
      <c r="P65" s="132">
        <v>1.81</v>
      </c>
      <c r="Q65" s="132">
        <v>5.77</v>
      </c>
      <c r="R65" s="132">
        <v>0.26</v>
      </c>
      <c r="S65" s="133">
        <v>40</v>
      </c>
      <c r="T65" s="133">
        <v>40</v>
      </c>
      <c r="U65" s="133">
        <v>2604.04</v>
      </c>
      <c r="V65" s="132">
        <v>195.98199600000001</v>
      </c>
      <c r="W65" s="133">
        <v>42.3</v>
      </c>
      <c r="X65" s="133">
        <v>2604.04</v>
      </c>
      <c r="Y65" s="132">
        <v>7.85</v>
      </c>
      <c r="Z65" s="134">
        <v>0</v>
      </c>
      <c r="AA65" s="132">
        <v>6.73</v>
      </c>
      <c r="AB65" s="132">
        <v>10.67</v>
      </c>
      <c r="AC65" s="132">
        <v>14</v>
      </c>
      <c r="AD65" s="131">
        <f t="shared" si="52"/>
        <v>825273.89999999991</v>
      </c>
      <c r="AE65" s="132">
        <f t="shared" si="52"/>
        <v>93406.499999999985</v>
      </c>
      <c r="AF65" s="132">
        <f t="shared" si="52"/>
        <v>158058.45000000001</v>
      </c>
      <c r="AG65" s="132">
        <f t="shared" si="52"/>
        <v>245970.44999999998</v>
      </c>
      <c r="AH65" s="132">
        <f t="shared" si="52"/>
        <v>126556.65000000001</v>
      </c>
      <c r="AI65" s="132">
        <f t="shared" si="52"/>
        <v>57692.25</v>
      </c>
      <c r="AJ65" s="132">
        <f t="shared" si="52"/>
        <v>33150.15</v>
      </c>
      <c r="AK65" s="132">
        <f t="shared" si="52"/>
        <v>105677.54999999999</v>
      </c>
      <c r="AL65" s="132">
        <f t="shared" si="52"/>
        <v>4761.8999999999996</v>
      </c>
      <c r="AN65" s="135">
        <f>SUMIF('Page 1'!$L:$L,$B:$B,'Page 1'!$S:$S)</f>
        <v>48.44</v>
      </c>
      <c r="AO65" s="190">
        <f>SUMIF(СиР!$T$25:$Z$25,$AN$5:$AN$235,СиР!$T$26:$Z$26)</f>
        <v>18.489999999999998</v>
      </c>
      <c r="AP65" s="191"/>
      <c r="AQ65" s="135">
        <f>SUMIF(СиР!$T$25:$Z$25,$AN$5:$AN$235,СиР!$T$28:$Z$28)</f>
        <v>6.67</v>
      </c>
      <c r="AR65" s="135">
        <f>SUMIF(СиР!$T$25:$Z$25,$AN$5:$AN$235,СиР!$T$29:$Z$29)</f>
        <v>1.53</v>
      </c>
      <c r="AS65" s="135">
        <f>SUMIF(СиР!$T$25:$Z$25,$AN$5:$AN$235,СиР!$T$30:$Z$30)</f>
        <v>0.32</v>
      </c>
      <c r="AT65" s="135">
        <f>SUMIF(СиР!$T$25:$Z$25,$AN$5:$AN$235,СиР!$T$31:$Z$31)</f>
        <v>0.87</v>
      </c>
      <c r="AU65" s="135">
        <f>SUMIF(СиР!$T$25:$Z$25,$AN$5:$AN$235,СиР!$T$32:$Z$32)</f>
        <v>5.01</v>
      </c>
      <c r="AV65" s="135">
        <f>SUMIF(СиР!$T$25:$Z$25,$AN$5:$AN$235,СиР!$T$33:$Z$33)</f>
        <v>4.99</v>
      </c>
      <c r="AW65" s="135">
        <f>SUMIF(СиР!$T$25:$Z$25,$AN$5:$AN$235,СиР!$T$34:$Z$34)</f>
        <v>2.7</v>
      </c>
      <c r="AX65" s="135">
        <f>SUMIF(СиР!$T$25:$Z$25,$AN$5:$AN$235,СиР!$T$35:$Z$35)</f>
        <v>6.46</v>
      </c>
      <c r="AY65" s="135">
        <f>SUMIF(СиР!$T$25:$Z$25,$AN$5:$AN$235,СиР!$T$36:$Z$36)</f>
        <v>0.47</v>
      </c>
      <c r="AZ65" s="136">
        <f>SUMIF(СиР!$T$25:$Z$25,$AN$5:$AN$235,СиР!$T$37:$Z$37)</f>
        <v>0.93</v>
      </c>
      <c r="BA65" s="135">
        <f t="shared" si="76"/>
        <v>54.88252</v>
      </c>
      <c r="BB65" s="190">
        <f t="shared" si="51"/>
        <v>20.949169999999999</v>
      </c>
      <c r="BC65" s="191">
        <f t="shared" si="51"/>
        <v>0</v>
      </c>
      <c r="BD65" s="135">
        <f t="shared" si="51"/>
        <v>7.5571100000000007</v>
      </c>
      <c r="BE65" s="135">
        <f t="shared" si="51"/>
        <v>1.7334900000000002</v>
      </c>
      <c r="BF65" s="135">
        <f t="shared" si="51"/>
        <v>0.36256000000000005</v>
      </c>
      <c r="BG65" s="135">
        <f t="shared" si="51"/>
        <v>0.98571000000000009</v>
      </c>
      <c r="BH65" s="135">
        <f t="shared" si="50"/>
        <v>5.6763300000000001</v>
      </c>
      <c r="BI65" s="135">
        <f t="shared" si="50"/>
        <v>5.65367</v>
      </c>
      <c r="BJ65" s="135">
        <f t="shared" si="50"/>
        <v>3.0591000000000004</v>
      </c>
      <c r="BK65" s="135">
        <f t="shared" si="50"/>
        <v>7.3191800000000002</v>
      </c>
      <c r="BL65" s="135">
        <f t="shared" si="50"/>
        <v>0.53250999999999993</v>
      </c>
      <c r="BM65" s="136">
        <f t="shared" si="50"/>
        <v>1.05369</v>
      </c>
      <c r="BN65" s="137">
        <f t="shared" si="81"/>
        <v>1971015.1229999999</v>
      </c>
      <c r="BO65" s="187">
        <f t="shared" si="77"/>
        <v>752354.86424999987</v>
      </c>
      <c r="BP65" s="187">
        <f t="shared" si="78"/>
        <v>0</v>
      </c>
      <c r="BQ65" s="137">
        <f t="shared" si="79"/>
        <v>271401.13274999999</v>
      </c>
      <c r="BR65" s="137">
        <f t="shared" si="79"/>
        <v>62255.432249999998</v>
      </c>
      <c r="BS65" s="137">
        <f t="shared" si="79"/>
        <v>13020.744000000001</v>
      </c>
      <c r="BT65" s="137">
        <f t="shared" si="79"/>
        <v>35400.147750000004</v>
      </c>
      <c r="BU65" s="137">
        <f t="shared" si="79"/>
        <v>203856.02325</v>
      </c>
      <c r="BV65" s="137">
        <f t="shared" si="79"/>
        <v>203042.22675</v>
      </c>
      <c r="BW65" s="137">
        <f t="shared" si="79"/>
        <v>109862.52750000003</v>
      </c>
      <c r="BX65" s="137">
        <f t="shared" si="79"/>
        <v>262856.26949999999</v>
      </c>
      <c r="BY65" s="137">
        <f t="shared" si="79"/>
        <v>19124.217749999996</v>
      </c>
      <c r="BZ65" s="137">
        <f t="shared" si="79"/>
        <v>37841.537249999994</v>
      </c>
      <c r="CA65" s="122">
        <v>1</v>
      </c>
      <c r="CF65" s="127" t="s">
        <v>259</v>
      </c>
    </row>
    <row r="66" spans="1:84" ht="12" hidden="1" customHeight="1" x14ac:dyDescent="0.25">
      <c r="A66" s="126" t="e">
        <f t="shared" si="82"/>
        <v>#REF!</v>
      </c>
      <c r="B66" s="127" t="s">
        <v>260</v>
      </c>
      <c r="C66" s="128">
        <f t="shared" si="80"/>
        <v>2889</v>
      </c>
      <c r="D66" s="129">
        <v>2889</v>
      </c>
      <c r="E66" s="129">
        <v>0</v>
      </c>
      <c r="F66" s="129">
        <v>457.14</v>
      </c>
      <c r="G66" s="126" t="s">
        <v>287</v>
      </c>
      <c r="H66" s="130">
        <v>3</v>
      </c>
      <c r="I66" s="130" t="s">
        <v>276</v>
      </c>
      <c r="J66" s="131">
        <v>45.06</v>
      </c>
      <c r="K66" s="132">
        <v>5.0999999999999996</v>
      </c>
      <c r="L66" s="132">
        <v>8.6300000000000008</v>
      </c>
      <c r="M66" s="132">
        <v>13.43</v>
      </c>
      <c r="N66" s="132">
        <v>6.91</v>
      </c>
      <c r="O66" s="132">
        <v>3.15</v>
      </c>
      <c r="P66" s="132">
        <v>1.81</v>
      </c>
      <c r="Q66" s="132">
        <v>5.77</v>
      </c>
      <c r="R66" s="132">
        <v>0.26</v>
      </c>
      <c r="S66" s="133">
        <v>40</v>
      </c>
      <c r="T66" s="133">
        <v>40</v>
      </c>
      <c r="U66" s="133">
        <v>2604.04</v>
      </c>
      <c r="V66" s="132">
        <v>195.98199600000001</v>
      </c>
      <c r="W66" s="133">
        <v>42.3</v>
      </c>
      <c r="X66" s="133">
        <v>2604.04</v>
      </c>
      <c r="Y66" s="132">
        <v>7.85</v>
      </c>
      <c r="Z66" s="134">
        <v>0</v>
      </c>
      <c r="AA66" s="132">
        <v>6.73</v>
      </c>
      <c r="AB66" s="132">
        <v>10.67</v>
      </c>
      <c r="AC66" s="132">
        <v>14</v>
      </c>
      <c r="AD66" s="131">
        <f t="shared" si="52"/>
        <v>781070.04</v>
      </c>
      <c r="AE66" s="132">
        <f t="shared" si="52"/>
        <v>88403.4</v>
      </c>
      <c r="AF66" s="132">
        <f t="shared" si="52"/>
        <v>149592.42000000001</v>
      </c>
      <c r="AG66" s="132">
        <f t="shared" ref="AG66:AL109" si="83">$C66*M66*6</f>
        <v>232795.62</v>
      </c>
      <c r="AH66" s="132">
        <f t="shared" si="83"/>
        <v>119777.94</v>
      </c>
      <c r="AI66" s="132">
        <f t="shared" si="83"/>
        <v>54602.100000000006</v>
      </c>
      <c r="AJ66" s="132">
        <f t="shared" si="83"/>
        <v>31374.54</v>
      </c>
      <c r="AK66" s="132">
        <f t="shared" si="83"/>
        <v>100017.18</v>
      </c>
      <c r="AL66" s="132">
        <f t="shared" si="83"/>
        <v>4506.84</v>
      </c>
      <c r="AN66" s="135">
        <f>SUMIF('Page 1'!$L:$L,$B:$B,'Page 1'!$S:$S)</f>
        <v>48.44</v>
      </c>
      <c r="AO66" s="190">
        <f>SUMIF(СиР!$T$25:$Z$25,$AN$5:$AN$235,СиР!$T$26:$Z$26)</f>
        <v>18.489999999999998</v>
      </c>
      <c r="AP66" s="191"/>
      <c r="AQ66" s="135">
        <f>SUMIF(СиР!$T$25:$Z$25,$AN$5:$AN$235,СиР!$T$28:$Z$28)</f>
        <v>6.67</v>
      </c>
      <c r="AR66" s="135">
        <f>SUMIF(СиР!$T$25:$Z$25,$AN$5:$AN$235,СиР!$T$29:$Z$29)</f>
        <v>1.53</v>
      </c>
      <c r="AS66" s="135">
        <f>SUMIF(СиР!$T$25:$Z$25,$AN$5:$AN$235,СиР!$T$30:$Z$30)</f>
        <v>0.32</v>
      </c>
      <c r="AT66" s="135">
        <f>SUMIF(СиР!$T$25:$Z$25,$AN$5:$AN$235,СиР!$T$31:$Z$31)</f>
        <v>0.87</v>
      </c>
      <c r="AU66" s="135">
        <f>SUMIF(СиР!$T$25:$Z$25,$AN$5:$AN$235,СиР!$T$32:$Z$32)</f>
        <v>5.01</v>
      </c>
      <c r="AV66" s="135">
        <f>SUMIF(СиР!$T$25:$Z$25,$AN$5:$AN$235,СиР!$T$33:$Z$33)</f>
        <v>4.99</v>
      </c>
      <c r="AW66" s="135">
        <f>SUMIF(СиР!$T$25:$Z$25,$AN$5:$AN$235,СиР!$T$34:$Z$34)</f>
        <v>2.7</v>
      </c>
      <c r="AX66" s="135">
        <f>SUMIF(СиР!$T$25:$Z$25,$AN$5:$AN$235,СиР!$T$35:$Z$35)</f>
        <v>6.46</v>
      </c>
      <c r="AY66" s="135">
        <f>SUMIF(СиР!$T$25:$Z$25,$AN$5:$AN$235,СиР!$T$36:$Z$36)</f>
        <v>0.47</v>
      </c>
      <c r="AZ66" s="136">
        <f>SUMIF(СиР!$T$25:$Z$25,$AN$5:$AN$235,СиР!$T$37:$Z$37)</f>
        <v>0.93</v>
      </c>
      <c r="BA66" s="135">
        <f t="shared" si="76"/>
        <v>54.88252</v>
      </c>
      <c r="BB66" s="190">
        <f t="shared" si="51"/>
        <v>20.949169999999999</v>
      </c>
      <c r="BC66" s="191">
        <f t="shared" si="51"/>
        <v>0</v>
      </c>
      <c r="BD66" s="135">
        <f t="shared" si="51"/>
        <v>7.5571100000000007</v>
      </c>
      <c r="BE66" s="135">
        <f t="shared" si="51"/>
        <v>1.7334900000000002</v>
      </c>
      <c r="BF66" s="135">
        <f t="shared" si="51"/>
        <v>0.36256000000000005</v>
      </c>
      <c r="BG66" s="135">
        <f t="shared" si="51"/>
        <v>0.98571000000000009</v>
      </c>
      <c r="BH66" s="135">
        <f t="shared" si="50"/>
        <v>5.6763300000000001</v>
      </c>
      <c r="BI66" s="135">
        <f t="shared" si="50"/>
        <v>5.65367</v>
      </c>
      <c r="BJ66" s="135">
        <f t="shared" si="50"/>
        <v>3.0591000000000004</v>
      </c>
      <c r="BK66" s="135">
        <f t="shared" si="50"/>
        <v>7.3191800000000002</v>
      </c>
      <c r="BL66" s="135">
        <f t="shared" si="50"/>
        <v>0.53250999999999993</v>
      </c>
      <c r="BM66" s="136">
        <f t="shared" si="50"/>
        <v>1.05369</v>
      </c>
      <c r="BN66" s="137">
        <f t="shared" si="81"/>
        <v>1865442.3228</v>
      </c>
      <c r="BO66" s="187">
        <f t="shared" si="77"/>
        <v>712056.74129999988</v>
      </c>
      <c r="BP66" s="187">
        <f t="shared" si="78"/>
        <v>0</v>
      </c>
      <c r="BQ66" s="137">
        <f t="shared" si="79"/>
        <v>256864.1679</v>
      </c>
      <c r="BR66" s="137">
        <f t="shared" si="79"/>
        <v>58920.866099999999</v>
      </c>
      <c r="BS66" s="137">
        <f t="shared" si="79"/>
        <v>12323.3184</v>
      </c>
      <c r="BT66" s="137">
        <f t="shared" si="79"/>
        <v>33504.0219</v>
      </c>
      <c r="BU66" s="137">
        <f t="shared" si="79"/>
        <v>192936.95369999998</v>
      </c>
      <c r="BV66" s="137">
        <f t="shared" si="79"/>
        <v>192166.7463</v>
      </c>
      <c r="BW66" s="137">
        <f t="shared" si="79"/>
        <v>103977.99900000003</v>
      </c>
      <c r="BX66" s="137">
        <f t="shared" si="79"/>
        <v>248776.9902</v>
      </c>
      <c r="BY66" s="137">
        <f t="shared" si="79"/>
        <v>18099.873899999995</v>
      </c>
      <c r="BZ66" s="137">
        <f t="shared" si="79"/>
        <v>35814.644099999998</v>
      </c>
      <c r="CA66" s="122">
        <v>1</v>
      </c>
      <c r="CF66" s="127" t="s">
        <v>260</v>
      </c>
    </row>
    <row r="67" spans="1:84" ht="12" hidden="1" customHeight="1" x14ac:dyDescent="0.25">
      <c r="A67" s="126" t="e">
        <f t="shared" si="82"/>
        <v>#REF!</v>
      </c>
      <c r="B67" s="127" t="s">
        <v>261</v>
      </c>
      <c r="C67" s="128">
        <f t="shared" si="80"/>
        <v>2857.2</v>
      </c>
      <c r="D67" s="129">
        <v>2857.2</v>
      </c>
      <c r="E67" s="129">
        <v>0</v>
      </c>
      <c r="F67" s="129">
        <v>452.56</v>
      </c>
      <c r="G67" s="126" t="s">
        <v>287</v>
      </c>
      <c r="H67" s="130">
        <v>3</v>
      </c>
      <c r="I67" s="130" t="s">
        <v>276</v>
      </c>
      <c r="J67" s="131">
        <v>45.06</v>
      </c>
      <c r="K67" s="132">
        <v>5.0999999999999996</v>
      </c>
      <c r="L67" s="132">
        <v>8.6300000000000008</v>
      </c>
      <c r="M67" s="132">
        <v>13.43</v>
      </c>
      <c r="N67" s="132">
        <v>6.91</v>
      </c>
      <c r="O67" s="132">
        <v>3.15</v>
      </c>
      <c r="P67" s="132">
        <v>1.81</v>
      </c>
      <c r="Q67" s="132">
        <v>5.77</v>
      </c>
      <c r="R67" s="132">
        <v>0.26</v>
      </c>
      <c r="S67" s="133">
        <v>40</v>
      </c>
      <c r="T67" s="133">
        <v>40</v>
      </c>
      <c r="U67" s="133">
        <v>2604.04</v>
      </c>
      <c r="V67" s="132">
        <v>195.98199600000001</v>
      </c>
      <c r="W67" s="133">
        <v>42.3</v>
      </c>
      <c r="X67" s="133">
        <v>2604.04</v>
      </c>
      <c r="Y67" s="132">
        <v>7.85</v>
      </c>
      <c r="Z67" s="134">
        <v>0</v>
      </c>
      <c r="AA67" s="132">
        <v>6.73</v>
      </c>
      <c r="AB67" s="132">
        <v>10.67</v>
      </c>
      <c r="AC67" s="132">
        <v>14</v>
      </c>
      <c r="AD67" s="131">
        <f t="shared" ref="AD67:AI130" si="84">$C67*J67*6</f>
        <v>772472.59199999995</v>
      </c>
      <c r="AE67" s="132">
        <f t="shared" si="84"/>
        <v>87430.319999999978</v>
      </c>
      <c r="AF67" s="132">
        <f t="shared" si="84"/>
        <v>147945.81600000002</v>
      </c>
      <c r="AG67" s="132">
        <f t="shared" si="83"/>
        <v>230233.17599999998</v>
      </c>
      <c r="AH67" s="132">
        <f t="shared" si="83"/>
        <v>118459.512</v>
      </c>
      <c r="AI67" s="132">
        <f t="shared" si="83"/>
        <v>54001.079999999987</v>
      </c>
      <c r="AJ67" s="132">
        <f t="shared" si="83"/>
        <v>31029.192000000003</v>
      </c>
      <c r="AK67" s="132">
        <f t="shared" si="83"/>
        <v>98916.263999999996</v>
      </c>
      <c r="AL67" s="132">
        <f t="shared" si="83"/>
        <v>4457.232</v>
      </c>
      <c r="AN67" s="135">
        <f>SUMIF('Page 1'!$L:$L,$B:$B,'Page 1'!$S:$S)</f>
        <v>48.44</v>
      </c>
      <c r="AO67" s="190">
        <f>SUMIF(СиР!$T$25:$Z$25,$AN$5:$AN$235,СиР!$T$26:$Z$26)</f>
        <v>18.489999999999998</v>
      </c>
      <c r="AP67" s="191"/>
      <c r="AQ67" s="135">
        <f>SUMIF(СиР!$T$25:$Z$25,$AN$5:$AN$235,СиР!$T$28:$Z$28)</f>
        <v>6.67</v>
      </c>
      <c r="AR67" s="135">
        <f>SUMIF(СиР!$T$25:$Z$25,$AN$5:$AN$235,СиР!$T$29:$Z$29)</f>
        <v>1.53</v>
      </c>
      <c r="AS67" s="135">
        <f>SUMIF(СиР!$T$25:$Z$25,$AN$5:$AN$235,СиР!$T$30:$Z$30)</f>
        <v>0.32</v>
      </c>
      <c r="AT67" s="135">
        <f>SUMIF(СиР!$T$25:$Z$25,$AN$5:$AN$235,СиР!$T$31:$Z$31)</f>
        <v>0.87</v>
      </c>
      <c r="AU67" s="135">
        <f>SUMIF(СиР!$T$25:$Z$25,$AN$5:$AN$235,СиР!$T$32:$Z$32)</f>
        <v>5.01</v>
      </c>
      <c r="AV67" s="135">
        <f>SUMIF(СиР!$T$25:$Z$25,$AN$5:$AN$235,СиР!$T$33:$Z$33)</f>
        <v>4.99</v>
      </c>
      <c r="AW67" s="135">
        <f>SUMIF(СиР!$T$25:$Z$25,$AN$5:$AN$235,СиР!$T$34:$Z$34)</f>
        <v>2.7</v>
      </c>
      <c r="AX67" s="135">
        <f>SUMIF(СиР!$T$25:$Z$25,$AN$5:$AN$235,СиР!$T$35:$Z$35)</f>
        <v>6.46</v>
      </c>
      <c r="AY67" s="135">
        <f>SUMIF(СиР!$T$25:$Z$25,$AN$5:$AN$235,СиР!$T$36:$Z$36)</f>
        <v>0.47</v>
      </c>
      <c r="AZ67" s="136">
        <f>SUMIF(СиР!$T$25:$Z$25,$AN$5:$AN$235,СиР!$T$37:$Z$37)</f>
        <v>0.93</v>
      </c>
      <c r="BA67" s="135">
        <f t="shared" si="76"/>
        <v>54.88252</v>
      </c>
      <c r="BB67" s="190">
        <f t="shared" si="51"/>
        <v>20.949169999999999</v>
      </c>
      <c r="BC67" s="191">
        <f t="shared" si="51"/>
        <v>0</v>
      </c>
      <c r="BD67" s="135">
        <f t="shared" si="51"/>
        <v>7.5571100000000007</v>
      </c>
      <c r="BE67" s="135">
        <f t="shared" si="51"/>
        <v>1.7334900000000002</v>
      </c>
      <c r="BF67" s="135">
        <f t="shared" si="51"/>
        <v>0.36256000000000005</v>
      </c>
      <c r="BG67" s="135">
        <f t="shared" si="51"/>
        <v>0.98571000000000009</v>
      </c>
      <c r="BH67" s="135">
        <f t="shared" si="50"/>
        <v>5.6763300000000001</v>
      </c>
      <c r="BI67" s="135">
        <f t="shared" si="50"/>
        <v>5.65367</v>
      </c>
      <c r="BJ67" s="135">
        <f t="shared" si="50"/>
        <v>3.0591000000000004</v>
      </c>
      <c r="BK67" s="135">
        <f t="shared" si="50"/>
        <v>7.3191800000000002</v>
      </c>
      <c r="BL67" s="135">
        <f t="shared" si="50"/>
        <v>0.53250999999999993</v>
      </c>
      <c r="BM67" s="136">
        <f t="shared" si="50"/>
        <v>1.05369</v>
      </c>
      <c r="BN67" s="137">
        <f t="shared" si="81"/>
        <v>1844908.8974399997</v>
      </c>
      <c r="BO67" s="187">
        <f t="shared" si="77"/>
        <v>704218.94123999984</v>
      </c>
      <c r="BP67" s="187">
        <f t="shared" si="78"/>
        <v>0</v>
      </c>
      <c r="BQ67" s="137">
        <f t="shared" si="79"/>
        <v>254036.79491999999</v>
      </c>
      <c r="BR67" s="137">
        <f t="shared" si="79"/>
        <v>58272.308279999997</v>
      </c>
      <c r="BS67" s="137">
        <f t="shared" si="79"/>
        <v>12187.67232</v>
      </c>
      <c r="BT67" s="137">
        <f t="shared" si="79"/>
        <v>33135.234120000001</v>
      </c>
      <c r="BU67" s="137">
        <f t="shared" si="79"/>
        <v>190813.24475999997</v>
      </c>
      <c r="BV67" s="137">
        <f t="shared" si="79"/>
        <v>190051.51523999998</v>
      </c>
      <c r="BW67" s="137">
        <f t="shared" si="79"/>
        <v>102833.48520000001</v>
      </c>
      <c r="BX67" s="137">
        <f t="shared" si="79"/>
        <v>246038.63496</v>
      </c>
      <c r="BY67" s="137">
        <f t="shared" si="79"/>
        <v>17900.643719999996</v>
      </c>
      <c r="BZ67" s="137">
        <f t="shared" si="79"/>
        <v>35420.422679999996</v>
      </c>
      <c r="CA67" s="122">
        <v>1</v>
      </c>
      <c r="CF67" s="127" t="s">
        <v>261</v>
      </c>
    </row>
    <row r="68" spans="1:84" ht="12" hidden="1" customHeight="1" x14ac:dyDescent="0.25">
      <c r="A68" s="126" t="e">
        <f t="shared" si="82"/>
        <v>#REF!</v>
      </c>
      <c r="B68" s="127" t="s">
        <v>253</v>
      </c>
      <c r="C68" s="128">
        <f t="shared" si="80"/>
        <v>3103.7</v>
      </c>
      <c r="D68" s="129">
        <v>3103.7</v>
      </c>
      <c r="E68" s="129">
        <v>0</v>
      </c>
      <c r="F68" s="129">
        <v>798.9</v>
      </c>
      <c r="G68" s="126" t="s">
        <v>287</v>
      </c>
      <c r="H68" s="130">
        <v>3</v>
      </c>
      <c r="I68" s="130" t="s">
        <v>276</v>
      </c>
      <c r="J68" s="131">
        <v>45.06</v>
      </c>
      <c r="K68" s="132">
        <v>5.0999999999999996</v>
      </c>
      <c r="L68" s="132">
        <v>8.6300000000000008</v>
      </c>
      <c r="M68" s="132">
        <v>13.43</v>
      </c>
      <c r="N68" s="132">
        <v>6.91</v>
      </c>
      <c r="O68" s="132">
        <v>3.15</v>
      </c>
      <c r="P68" s="132">
        <v>1.81</v>
      </c>
      <c r="Q68" s="132">
        <v>5.77</v>
      </c>
      <c r="R68" s="132">
        <v>0.26</v>
      </c>
      <c r="S68" s="133">
        <v>40</v>
      </c>
      <c r="T68" s="133">
        <v>40</v>
      </c>
      <c r="U68" s="133">
        <v>2604.04</v>
      </c>
      <c r="V68" s="132">
        <v>195.98199600000001</v>
      </c>
      <c r="W68" s="133">
        <v>42.3</v>
      </c>
      <c r="X68" s="133">
        <v>2604.04</v>
      </c>
      <c r="Y68" s="132">
        <v>7.85</v>
      </c>
      <c r="Z68" s="134">
        <v>0</v>
      </c>
      <c r="AA68" s="132">
        <v>6.73</v>
      </c>
      <c r="AB68" s="132">
        <v>10.67</v>
      </c>
      <c r="AC68" s="132">
        <v>14</v>
      </c>
      <c r="AD68" s="131">
        <f t="shared" si="84"/>
        <v>839116.33200000005</v>
      </c>
      <c r="AE68" s="132">
        <f t="shared" si="84"/>
        <v>94973.219999999987</v>
      </c>
      <c r="AF68" s="132">
        <f t="shared" si="84"/>
        <v>160709.58600000001</v>
      </c>
      <c r="AG68" s="132">
        <f t="shared" si="83"/>
        <v>250096.14600000001</v>
      </c>
      <c r="AH68" s="132">
        <f t="shared" si="83"/>
        <v>128679.402</v>
      </c>
      <c r="AI68" s="132">
        <f t="shared" si="83"/>
        <v>58659.929999999993</v>
      </c>
      <c r="AJ68" s="132">
        <f t="shared" si="83"/>
        <v>33706.182000000001</v>
      </c>
      <c r="AK68" s="132">
        <f t="shared" si="83"/>
        <v>107450.09399999998</v>
      </c>
      <c r="AL68" s="132">
        <f t="shared" si="83"/>
        <v>4841.7719999999999</v>
      </c>
      <c r="AN68" s="135">
        <f>SUMIF('Page 1'!$L:$L,$B:$B,'Page 1'!$S:$S)</f>
        <v>48.44</v>
      </c>
      <c r="AO68" s="190">
        <f>SUMIF(СиР!$T$25:$Z$25,$AN$5:$AN$235,СиР!$T$26:$Z$26)</f>
        <v>18.489999999999998</v>
      </c>
      <c r="AP68" s="191"/>
      <c r="AQ68" s="135">
        <f>SUMIF(СиР!$T$25:$Z$25,$AN$5:$AN$235,СиР!$T$28:$Z$28)</f>
        <v>6.67</v>
      </c>
      <c r="AR68" s="135">
        <f>SUMIF(СиР!$T$25:$Z$25,$AN$5:$AN$235,СиР!$T$29:$Z$29)</f>
        <v>1.53</v>
      </c>
      <c r="AS68" s="135">
        <f>SUMIF(СиР!$T$25:$Z$25,$AN$5:$AN$235,СиР!$T$30:$Z$30)</f>
        <v>0.32</v>
      </c>
      <c r="AT68" s="135">
        <f>SUMIF(СиР!$T$25:$Z$25,$AN$5:$AN$235,СиР!$T$31:$Z$31)</f>
        <v>0.87</v>
      </c>
      <c r="AU68" s="135">
        <f>SUMIF(СиР!$T$25:$Z$25,$AN$5:$AN$235,СиР!$T$32:$Z$32)</f>
        <v>5.01</v>
      </c>
      <c r="AV68" s="135">
        <f>SUMIF(СиР!$T$25:$Z$25,$AN$5:$AN$235,СиР!$T$33:$Z$33)</f>
        <v>4.99</v>
      </c>
      <c r="AW68" s="135">
        <f>SUMIF(СиР!$T$25:$Z$25,$AN$5:$AN$235,СиР!$T$34:$Z$34)</f>
        <v>2.7</v>
      </c>
      <c r="AX68" s="135">
        <f>SUMIF(СиР!$T$25:$Z$25,$AN$5:$AN$235,СиР!$T$35:$Z$35)</f>
        <v>6.46</v>
      </c>
      <c r="AY68" s="135">
        <f>SUMIF(СиР!$T$25:$Z$25,$AN$5:$AN$235,СиР!$T$36:$Z$36)</f>
        <v>0.47</v>
      </c>
      <c r="AZ68" s="136">
        <f>SUMIF(СиР!$T$25:$Z$25,$AN$5:$AN$235,СиР!$T$37:$Z$37)</f>
        <v>0.93</v>
      </c>
      <c r="BA68" s="135">
        <f t="shared" si="76"/>
        <v>54.88252</v>
      </c>
      <c r="BB68" s="190">
        <f t="shared" si="51"/>
        <v>20.949169999999999</v>
      </c>
      <c r="BC68" s="191">
        <f t="shared" si="51"/>
        <v>0</v>
      </c>
      <c r="BD68" s="135">
        <f t="shared" si="51"/>
        <v>7.5571100000000007</v>
      </c>
      <c r="BE68" s="135">
        <f t="shared" si="51"/>
        <v>1.7334900000000002</v>
      </c>
      <c r="BF68" s="135">
        <f t="shared" si="51"/>
        <v>0.36256000000000005</v>
      </c>
      <c r="BG68" s="135">
        <f t="shared" si="51"/>
        <v>0.98571000000000009</v>
      </c>
      <c r="BH68" s="135">
        <f t="shared" si="50"/>
        <v>5.6763300000000001</v>
      </c>
      <c r="BI68" s="135">
        <f t="shared" si="50"/>
        <v>5.65367</v>
      </c>
      <c r="BJ68" s="135">
        <f t="shared" si="50"/>
        <v>3.0591000000000004</v>
      </c>
      <c r="BK68" s="135">
        <f t="shared" si="50"/>
        <v>7.3191800000000002</v>
      </c>
      <c r="BL68" s="135">
        <f t="shared" si="50"/>
        <v>0.53250999999999993</v>
      </c>
      <c r="BM68" s="136">
        <f t="shared" si="50"/>
        <v>1.05369</v>
      </c>
      <c r="BN68" s="137">
        <f t="shared" si="81"/>
        <v>2004075.2292399998</v>
      </c>
      <c r="BO68" s="187">
        <f t="shared" si="77"/>
        <v>764974.21528999985</v>
      </c>
      <c r="BP68" s="187">
        <f t="shared" si="78"/>
        <v>0</v>
      </c>
      <c r="BQ68" s="137">
        <f t="shared" si="79"/>
        <v>275953.38107</v>
      </c>
      <c r="BR68" s="137">
        <f t="shared" si="79"/>
        <v>63299.651129999998</v>
      </c>
      <c r="BS68" s="137">
        <f t="shared" si="79"/>
        <v>13239.14272</v>
      </c>
      <c r="BT68" s="137">
        <f t="shared" si="79"/>
        <v>35993.919269999999</v>
      </c>
      <c r="BU68" s="137">
        <f t="shared" si="79"/>
        <v>207275.32820999998</v>
      </c>
      <c r="BV68" s="137">
        <f t="shared" si="79"/>
        <v>206447.88178999998</v>
      </c>
      <c r="BW68" s="137">
        <f t="shared" si="79"/>
        <v>111705.26670000001</v>
      </c>
      <c r="BX68" s="137">
        <f t="shared" si="79"/>
        <v>267265.19365999999</v>
      </c>
      <c r="BY68" s="137">
        <f t="shared" si="79"/>
        <v>19444.990869999994</v>
      </c>
      <c r="BZ68" s="137">
        <f t="shared" si="79"/>
        <v>38476.258529999992</v>
      </c>
      <c r="CA68" s="122">
        <v>1</v>
      </c>
      <c r="CF68" s="127" t="s">
        <v>253</v>
      </c>
    </row>
    <row r="69" spans="1:84" ht="12" hidden="1" customHeight="1" x14ac:dyDescent="0.25">
      <c r="A69" s="126" t="e">
        <f t="shared" si="82"/>
        <v>#REF!</v>
      </c>
      <c r="B69" s="127" t="s">
        <v>262</v>
      </c>
      <c r="C69" s="128">
        <f t="shared" si="80"/>
        <v>3039</v>
      </c>
      <c r="D69" s="129">
        <v>3039</v>
      </c>
      <c r="E69" s="129">
        <v>0</v>
      </c>
      <c r="F69" s="129">
        <v>338.66</v>
      </c>
      <c r="G69" s="126" t="s">
        <v>286</v>
      </c>
      <c r="H69" s="130">
        <v>3</v>
      </c>
      <c r="I69" s="130" t="s">
        <v>276</v>
      </c>
      <c r="J69" s="131">
        <v>45.06</v>
      </c>
      <c r="K69" s="132">
        <v>5.0999999999999996</v>
      </c>
      <c r="L69" s="132">
        <v>8.6300000000000008</v>
      </c>
      <c r="M69" s="132">
        <v>13.43</v>
      </c>
      <c r="N69" s="132">
        <v>6.91</v>
      </c>
      <c r="O69" s="132">
        <v>3.15</v>
      </c>
      <c r="P69" s="132">
        <v>1.81</v>
      </c>
      <c r="Q69" s="132">
        <v>5.77</v>
      </c>
      <c r="R69" s="132">
        <v>0.26</v>
      </c>
      <c r="S69" s="133">
        <v>40</v>
      </c>
      <c r="T69" s="133">
        <v>40</v>
      </c>
      <c r="U69" s="133">
        <v>2604.04</v>
      </c>
      <c r="V69" s="132">
        <v>195.98199600000001</v>
      </c>
      <c r="W69" s="133">
        <v>42.3</v>
      </c>
      <c r="X69" s="133">
        <v>2604.04</v>
      </c>
      <c r="Y69" s="132">
        <v>7.85</v>
      </c>
      <c r="Z69" s="134">
        <v>0</v>
      </c>
      <c r="AA69" s="132">
        <v>6.73</v>
      </c>
      <c r="AB69" s="132">
        <v>10.67</v>
      </c>
      <c r="AC69" s="132">
        <v>14</v>
      </c>
      <c r="AD69" s="131">
        <f t="shared" si="84"/>
        <v>821624.04</v>
      </c>
      <c r="AE69" s="132">
        <f t="shared" si="84"/>
        <v>92993.4</v>
      </c>
      <c r="AF69" s="132">
        <f t="shared" si="84"/>
        <v>157359.42000000001</v>
      </c>
      <c r="AG69" s="132">
        <f t="shared" si="83"/>
        <v>244882.62</v>
      </c>
      <c r="AH69" s="132">
        <f t="shared" si="83"/>
        <v>125996.94</v>
      </c>
      <c r="AI69" s="132">
        <f t="shared" si="83"/>
        <v>57437.100000000006</v>
      </c>
      <c r="AJ69" s="132">
        <f t="shared" si="83"/>
        <v>33003.54</v>
      </c>
      <c r="AK69" s="132">
        <f t="shared" si="83"/>
        <v>105210.18</v>
      </c>
      <c r="AL69" s="132">
        <f t="shared" si="83"/>
        <v>4740.84</v>
      </c>
      <c r="AN69" s="135">
        <f>SUMIF('Page 1'!$L:$L,$B:$B,'Page 1'!$S:$S)</f>
        <v>48.44</v>
      </c>
      <c r="AO69" s="190">
        <f>SUMIF(СиР!$T$25:$Z$25,$AN$5:$AN$235,СиР!$T$26:$Z$26)</f>
        <v>18.489999999999998</v>
      </c>
      <c r="AP69" s="191"/>
      <c r="AQ69" s="135">
        <f>SUMIF(СиР!$T$25:$Z$25,$AN$5:$AN$235,СиР!$T$28:$Z$28)</f>
        <v>6.67</v>
      </c>
      <c r="AR69" s="135">
        <f>SUMIF(СиР!$T$25:$Z$25,$AN$5:$AN$235,СиР!$T$29:$Z$29)</f>
        <v>1.53</v>
      </c>
      <c r="AS69" s="135">
        <f>SUMIF(СиР!$T$25:$Z$25,$AN$5:$AN$235,СиР!$T$30:$Z$30)</f>
        <v>0.32</v>
      </c>
      <c r="AT69" s="135">
        <f>SUMIF(СиР!$T$25:$Z$25,$AN$5:$AN$235,СиР!$T$31:$Z$31)</f>
        <v>0.87</v>
      </c>
      <c r="AU69" s="135">
        <f>SUMIF(СиР!$T$25:$Z$25,$AN$5:$AN$235,СиР!$T$32:$Z$32)</f>
        <v>5.01</v>
      </c>
      <c r="AV69" s="135">
        <f>SUMIF(СиР!$T$25:$Z$25,$AN$5:$AN$235,СиР!$T$33:$Z$33)</f>
        <v>4.99</v>
      </c>
      <c r="AW69" s="135">
        <f>SUMIF(СиР!$T$25:$Z$25,$AN$5:$AN$235,СиР!$T$34:$Z$34)</f>
        <v>2.7</v>
      </c>
      <c r="AX69" s="135">
        <f>SUMIF(СиР!$T$25:$Z$25,$AN$5:$AN$235,СиР!$T$35:$Z$35)</f>
        <v>6.46</v>
      </c>
      <c r="AY69" s="135">
        <f>SUMIF(СиР!$T$25:$Z$25,$AN$5:$AN$235,СиР!$T$36:$Z$36)</f>
        <v>0.47</v>
      </c>
      <c r="AZ69" s="136">
        <f>SUMIF(СиР!$T$25:$Z$25,$AN$5:$AN$235,СиР!$T$37:$Z$37)</f>
        <v>0.93</v>
      </c>
      <c r="BA69" s="135">
        <f t="shared" si="76"/>
        <v>54.88252</v>
      </c>
      <c r="BB69" s="190">
        <f t="shared" si="51"/>
        <v>20.949169999999999</v>
      </c>
      <c r="BC69" s="191">
        <f t="shared" si="51"/>
        <v>0</v>
      </c>
      <c r="BD69" s="135">
        <f t="shared" si="51"/>
        <v>7.5571100000000007</v>
      </c>
      <c r="BE69" s="135">
        <f t="shared" si="51"/>
        <v>1.7334900000000002</v>
      </c>
      <c r="BF69" s="135">
        <f t="shared" si="51"/>
        <v>0.36256000000000005</v>
      </c>
      <c r="BG69" s="135">
        <f t="shared" si="51"/>
        <v>0.98571000000000009</v>
      </c>
      <c r="BH69" s="135">
        <f t="shared" si="50"/>
        <v>5.6763300000000001</v>
      </c>
      <c r="BI69" s="135">
        <f t="shared" si="50"/>
        <v>5.65367</v>
      </c>
      <c r="BJ69" s="135">
        <f t="shared" si="50"/>
        <v>3.0591000000000004</v>
      </c>
      <c r="BK69" s="135">
        <f t="shared" si="50"/>
        <v>7.3191800000000002</v>
      </c>
      <c r="BL69" s="135">
        <f t="shared" si="50"/>
        <v>0.53250999999999993</v>
      </c>
      <c r="BM69" s="136">
        <f t="shared" si="50"/>
        <v>1.05369</v>
      </c>
      <c r="BN69" s="137">
        <f t="shared" si="81"/>
        <v>1962298.1028</v>
      </c>
      <c r="BO69" s="187">
        <f t="shared" si="77"/>
        <v>749027.49629999988</v>
      </c>
      <c r="BP69" s="187">
        <f t="shared" si="78"/>
        <v>0</v>
      </c>
      <c r="BQ69" s="137">
        <f t="shared" si="79"/>
        <v>270200.83290000004</v>
      </c>
      <c r="BR69" s="137">
        <f t="shared" si="79"/>
        <v>61980.1011</v>
      </c>
      <c r="BS69" s="137">
        <f t="shared" si="79"/>
        <v>12963.1584</v>
      </c>
      <c r="BT69" s="137">
        <f t="shared" si="79"/>
        <v>35243.586900000002</v>
      </c>
      <c r="BU69" s="137">
        <f t="shared" si="79"/>
        <v>202954.44869999998</v>
      </c>
      <c r="BV69" s="137">
        <f t="shared" si="79"/>
        <v>202144.2513</v>
      </c>
      <c r="BW69" s="137">
        <f t="shared" si="79"/>
        <v>109376.64900000002</v>
      </c>
      <c r="BX69" s="137">
        <f t="shared" si="79"/>
        <v>261693.76020000002</v>
      </c>
      <c r="BY69" s="137">
        <f t="shared" si="79"/>
        <v>19039.638899999994</v>
      </c>
      <c r="BZ69" s="137">
        <f t="shared" si="79"/>
        <v>37674.179099999994</v>
      </c>
      <c r="CA69" s="122">
        <v>1</v>
      </c>
      <c r="CF69" s="127" t="s">
        <v>262</v>
      </c>
    </row>
    <row r="70" spans="1:84" ht="12" hidden="1" customHeight="1" x14ac:dyDescent="0.25">
      <c r="A70" s="126" t="e">
        <f t="shared" si="82"/>
        <v>#REF!</v>
      </c>
      <c r="B70" s="127" t="s">
        <v>263</v>
      </c>
      <c r="C70" s="128">
        <f t="shared" si="80"/>
        <v>3007.4</v>
      </c>
      <c r="D70" s="129">
        <v>3007.4</v>
      </c>
      <c r="E70" s="129">
        <v>0</v>
      </c>
      <c r="F70" s="129">
        <v>335.14</v>
      </c>
      <c r="G70" s="126" t="s">
        <v>286</v>
      </c>
      <c r="H70" s="130">
        <v>3</v>
      </c>
      <c r="I70" s="130" t="s">
        <v>276</v>
      </c>
      <c r="J70" s="131">
        <v>45.06</v>
      </c>
      <c r="K70" s="132">
        <v>5.0999999999999996</v>
      </c>
      <c r="L70" s="132">
        <v>8.6300000000000008</v>
      </c>
      <c r="M70" s="132">
        <v>13.43</v>
      </c>
      <c r="N70" s="132">
        <v>6.91</v>
      </c>
      <c r="O70" s="132">
        <v>3.15</v>
      </c>
      <c r="P70" s="132">
        <v>1.81</v>
      </c>
      <c r="Q70" s="132">
        <v>5.77</v>
      </c>
      <c r="R70" s="132">
        <v>0.26</v>
      </c>
      <c r="S70" s="133">
        <v>40</v>
      </c>
      <c r="T70" s="133">
        <v>40</v>
      </c>
      <c r="U70" s="133">
        <v>2604.04</v>
      </c>
      <c r="V70" s="132">
        <v>195.98199600000001</v>
      </c>
      <c r="W70" s="133">
        <v>42.3</v>
      </c>
      <c r="X70" s="133">
        <v>2604.04</v>
      </c>
      <c r="Y70" s="132">
        <v>7.85</v>
      </c>
      <c r="Z70" s="134">
        <v>0</v>
      </c>
      <c r="AA70" s="132">
        <v>6.73</v>
      </c>
      <c r="AB70" s="132">
        <v>10.67</v>
      </c>
      <c r="AC70" s="132">
        <v>14</v>
      </c>
      <c r="AD70" s="131">
        <f t="shared" si="84"/>
        <v>813080.66400000011</v>
      </c>
      <c r="AE70" s="132">
        <f t="shared" si="84"/>
        <v>92026.44</v>
      </c>
      <c r="AF70" s="132">
        <f t="shared" si="84"/>
        <v>155723.17200000002</v>
      </c>
      <c r="AG70" s="132">
        <f t="shared" si="83"/>
        <v>242336.29199999999</v>
      </c>
      <c r="AH70" s="132">
        <f t="shared" si="83"/>
        <v>124686.804</v>
      </c>
      <c r="AI70" s="132">
        <f t="shared" si="83"/>
        <v>56839.86</v>
      </c>
      <c r="AJ70" s="132">
        <f t="shared" si="83"/>
        <v>32660.364000000001</v>
      </c>
      <c r="AK70" s="132">
        <f t="shared" si="83"/>
        <v>104116.18799999999</v>
      </c>
      <c r="AL70" s="132">
        <f t="shared" si="83"/>
        <v>4691.5440000000008</v>
      </c>
      <c r="AN70" s="135">
        <f>SUMIF('Page 1'!$L:$L,$B:$B,'Page 1'!$S:$S)</f>
        <v>48.44</v>
      </c>
      <c r="AO70" s="190">
        <f>SUMIF(СиР!$T$25:$Z$25,$AN$5:$AN$235,СиР!$T$26:$Z$26)</f>
        <v>18.489999999999998</v>
      </c>
      <c r="AP70" s="191"/>
      <c r="AQ70" s="135">
        <f>SUMIF(СиР!$T$25:$Z$25,$AN$5:$AN$235,СиР!$T$28:$Z$28)</f>
        <v>6.67</v>
      </c>
      <c r="AR70" s="135">
        <f>SUMIF(СиР!$T$25:$Z$25,$AN$5:$AN$235,СиР!$T$29:$Z$29)</f>
        <v>1.53</v>
      </c>
      <c r="AS70" s="135">
        <f>SUMIF(СиР!$T$25:$Z$25,$AN$5:$AN$235,СиР!$T$30:$Z$30)</f>
        <v>0.32</v>
      </c>
      <c r="AT70" s="135">
        <f>SUMIF(СиР!$T$25:$Z$25,$AN$5:$AN$235,СиР!$T$31:$Z$31)</f>
        <v>0.87</v>
      </c>
      <c r="AU70" s="135">
        <f>SUMIF(СиР!$T$25:$Z$25,$AN$5:$AN$235,СиР!$T$32:$Z$32)</f>
        <v>5.01</v>
      </c>
      <c r="AV70" s="135">
        <f>SUMIF(СиР!$T$25:$Z$25,$AN$5:$AN$235,СиР!$T$33:$Z$33)</f>
        <v>4.99</v>
      </c>
      <c r="AW70" s="135">
        <f>SUMIF(СиР!$T$25:$Z$25,$AN$5:$AN$235,СиР!$T$34:$Z$34)</f>
        <v>2.7</v>
      </c>
      <c r="AX70" s="135">
        <f>SUMIF(СиР!$T$25:$Z$25,$AN$5:$AN$235,СиР!$T$35:$Z$35)</f>
        <v>6.46</v>
      </c>
      <c r="AY70" s="135">
        <f>SUMIF(СиР!$T$25:$Z$25,$AN$5:$AN$235,СиР!$T$36:$Z$36)</f>
        <v>0.47</v>
      </c>
      <c r="AZ70" s="136">
        <f>SUMIF(СиР!$T$25:$Z$25,$AN$5:$AN$235,СиР!$T$37:$Z$37)</f>
        <v>0.93</v>
      </c>
      <c r="BA70" s="135">
        <f t="shared" si="76"/>
        <v>54.88252</v>
      </c>
      <c r="BB70" s="190">
        <f t="shared" si="51"/>
        <v>20.949169999999999</v>
      </c>
      <c r="BC70" s="191">
        <f t="shared" si="51"/>
        <v>0</v>
      </c>
      <c r="BD70" s="135">
        <f t="shared" si="51"/>
        <v>7.5571100000000007</v>
      </c>
      <c r="BE70" s="135">
        <f t="shared" si="51"/>
        <v>1.7334900000000002</v>
      </c>
      <c r="BF70" s="135">
        <f t="shared" si="51"/>
        <v>0.36256000000000005</v>
      </c>
      <c r="BG70" s="135">
        <f t="shared" si="51"/>
        <v>0.98571000000000009</v>
      </c>
      <c r="BH70" s="135">
        <f t="shared" si="50"/>
        <v>5.6763300000000001</v>
      </c>
      <c r="BI70" s="135">
        <f t="shared" si="50"/>
        <v>5.65367</v>
      </c>
      <c r="BJ70" s="135">
        <f t="shared" si="50"/>
        <v>3.0591000000000004</v>
      </c>
      <c r="BK70" s="135">
        <f t="shared" si="50"/>
        <v>7.3191800000000002</v>
      </c>
      <c r="BL70" s="135">
        <f t="shared" si="50"/>
        <v>0.53250999999999993</v>
      </c>
      <c r="BM70" s="136">
        <f t="shared" si="50"/>
        <v>1.05369</v>
      </c>
      <c r="BN70" s="137">
        <f t="shared" si="81"/>
        <v>1941893.8184800001</v>
      </c>
      <c r="BO70" s="187">
        <f t="shared" si="77"/>
        <v>741238.99057999998</v>
      </c>
      <c r="BP70" s="187">
        <f t="shared" si="78"/>
        <v>0</v>
      </c>
      <c r="BQ70" s="137">
        <f t="shared" si="79"/>
        <v>267391.24214000005</v>
      </c>
      <c r="BR70" s="137">
        <f t="shared" si="79"/>
        <v>61335.622260000004</v>
      </c>
      <c r="BS70" s="137">
        <f t="shared" si="79"/>
        <v>12828.365440000001</v>
      </c>
      <c r="BT70" s="137">
        <f t="shared" si="79"/>
        <v>34877.118540000003</v>
      </c>
      <c r="BU70" s="137">
        <f t="shared" si="79"/>
        <v>200844.09641999999</v>
      </c>
      <c r="BV70" s="137">
        <f t="shared" si="79"/>
        <v>200042.32358</v>
      </c>
      <c r="BW70" s="137">
        <f t="shared" si="79"/>
        <v>108239.33340000002</v>
      </c>
      <c r="BX70" s="137">
        <f t="shared" si="79"/>
        <v>258972.62732000003</v>
      </c>
      <c r="BY70" s="137">
        <f t="shared" si="79"/>
        <v>18841.661739999996</v>
      </c>
      <c r="BZ70" s="137">
        <f t="shared" si="79"/>
        <v>37282.437059999997</v>
      </c>
      <c r="CA70" s="122">
        <v>1</v>
      </c>
      <c r="CF70" s="127" t="s">
        <v>263</v>
      </c>
    </row>
    <row r="71" spans="1:84" ht="12" hidden="1" customHeight="1" x14ac:dyDescent="0.25">
      <c r="A71" s="126" t="e">
        <f t="shared" si="82"/>
        <v>#REF!</v>
      </c>
      <c r="B71" s="127" t="s">
        <v>56</v>
      </c>
      <c r="C71" s="128">
        <f t="shared" si="80"/>
        <v>6944.01</v>
      </c>
      <c r="D71" s="129">
        <v>6944.01</v>
      </c>
      <c r="E71" s="129">
        <v>0</v>
      </c>
      <c r="F71" s="129">
        <v>706.4</v>
      </c>
      <c r="G71" s="126" t="s">
        <v>287</v>
      </c>
      <c r="H71" s="130">
        <v>7</v>
      </c>
      <c r="I71" s="130" t="s">
        <v>276</v>
      </c>
      <c r="J71" s="131">
        <v>31</v>
      </c>
      <c r="K71" s="132">
        <v>5.0999999999999996</v>
      </c>
      <c r="L71" s="132">
        <v>6.59</v>
      </c>
      <c r="M71" s="132">
        <v>8.98</v>
      </c>
      <c r="N71" s="132">
        <v>6.92</v>
      </c>
      <c r="O71" s="132">
        <v>3.15</v>
      </c>
      <c r="P71" s="132">
        <v>0</v>
      </c>
      <c r="Q71" s="132">
        <v>0</v>
      </c>
      <c r="R71" s="132">
        <v>0.26</v>
      </c>
      <c r="S71" s="133">
        <v>40</v>
      </c>
      <c r="T71" s="133">
        <v>40</v>
      </c>
      <c r="U71" s="133">
        <v>2604.04</v>
      </c>
      <c r="V71" s="132">
        <v>195.98199600000001</v>
      </c>
      <c r="W71" s="133">
        <v>42.3</v>
      </c>
      <c r="X71" s="133">
        <v>2604.04</v>
      </c>
      <c r="Y71" s="132">
        <v>7.85</v>
      </c>
      <c r="Z71" s="134">
        <v>0</v>
      </c>
      <c r="AA71" s="132">
        <v>6.73</v>
      </c>
      <c r="AB71" s="132">
        <v>10.67</v>
      </c>
      <c r="AC71" s="132">
        <v>14</v>
      </c>
      <c r="AD71" s="131">
        <f t="shared" si="84"/>
        <v>1291585.8599999999</v>
      </c>
      <c r="AE71" s="132">
        <f t="shared" si="84"/>
        <v>212486.70600000001</v>
      </c>
      <c r="AF71" s="132">
        <f t="shared" si="84"/>
        <v>274566.15539999999</v>
      </c>
      <c r="AG71" s="132">
        <f t="shared" si="83"/>
        <v>374143.25880000001</v>
      </c>
      <c r="AH71" s="132">
        <f t="shared" si="83"/>
        <v>288315.29519999999</v>
      </c>
      <c r="AI71" s="132">
        <f t="shared" si="83"/>
        <v>131241.78899999999</v>
      </c>
      <c r="AJ71" s="132">
        <f t="shared" si="83"/>
        <v>0</v>
      </c>
      <c r="AK71" s="132">
        <f t="shared" si="83"/>
        <v>0</v>
      </c>
      <c r="AL71" s="132">
        <f t="shared" si="83"/>
        <v>10832.6556</v>
      </c>
      <c r="AN71" s="135">
        <f>SUMIF('Page 1'!$L:$L,$B:$B,'Page 1'!$S:$S)</f>
        <v>33.17</v>
      </c>
      <c r="AO71" s="190">
        <f>SUMIF(СиР!$T$25:$Z$25,$AN$5:$AN$235,СиР!$T$26:$Z$26)</f>
        <v>13.89</v>
      </c>
      <c r="AP71" s="191"/>
      <c r="AQ71" s="135">
        <f>SUMIF(СиР!$T$25:$Z$25,$AN$5:$AN$235,СиР!$T$28:$Z$28)</f>
        <v>5.9</v>
      </c>
      <c r="AR71" s="135">
        <f>SUMIF(СиР!$T$25:$Z$25,$AN$5:$AN$235,СиР!$T$29:$Z$29)</f>
        <v>1.53</v>
      </c>
      <c r="AS71" s="135">
        <f>SUMIF(СиР!$T$25:$Z$25,$AN$5:$AN$235,СиР!$T$30:$Z$30)</f>
        <v>0.32</v>
      </c>
      <c r="AT71" s="135">
        <f>SUMIF(СиР!$T$25:$Z$25,$AN$5:$AN$235,СиР!$T$31:$Z$31)</f>
        <v>0.6</v>
      </c>
      <c r="AU71" s="135">
        <f>SUMIF(СиР!$T$25:$Z$25,$AN$5:$AN$235,СиР!$T$32:$Z$32)</f>
        <v>5.01</v>
      </c>
      <c r="AV71" s="135">
        <f>SUMIF(СиР!$T$25:$Z$25,$AN$5:$AN$235,СиР!$T$33:$Z$33)</f>
        <v>4.99</v>
      </c>
      <c r="AW71" s="135">
        <f>SUMIF(СиР!$T$25:$Z$25,$AN$5:$AN$235,СиР!$T$34:$Z$34)</f>
        <v>0</v>
      </c>
      <c r="AX71" s="135">
        <f>SUMIF(СиР!$T$25:$Z$25,$AN$5:$AN$235,СиР!$T$35:$Z$35)</f>
        <v>0</v>
      </c>
      <c r="AY71" s="135">
        <f>SUMIF(СиР!$T$25:$Z$25,$AN$5:$AN$235,СиР!$T$36:$Z$36)</f>
        <v>0</v>
      </c>
      <c r="AZ71" s="136">
        <f>SUMIF(СиР!$T$25:$Z$25,$AN$5:$AN$235,СиР!$T$37:$Z$37)</f>
        <v>0.93</v>
      </c>
      <c r="BA71" s="135">
        <f t="shared" si="76"/>
        <v>37.581610000000005</v>
      </c>
      <c r="BB71" s="190">
        <f t="shared" si="51"/>
        <v>15.737370000000004</v>
      </c>
      <c r="BC71" s="191">
        <f t="shared" si="51"/>
        <v>0</v>
      </c>
      <c r="BD71" s="135">
        <f t="shared" si="51"/>
        <v>6.6847000000000012</v>
      </c>
      <c r="BE71" s="135">
        <f t="shared" si="51"/>
        <v>1.7334900000000002</v>
      </c>
      <c r="BF71" s="135">
        <f t="shared" si="51"/>
        <v>0.36256000000000005</v>
      </c>
      <c r="BG71" s="135">
        <f t="shared" si="51"/>
        <v>0.67980000000000007</v>
      </c>
      <c r="BH71" s="135">
        <f t="shared" si="50"/>
        <v>5.6763300000000001</v>
      </c>
      <c r="BI71" s="135">
        <f t="shared" si="50"/>
        <v>5.65367</v>
      </c>
      <c r="BJ71" s="135">
        <f t="shared" si="50"/>
        <v>0</v>
      </c>
      <c r="BK71" s="135">
        <f t="shared" si="50"/>
        <v>0</v>
      </c>
      <c r="BL71" s="135">
        <f t="shared" si="50"/>
        <v>0</v>
      </c>
      <c r="BM71" s="136">
        <f t="shared" si="50"/>
        <v>1.0536900000000002</v>
      </c>
      <c r="BN71" s="137">
        <f t="shared" si="81"/>
        <v>3070336.3799610003</v>
      </c>
      <c r="BO71" s="187">
        <f t="shared" si="77"/>
        <v>1285709.1443370003</v>
      </c>
      <c r="BP71" s="187">
        <f t="shared" si="78"/>
        <v>0</v>
      </c>
      <c r="BQ71" s="137">
        <f t="shared" si="79"/>
        <v>546125.55447000009</v>
      </c>
      <c r="BR71" s="137">
        <f t="shared" si="79"/>
        <v>141622.38954900001</v>
      </c>
      <c r="BS71" s="137">
        <f t="shared" si="79"/>
        <v>29620.369056</v>
      </c>
      <c r="BT71" s="137">
        <f t="shared" si="79"/>
        <v>55538.191980000011</v>
      </c>
      <c r="BU71" s="137">
        <f t="shared" si="79"/>
        <v>463743.90303300001</v>
      </c>
      <c r="BV71" s="137">
        <f t="shared" si="79"/>
        <v>461892.62996700004</v>
      </c>
      <c r="BW71" s="137">
        <f t="shared" si="79"/>
        <v>0</v>
      </c>
      <c r="BX71" s="137">
        <f t="shared" si="79"/>
        <v>0</v>
      </c>
      <c r="BY71" s="137">
        <f t="shared" si="79"/>
        <v>0</v>
      </c>
      <c r="BZ71" s="137">
        <f t="shared" si="79"/>
        <v>86084.197569000025</v>
      </c>
      <c r="CA71" s="122">
        <v>1</v>
      </c>
      <c r="CF71" s="127" t="s">
        <v>56</v>
      </c>
    </row>
    <row r="72" spans="1:84" ht="12" hidden="1" customHeight="1" x14ac:dyDescent="0.25">
      <c r="A72" s="126" t="e">
        <f t="shared" si="82"/>
        <v>#REF!</v>
      </c>
      <c r="B72" s="127" t="s">
        <v>57</v>
      </c>
      <c r="C72" s="128">
        <f t="shared" si="80"/>
        <v>6622.8</v>
      </c>
      <c r="D72" s="129">
        <v>5469.6</v>
      </c>
      <c r="E72" s="129">
        <v>1153.2</v>
      </c>
      <c r="F72" s="129">
        <v>1385.2</v>
      </c>
      <c r="G72" s="126" t="s">
        <v>287</v>
      </c>
      <c r="H72" s="130">
        <v>1</v>
      </c>
      <c r="I72" s="130" t="s">
        <v>275</v>
      </c>
      <c r="J72" s="138">
        <v>36.54</v>
      </c>
      <c r="K72" s="132">
        <v>4.03</v>
      </c>
      <c r="L72" s="132">
        <v>7</v>
      </c>
      <c r="M72" s="132">
        <v>11</v>
      </c>
      <c r="N72" s="132">
        <v>5.4</v>
      </c>
      <c r="O72" s="132">
        <v>2.67</v>
      </c>
      <c r="P72" s="132">
        <v>1.54</v>
      </c>
      <c r="Q72" s="132">
        <v>4.9000000000000004</v>
      </c>
      <c r="R72" s="132">
        <v>0</v>
      </c>
      <c r="S72" s="133">
        <v>40</v>
      </c>
      <c r="T72" s="133">
        <v>40</v>
      </c>
      <c r="U72" s="133">
        <v>2604.04</v>
      </c>
      <c r="V72" s="132">
        <v>195.98199600000001</v>
      </c>
      <c r="W72" s="133">
        <v>42.3</v>
      </c>
      <c r="X72" s="133">
        <v>2604.04</v>
      </c>
      <c r="Y72" s="132">
        <v>0</v>
      </c>
      <c r="Z72" s="134">
        <v>0</v>
      </c>
      <c r="AA72" s="132">
        <v>5.05</v>
      </c>
      <c r="AB72" s="132">
        <v>10.67</v>
      </c>
      <c r="AC72" s="132">
        <v>14</v>
      </c>
      <c r="AD72" s="131">
        <f t="shared" si="84"/>
        <v>1451982.672</v>
      </c>
      <c r="AE72" s="132">
        <f t="shared" si="84"/>
        <v>160139.304</v>
      </c>
      <c r="AF72" s="132">
        <f t="shared" si="84"/>
        <v>278157.59999999998</v>
      </c>
      <c r="AG72" s="132">
        <f t="shared" si="83"/>
        <v>437104.80000000005</v>
      </c>
      <c r="AH72" s="132">
        <f t="shared" si="83"/>
        <v>214578.72000000003</v>
      </c>
      <c r="AI72" s="132">
        <f t="shared" si="83"/>
        <v>106097.25599999999</v>
      </c>
      <c r="AJ72" s="132">
        <f t="shared" si="83"/>
        <v>61194.672000000006</v>
      </c>
      <c r="AK72" s="132">
        <f t="shared" si="83"/>
        <v>194710.32000000004</v>
      </c>
      <c r="AL72" s="132">
        <f t="shared" si="83"/>
        <v>0</v>
      </c>
      <c r="AN72" s="135">
        <f>SUMIF('Page 1'!$L:$L,$B:$B,'Page 1'!$S:$S)</f>
        <v>48.16</v>
      </c>
      <c r="AO72" s="190">
        <f>SUMIF(СиР!$T$25:$Z$25,$AN$5:$AN$235,СиР!$T$26:$Z$26)</f>
        <v>18.649999999999999</v>
      </c>
      <c r="AP72" s="191"/>
      <c r="AQ72" s="135">
        <f>SUMIF(СиР!$T$25:$Z$25,$AN$5:$AN$235,СиР!$T$28:$Z$28)</f>
        <v>7.16</v>
      </c>
      <c r="AR72" s="135">
        <f>SUMIF(СиР!$T$25:$Z$25,$AN$5:$AN$235,СиР!$T$29:$Z$29)</f>
        <v>1.53</v>
      </c>
      <c r="AS72" s="135">
        <f>SUMIF(СиР!$T$25:$Z$25,$AN$5:$AN$235,СиР!$T$30:$Z$30)</f>
        <v>0.32</v>
      </c>
      <c r="AT72" s="135">
        <f>SUMIF(СиР!$T$25:$Z$25,$AN$5:$AN$235,СиР!$T$31:$Z$31)</f>
        <v>0.87</v>
      </c>
      <c r="AU72" s="135">
        <f>SUMIF(СиР!$T$25:$Z$25,$AN$5:$AN$235,СиР!$T$32:$Z$32)</f>
        <v>5.01</v>
      </c>
      <c r="AV72" s="135">
        <f>SUMIF(СиР!$T$25:$Z$25,$AN$5:$AN$235,СиР!$T$33:$Z$33)</f>
        <v>4.99</v>
      </c>
      <c r="AW72" s="135">
        <f>SUMIF(СиР!$T$25:$Z$25,$AN$5:$AN$235,СиР!$T$34:$Z$34)</f>
        <v>2.7</v>
      </c>
      <c r="AX72" s="135">
        <f>SUMIF(СиР!$T$25:$Z$25,$AN$5:$AN$235,СиР!$T$35:$Z$35)</f>
        <v>6.46</v>
      </c>
      <c r="AY72" s="135">
        <f>SUMIF(СиР!$T$25:$Z$25,$AN$5:$AN$235,СиР!$T$36:$Z$36)</f>
        <v>0.47</v>
      </c>
      <c r="AZ72" s="136">
        <f>SUMIF(СиР!$T$25:$Z$25,$AN$5:$AN$235,СиР!$T$37:$Z$37)</f>
        <v>0</v>
      </c>
      <c r="BA72" s="135">
        <f t="shared" si="76"/>
        <v>54.565279999999994</v>
      </c>
      <c r="BB72" s="190">
        <f t="shared" si="51"/>
        <v>21.130449999999996</v>
      </c>
      <c r="BC72" s="191">
        <f t="shared" si="51"/>
        <v>0</v>
      </c>
      <c r="BD72" s="135">
        <f t="shared" si="51"/>
        <v>8.1122800000000002</v>
      </c>
      <c r="BE72" s="135">
        <f t="shared" si="51"/>
        <v>1.7334900000000002</v>
      </c>
      <c r="BF72" s="135">
        <f t="shared" si="51"/>
        <v>0.36255999999999999</v>
      </c>
      <c r="BG72" s="135">
        <f t="shared" si="51"/>
        <v>0.98570999999999998</v>
      </c>
      <c r="BH72" s="135">
        <f t="shared" si="50"/>
        <v>5.6763299999999992</v>
      </c>
      <c r="BI72" s="135">
        <f t="shared" si="50"/>
        <v>5.6536700000000009</v>
      </c>
      <c r="BJ72" s="135">
        <f t="shared" si="50"/>
        <v>3.0591000000000004</v>
      </c>
      <c r="BK72" s="135">
        <f t="shared" si="50"/>
        <v>7.3191800000000002</v>
      </c>
      <c r="BL72" s="135">
        <f t="shared" si="50"/>
        <v>0.53250999999999993</v>
      </c>
      <c r="BM72" s="136">
        <f t="shared" si="50"/>
        <v>0</v>
      </c>
      <c r="BN72" s="137">
        <f t="shared" si="81"/>
        <v>4251657.4598400006</v>
      </c>
      <c r="BO72" s="187">
        <f t="shared" si="77"/>
        <v>1646457.8825999999</v>
      </c>
      <c r="BP72" s="187">
        <f t="shared" si="78"/>
        <v>0</v>
      </c>
      <c r="BQ72" s="137">
        <f t="shared" si="79"/>
        <v>632098.57584000006</v>
      </c>
      <c r="BR72" s="137">
        <f t="shared" si="79"/>
        <v>135071.34372</v>
      </c>
      <c r="BS72" s="137">
        <f t="shared" si="79"/>
        <v>28250.215680000001</v>
      </c>
      <c r="BT72" s="137">
        <f t="shared" si="79"/>
        <v>76805.273879999993</v>
      </c>
      <c r="BU72" s="137">
        <f t="shared" si="79"/>
        <v>442292.43923999998</v>
      </c>
      <c r="BV72" s="137">
        <f t="shared" si="79"/>
        <v>440526.80076000013</v>
      </c>
      <c r="BW72" s="137">
        <f t="shared" si="79"/>
        <v>238361.19480000006</v>
      </c>
      <c r="BX72" s="137">
        <f t="shared" si="79"/>
        <v>570301.22904000001</v>
      </c>
      <c r="BY72" s="137">
        <f t="shared" si="79"/>
        <v>41492.504279999994</v>
      </c>
      <c r="BZ72" s="137">
        <f t="shared" si="79"/>
        <v>0</v>
      </c>
      <c r="CA72" s="122">
        <v>1</v>
      </c>
      <c r="CF72" s="127" t="s">
        <v>57</v>
      </c>
    </row>
    <row r="73" spans="1:84" ht="12" hidden="1" customHeight="1" x14ac:dyDescent="0.25">
      <c r="A73" s="126" t="e">
        <f t="shared" si="82"/>
        <v>#REF!</v>
      </c>
      <c r="B73" s="127" t="s">
        <v>58</v>
      </c>
      <c r="C73" s="128">
        <f t="shared" si="80"/>
        <v>3447.6</v>
      </c>
      <c r="D73" s="129">
        <v>2670.2</v>
      </c>
      <c r="E73" s="129">
        <v>777.4</v>
      </c>
      <c r="F73" s="129">
        <v>329.4</v>
      </c>
      <c r="G73" s="126" t="s">
        <v>286</v>
      </c>
      <c r="H73" s="130">
        <v>7</v>
      </c>
      <c r="I73" s="130" t="s">
        <v>276</v>
      </c>
      <c r="J73" s="131">
        <v>31</v>
      </c>
      <c r="K73" s="132">
        <v>5.0999999999999996</v>
      </c>
      <c r="L73" s="132">
        <v>6.59</v>
      </c>
      <c r="M73" s="132">
        <v>8.98</v>
      </c>
      <c r="N73" s="132">
        <v>6.92</v>
      </c>
      <c r="O73" s="132">
        <v>3.15</v>
      </c>
      <c r="P73" s="132">
        <v>0</v>
      </c>
      <c r="Q73" s="132">
        <v>0</v>
      </c>
      <c r="R73" s="132">
        <v>0.26</v>
      </c>
      <c r="S73" s="133">
        <v>40</v>
      </c>
      <c r="T73" s="133">
        <v>40</v>
      </c>
      <c r="U73" s="133">
        <v>2604.04</v>
      </c>
      <c r="V73" s="132">
        <v>195.98199600000001</v>
      </c>
      <c r="W73" s="133">
        <v>42.3</v>
      </c>
      <c r="X73" s="133">
        <v>2604.04</v>
      </c>
      <c r="Y73" s="132">
        <v>7.85</v>
      </c>
      <c r="Z73" s="134">
        <v>0</v>
      </c>
      <c r="AA73" s="132">
        <v>6.73</v>
      </c>
      <c r="AB73" s="132">
        <v>10.67</v>
      </c>
      <c r="AC73" s="132">
        <v>14</v>
      </c>
      <c r="AD73" s="131">
        <f t="shared" si="84"/>
        <v>641253.6</v>
      </c>
      <c r="AE73" s="132">
        <f t="shared" si="84"/>
        <v>105496.56</v>
      </c>
      <c r="AF73" s="132">
        <f t="shared" si="84"/>
        <v>136318.10399999999</v>
      </c>
      <c r="AG73" s="132">
        <f t="shared" si="83"/>
        <v>185756.68799999999</v>
      </c>
      <c r="AH73" s="132">
        <f t="shared" si="83"/>
        <v>143144.35200000001</v>
      </c>
      <c r="AI73" s="132">
        <f t="shared" si="83"/>
        <v>65159.639999999992</v>
      </c>
      <c r="AJ73" s="132">
        <f t="shared" si="83"/>
        <v>0</v>
      </c>
      <c r="AK73" s="132">
        <f t="shared" si="83"/>
        <v>0</v>
      </c>
      <c r="AL73" s="132">
        <f t="shared" si="83"/>
        <v>5378.2559999999994</v>
      </c>
      <c r="AN73" s="135">
        <f>SUMIF('Page 1'!$L:$L,$B:$B,'Page 1'!$S:$S)</f>
        <v>33.17</v>
      </c>
      <c r="AO73" s="190">
        <f>SUMIF(СиР!$T$25:$Z$25,$AN$5:$AN$235,СиР!$T$26:$Z$26)</f>
        <v>13.89</v>
      </c>
      <c r="AP73" s="191"/>
      <c r="AQ73" s="135">
        <f>SUMIF(СиР!$T$25:$Z$25,$AN$5:$AN$235,СиР!$T$28:$Z$28)</f>
        <v>5.9</v>
      </c>
      <c r="AR73" s="135">
        <f>SUMIF(СиР!$T$25:$Z$25,$AN$5:$AN$235,СиР!$T$29:$Z$29)</f>
        <v>1.53</v>
      </c>
      <c r="AS73" s="135">
        <f>SUMIF(СиР!$T$25:$Z$25,$AN$5:$AN$235,СиР!$T$30:$Z$30)</f>
        <v>0.32</v>
      </c>
      <c r="AT73" s="135">
        <f>SUMIF(СиР!$T$25:$Z$25,$AN$5:$AN$235,СиР!$T$31:$Z$31)</f>
        <v>0.6</v>
      </c>
      <c r="AU73" s="135">
        <f>SUMIF(СиР!$T$25:$Z$25,$AN$5:$AN$235,СиР!$T$32:$Z$32)</f>
        <v>5.01</v>
      </c>
      <c r="AV73" s="135">
        <f>SUMIF(СиР!$T$25:$Z$25,$AN$5:$AN$235,СиР!$T$33:$Z$33)</f>
        <v>4.99</v>
      </c>
      <c r="AW73" s="135">
        <f>SUMIF(СиР!$T$25:$Z$25,$AN$5:$AN$235,СиР!$T$34:$Z$34)</f>
        <v>0</v>
      </c>
      <c r="AX73" s="135">
        <f>SUMIF(СиР!$T$25:$Z$25,$AN$5:$AN$235,СиР!$T$35:$Z$35)</f>
        <v>0</v>
      </c>
      <c r="AY73" s="135">
        <f>SUMIF(СиР!$T$25:$Z$25,$AN$5:$AN$235,СиР!$T$36:$Z$36)</f>
        <v>0</v>
      </c>
      <c r="AZ73" s="136">
        <f>SUMIF(СиР!$T$25:$Z$25,$AN$5:$AN$235,СиР!$T$37:$Z$37)</f>
        <v>0.93</v>
      </c>
      <c r="BA73" s="135">
        <f t="shared" si="76"/>
        <v>37.581610000000005</v>
      </c>
      <c r="BB73" s="190">
        <f t="shared" si="51"/>
        <v>15.737370000000004</v>
      </c>
      <c r="BC73" s="191">
        <f t="shared" si="51"/>
        <v>0</v>
      </c>
      <c r="BD73" s="135">
        <f t="shared" si="51"/>
        <v>6.6847000000000012</v>
      </c>
      <c r="BE73" s="135">
        <f t="shared" si="51"/>
        <v>1.7334900000000002</v>
      </c>
      <c r="BF73" s="135">
        <f t="shared" si="51"/>
        <v>0.36256000000000005</v>
      </c>
      <c r="BG73" s="135">
        <f t="shared" si="51"/>
        <v>0.67980000000000007</v>
      </c>
      <c r="BH73" s="135">
        <f t="shared" si="50"/>
        <v>5.6763300000000001</v>
      </c>
      <c r="BI73" s="135">
        <f t="shared" si="50"/>
        <v>5.65367</v>
      </c>
      <c r="BJ73" s="135">
        <f t="shared" si="50"/>
        <v>0</v>
      </c>
      <c r="BK73" s="135">
        <f t="shared" si="50"/>
        <v>0</v>
      </c>
      <c r="BL73" s="135">
        <f t="shared" si="50"/>
        <v>0</v>
      </c>
      <c r="BM73" s="136">
        <f t="shared" si="50"/>
        <v>1.0536900000000002</v>
      </c>
      <c r="BN73" s="137">
        <f t="shared" si="81"/>
        <v>1524377.3703600001</v>
      </c>
      <c r="BO73" s="187">
        <f t="shared" si="77"/>
        <v>638335.89612000016</v>
      </c>
      <c r="BP73" s="187">
        <f t="shared" si="78"/>
        <v>0</v>
      </c>
      <c r="BQ73" s="137">
        <f t="shared" si="79"/>
        <v>271143.39720000001</v>
      </c>
      <c r="BR73" s="137">
        <f t="shared" si="79"/>
        <v>70313.457240000003</v>
      </c>
      <c r="BS73" s="137">
        <f t="shared" si="79"/>
        <v>14706.082559999999</v>
      </c>
      <c r="BT73" s="137">
        <f t="shared" si="79"/>
        <v>27573.904800000004</v>
      </c>
      <c r="BU73" s="137">
        <f t="shared" si="79"/>
        <v>230242.10507999998</v>
      </c>
      <c r="BV73" s="137">
        <f t="shared" si="79"/>
        <v>229322.97492000001</v>
      </c>
      <c r="BW73" s="137">
        <f t="shared" si="79"/>
        <v>0</v>
      </c>
      <c r="BX73" s="137">
        <f t="shared" si="79"/>
        <v>0</v>
      </c>
      <c r="BY73" s="137">
        <f t="shared" si="79"/>
        <v>0</v>
      </c>
      <c r="BZ73" s="137">
        <f t="shared" si="79"/>
        <v>42739.552440000007</v>
      </c>
      <c r="CA73" s="122">
        <v>1</v>
      </c>
      <c r="CF73" s="127" t="s">
        <v>58</v>
      </c>
    </row>
    <row r="74" spans="1:84" ht="12" hidden="1" customHeight="1" x14ac:dyDescent="0.25">
      <c r="A74" s="126" t="e">
        <f t="shared" si="82"/>
        <v>#REF!</v>
      </c>
      <c r="B74" s="127" t="s">
        <v>59</v>
      </c>
      <c r="C74" s="128">
        <f t="shared" si="80"/>
        <v>3176.2</v>
      </c>
      <c r="D74" s="129">
        <v>3176.2</v>
      </c>
      <c r="E74" s="129">
        <v>0</v>
      </c>
      <c r="F74" s="129">
        <v>326.8</v>
      </c>
      <c r="G74" s="126" t="s">
        <v>286</v>
      </c>
      <c r="H74" s="130">
        <v>7</v>
      </c>
      <c r="I74" s="130" t="s">
        <v>276</v>
      </c>
      <c r="J74" s="131">
        <v>31</v>
      </c>
      <c r="K74" s="132">
        <v>5.0999999999999996</v>
      </c>
      <c r="L74" s="132">
        <v>6.59</v>
      </c>
      <c r="M74" s="132">
        <v>8.98</v>
      </c>
      <c r="N74" s="132">
        <v>6.92</v>
      </c>
      <c r="O74" s="132">
        <v>3.15</v>
      </c>
      <c r="P74" s="132">
        <v>0</v>
      </c>
      <c r="Q74" s="132">
        <v>0</v>
      </c>
      <c r="R74" s="132">
        <v>0.26</v>
      </c>
      <c r="S74" s="133">
        <v>40</v>
      </c>
      <c r="T74" s="133">
        <v>40</v>
      </c>
      <c r="U74" s="133">
        <v>2604.04</v>
      </c>
      <c r="V74" s="132">
        <v>195.98199600000001</v>
      </c>
      <c r="W74" s="133">
        <v>42.3</v>
      </c>
      <c r="X74" s="133">
        <v>2604.04</v>
      </c>
      <c r="Y74" s="132">
        <v>7.85</v>
      </c>
      <c r="Z74" s="134">
        <v>0</v>
      </c>
      <c r="AA74" s="132">
        <v>6.73</v>
      </c>
      <c r="AB74" s="132">
        <v>10.67</v>
      </c>
      <c r="AC74" s="132">
        <v>14</v>
      </c>
      <c r="AD74" s="131">
        <f t="shared" si="84"/>
        <v>590773.19999999995</v>
      </c>
      <c r="AE74" s="132">
        <f t="shared" si="84"/>
        <v>97191.719999999987</v>
      </c>
      <c r="AF74" s="132">
        <f t="shared" si="84"/>
        <v>125586.948</v>
      </c>
      <c r="AG74" s="132">
        <f t="shared" si="83"/>
        <v>171133.65599999999</v>
      </c>
      <c r="AH74" s="132">
        <f t="shared" si="83"/>
        <v>131875.82399999999</v>
      </c>
      <c r="AI74" s="132">
        <f t="shared" si="83"/>
        <v>60030.179999999993</v>
      </c>
      <c r="AJ74" s="132">
        <f t="shared" si="83"/>
        <v>0</v>
      </c>
      <c r="AK74" s="132">
        <f t="shared" si="83"/>
        <v>0</v>
      </c>
      <c r="AL74" s="132">
        <f t="shared" si="83"/>
        <v>4954.8720000000003</v>
      </c>
      <c r="AN74" s="135">
        <f>SUMIF('Page 1'!$L:$L,$B:$B,'Page 1'!$S:$S)</f>
        <v>33.17</v>
      </c>
      <c r="AO74" s="190">
        <f>SUMIF(СиР!$T$25:$Z$25,$AN$5:$AN$235,СиР!$T$26:$Z$26)</f>
        <v>13.89</v>
      </c>
      <c r="AP74" s="191"/>
      <c r="AQ74" s="135">
        <f>SUMIF(СиР!$T$25:$Z$25,$AN$5:$AN$235,СиР!$T$28:$Z$28)</f>
        <v>5.9</v>
      </c>
      <c r="AR74" s="135">
        <f>SUMIF(СиР!$T$25:$Z$25,$AN$5:$AN$235,СиР!$T$29:$Z$29)</f>
        <v>1.53</v>
      </c>
      <c r="AS74" s="135">
        <f>SUMIF(СиР!$T$25:$Z$25,$AN$5:$AN$235,СиР!$T$30:$Z$30)</f>
        <v>0.32</v>
      </c>
      <c r="AT74" s="135">
        <f>SUMIF(СиР!$T$25:$Z$25,$AN$5:$AN$235,СиР!$T$31:$Z$31)</f>
        <v>0.6</v>
      </c>
      <c r="AU74" s="135">
        <f>SUMIF(СиР!$T$25:$Z$25,$AN$5:$AN$235,СиР!$T$32:$Z$32)</f>
        <v>5.01</v>
      </c>
      <c r="AV74" s="135">
        <f>SUMIF(СиР!$T$25:$Z$25,$AN$5:$AN$235,СиР!$T$33:$Z$33)</f>
        <v>4.99</v>
      </c>
      <c r="AW74" s="135">
        <f>SUMIF(СиР!$T$25:$Z$25,$AN$5:$AN$235,СиР!$T$34:$Z$34)</f>
        <v>0</v>
      </c>
      <c r="AX74" s="135">
        <f>SUMIF(СиР!$T$25:$Z$25,$AN$5:$AN$235,СиР!$T$35:$Z$35)</f>
        <v>0</v>
      </c>
      <c r="AY74" s="135">
        <f>SUMIF(СиР!$T$25:$Z$25,$AN$5:$AN$235,СиР!$T$36:$Z$36)</f>
        <v>0</v>
      </c>
      <c r="AZ74" s="136">
        <f>SUMIF(СиР!$T$25:$Z$25,$AN$5:$AN$235,СиР!$T$37:$Z$37)</f>
        <v>0.93</v>
      </c>
      <c r="BA74" s="135">
        <f t="shared" si="76"/>
        <v>37.581610000000005</v>
      </c>
      <c r="BB74" s="190">
        <f t="shared" si="51"/>
        <v>15.737370000000004</v>
      </c>
      <c r="BC74" s="191">
        <f t="shared" si="51"/>
        <v>0</v>
      </c>
      <c r="BD74" s="135">
        <f t="shared" si="51"/>
        <v>6.6847000000000012</v>
      </c>
      <c r="BE74" s="135">
        <f t="shared" si="51"/>
        <v>1.7334900000000002</v>
      </c>
      <c r="BF74" s="135">
        <f t="shared" si="51"/>
        <v>0.36256000000000005</v>
      </c>
      <c r="BG74" s="135">
        <f t="shared" si="51"/>
        <v>0.67980000000000007</v>
      </c>
      <c r="BH74" s="135">
        <f t="shared" si="50"/>
        <v>5.6763300000000001</v>
      </c>
      <c r="BI74" s="135">
        <f t="shared" si="50"/>
        <v>5.65367</v>
      </c>
      <c r="BJ74" s="135">
        <f t="shared" si="50"/>
        <v>0</v>
      </c>
      <c r="BK74" s="135">
        <f t="shared" si="50"/>
        <v>0</v>
      </c>
      <c r="BL74" s="135">
        <f t="shared" si="50"/>
        <v>0</v>
      </c>
      <c r="BM74" s="136">
        <f t="shared" si="50"/>
        <v>1.0536900000000002</v>
      </c>
      <c r="BN74" s="137">
        <f t="shared" si="81"/>
        <v>1404376.2048200003</v>
      </c>
      <c r="BO74" s="187">
        <f t="shared" si="77"/>
        <v>588085.18194000016</v>
      </c>
      <c r="BP74" s="187">
        <f t="shared" si="78"/>
        <v>0</v>
      </c>
      <c r="BQ74" s="137">
        <f t="shared" si="79"/>
        <v>249798.60140000001</v>
      </c>
      <c r="BR74" s="137">
        <f t="shared" si="79"/>
        <v>64778.281379999993</v>
      </c>
      <c r="BS74" s="137">
        <f t="shared" si="79"/>
        <v>13548.398719999999</v>
      </c>
      <c r="BT74" s="137">
        <f t="shared" si="79"/>
        <v>25403.247600000002</v>
      </c>
      <c r="BU74" s="137">
        <f t="shared" si="79"/>
        <v>212117.11745999998</v>
      </c>
      <c r="BV74" s="137">
        <f t="shared" si="79"/>
        <v>211270.34253999998</v>
      </c>
      <c r="BW74" s="137">
        <f t="shared" si="79"/>
        <v>0</v>
      </c>
      <c r="BX74" s="137">
        <f t="shared" si="79"/>
        <v>0</v>
      </c>
      <c r="BY74" s="137">
        <f t="shared" si="79"/>
        <v>0</v>
      </c>
      <c r="BZ74" s="137">
        <f t="shared" si="79"/>
        <v>39375.033780000005</v>
      </c>
      <c r="CA74" s="122">
        <v>1</v>
      </c>
      <c r="CF74" s="127" t="s">
        <v>59</v>
      </c>
    </row>
    <row r="75" spans="1:84" ht="12" hidden="1" customHeight="1" x14ac:dyDescent="0.25">
      <c r="A75" s="126" t="e">
        <f t="shared" si="82"/>
        <v>#REF!</v>
      </c>
      <c r="B75" s="127" t="s">
        <v>60</v>
      </c>
      <c r="C75" s="128">
        <f t="shared" si="80"/>
        <v>10284.4</v>
      </c>
      <c r="D75" s="129">
        <v>10284.4</v>
      </c>
      <c r="E75" s="129">
        <v>0</v>
      </c>
      <c r="F75" s="129">
        <v>1304.9000000000001</v>
      </c>
      <c r="G75" s="126" t="s">
        <v>286</v>
      </c>
      <c r="H75" s="130">
        <v>3</v>
      </c>
      <c r="I75" s="130" t="s">
        <v>276</v>
      </c>
      <c r="J75" s="131">
        <v>45.06</v>
      </c>
      <c r="K75" s="132">
        <v>5.0999999999999996</v>
      </c>
      <c r="L75" s="132">
        <v>8.6300000000000008</v>
      </c>
      <c r="M75" s="132">
        <v>13.43</v>
      </c>
      <c r="N75" s="132">
        <v>6.91</v>
      </c>
      <c r="O75" s="132">
        <v>3.15</v>
      </c>
      <c r="P75" s="132">
        <v>1.81</v>
      </c>
      <c r="Q75" s="132">
        <v>5.77</v>
      </c>
      <c r="R75" s="132">
        <v>0.26</v>
      </c>
      <c r="S75" s="133">
        <v>40</v>
      </c>
      <c r="T75" s="133">
        <v>40</v>
      </c>
      <c r="U75" s="133">
        <v>2604.04</v>
      </c>
      <c r="V75" s="132">
        <v>195.98199600000001</v>
      </c>
      <c r="W75" s="133">
        <v>42.3</v>
      </c>
      <c r="X75" s="133">
        <v>2604.04</v>
      </c>
      <c r="Y75" s="132">
        <v>7.85</v>
      </c>
      <c r="Z75" s="134">
        <v>0</v>
      </c>
      <c r="AA75" s="132">
        <v>6.73</v>
      </c>
      <c r="AB75" s="132">
        <v>10.67</v>
      </c>
      <c r="AC75" s="132">
        <v>14</v>
      </c>
      <c r="AD75" s="131">
        <f t="shared" si="84"/>
        <v>2780490.3840000001</v>
      </c>
      <c r="AE75" s="132">
        <f t="shared" si="84"/>
        <v>314702.63999999996</v>
      </c>
      <c r="AF75" s="132">
        <f t="shared" si="84"/>
        <v>532526.23200000008</v>
      </c>
      <c r="AG75" s="132">
        <f t="shared" si="83"/>
        <v>828716.95200000005</v>
      </c>
      <c r="AH75" s="132">
        <f t="shared" si="83"/>
        <v>426391.22399999999</v>
      </c>
      <c r="AI75" s="132">
        <f t="shared" si="83"/>
        <v>194375.15999999997</v>
      </c>
      <c r="AJ75" s="132">
        <f t="shared" si="83"/>
        <v>111688.584</v>
      </c>
      <c r="AK75" s="132">
        <f t="shared" si="83"/>
        <v>356045.92799999996</v>
      </c>
      <c r="AL75" s="132">
        <f t="shared" si="83"/>
        <v>16043.664000000001</v>
      </c>
      <c r="AN75" s="135">
        <f>SUMIF('Page 1'!$L:$L,$B:$B,'Page 1'!$S:$S)</f>
        <v>48.44</v>
      </c>
      <c r="AO75" s="190">
        <f>SUMIF(СиР!$T$25:$Z$25,$AN$5:$AN$235,СиР!$T$26:$Z$26)</f>
        <v>18.489999999999998</v>
      </c>
      <c r="AP75" s="191"/>
      <c r="AQ75" s="135">
        <f>SUMIF(СиР!$T$25:$Z$25,$AN$5:$AN$235,СиР!$T$28:$Z$28)</f>
        <v>6.67</v>
      </c>
      <c r="AR75" s="135">
        <f>SUMIF(СиР!$T$25:$Z$25,$AN$5:$AN$235,СиР!$T$29:$Z$29)</f>
        <v>1.53</v>
      </c>
      <c r="AS75" s="135">
        <f>SUMIF(СиР!$T$25:$Z$25,$AN$5:$AN$235,СиР!$T$30:$Z$30)</f>
        <v>0.32</v>
      </c>
      <c r="AT75" s="135">
        <f>SUMIF(СиР!$T$25:$Z$25,$AN$5:$AN$235,СиР!$T$31:$Z$31)</f>
        <v>0.87</v>
      </c>
      <c r="AU75" s="135">
        <f>SUMIF(СиР!$T$25:$Z$25,$AN$5:$AN$235,СиР!$T$32:$Z$32)</f>
        <v>5.01</v>
      </c>
      <c r="AV75" s="135">
        <f>SUMIF(СиР!$T$25:$Z$25,$AN$5:$AN$235,СиР!$T$33:$Z$33)</f>
        <v>4.99</v>
      </c>
      <c r="AW75" s="135">
        <f>SUMIF(СиР!$T$25:$Z$25,$AN$5:$AN$235,СиР!$T$34:$Z$34)</f>
        <v>2.7</v>
      </c>
      <c r="AX75" s="135">
        <f>SUMIF(СиР!$T$25:$Z$25,$AN$5:$AN$235,СиР!$T$35:$Z$35)</f>
        <v>6.46</v>
      </c>
      <c r="AY75" s="135">
        <f>SUMIF(СиР!$T$25:$Z$25,$AN$5:$AN$235,СиР!$T$36:$Z$36)</f>
        <v>0.47</v>
      </c>
      <c r="AZ75" s="136">
        <f>SUMIF(СиР!$T$25:$Z$25,$AN$5:$AN$235,СиР!$T$37:$Z$37)</f>
        <v>0.93</v>
      </c>
      <c r="BA75" s="135">
        <f t="shared" si="76"/>
        <v>54.88252</v>
      </c>
      <c r="BB75" s="190">
        <f t="shared" si="51"/>
        <v>20.949169999999999</v>
      </c>
      <c r="BC75" s="191">
        <f t="shared" si="51"/>
        <v>0</v>
      </c>
      <c r="BD75" s="135">
        <f t="shared" si="51"/>
        <v>7.5571100000000007</v>
      </c>
      <c r="BE75" s="135">
        <f t="shared" si="51"/>
        <v>1.7334900000000002</v>
      </c>
      <c r="BF75" s="135">
        <f t="shared" si="51"/>
        <v>0.36256000000000005</v>
      </c>
      <c r="BG75" s="135">
        <f t="shared" si="51"/>
        <v>0.98571000000000009</v>
      </c>
      <c r="BH75" s="135">
        <f t="shared" si="50"/>
        <v>5.6763300000000001</v>
      </c>
      <c r="BI75" s="135">
        <f t="shared" si="50"/>
        <v>5.65367</v>
      </c>
      <c r="BJ75" s="135">
        <f t="shared" si="50"/>
        <v>3.0591000000000004</v>
      </c>
      <c r="BK75" s="135">
        <f t="shared" si="50"/>
        <v>7.3191800000000002</v>
      </c>
      <c r="BL75" s="135">
        <f t="shared" si="50"/>
        <v>0.53250999999999993</v>
      </c>
      <c r="BM75" s="136">
        <f t="shared" si="50"/>
        <v>1.05369</v>
      </c>
      <c r="BN75" s="137">
        <f t="shared" si="81"/>
        <v>6640690.5588800004</v>
      </c>
      <c r="BO75" s="187">
        <f t="shared" si="77"/>
        <v>2534813.5514799994</v>
      </c>
      <c r="BP75" s="187">
        <f t="shared" si="78"/>
        <v>0</v>
      </c>
      <c r="BQ75" s="137">
        <f t="shared" si="79"/>
        <v>914397.31683999998</v>
      </c>
      <c r="BR75" s="137">
        <f t="shared" si="79"/>
        <v>209749.30955999999</v>
      </c>
      <c r="BS75" s="137">
        <f t="shared" si="79"/>
        <v>43869.136639999997</v>
      </c>
      <c r="BT75" s="137">
        <f t="shared" si="79"/>
        <v>119269.21524</v>
      </c>
      <c r="BU75" s="137">
        <f t="shared" si="79"/>
        <v>686826.17051999993</v>
      </c>
      <c r="BV75" s="137">
        <f t="shared" si="79"/>
        <v>684084.34947999998</v>
      </c>
      <c r="BW75" s="137">
        <f t="shared" si="79"/>
        <v>370145.84040000004</v>
      </c>
      <c r="BX75" s="137">
        <f t="shared" si="79"/>
        <v>885608.19591999997</v>
      </c>
      <c r="BY75" s="137">
        <f t="shared" si="79"/>
        <v>64432.794439999983</v>
      </c>
      <c r="BZ75" s="137">
        <f t="shared" si="79"/>
        <v>127494.67835999998</v>
      </c>
      <c r="CA75" s="122">
        <v>1</v>
      </c>
      <c r="CF75" s="127" t="s">
        <v>60</v>
      </c>
    </row>
    <row r="76" spans="1:84" ht="12" hidden="1" customHeight="1" x14ac:dyDescent="0.25">
      <c r="A76" s="126" t="e">
        <f t="shared" si="82"/>
        <v>#REF!</v>
      </c>
      <c r="B76" s="127" t="s">
        <v>61</v>
      </c>
      <c r="C76" s="128">
        <f t="shared" si="80"/>
        <v>22940.107170224412</v>
      </c>
      <c r="D76" s="129">
        <v>22219.20717022441</v>
      </c>
      <c r="E76" s="129">
        <v>720.9</v>
      </c>
      <c r="F76" s="129">
        <v>5560</v>
      </c>
      <c r="G76" s="126" t="s">
        <v>286</v>
      </c>
      <c r="H76" s="130">
        <v>1</v>
      </c>
      <c r="I76" s="130" t="s">
        <v>275</v>
      </c>
      <c r="J76" s="143">
        <f>36.54*(1+7.5/100)</f>
        <v>39.280499999999996</v>
      </c>
      <c r="K76" s="144">
        <f>4.03*(1+7.5/100)</f>
        <v>4.3322500000000002</v>
      </c>
      <c r="L76" s="144">
        <f>7*(1+7.5/100)</f>
        <v>7.5249999999999995</v>
      </c>
      <c r="M76" s="144">
        <f>11*(1+7.5/100)</f>
        <v>11.824999999999999</v>
      </c>
      <c r="N76" s="144">
        <f>5.4*(1+7.5/100)</f>
        <v>5.8049999999999997</v>
      </c>
      <c r="O76" s="144">
        <f>2.67*(1+7.5/100)</f>
        <v>2.87025</v>
      </c>
      <c r="P76" s="144">
        <f>1.54*(1+7.5/100)</f>
        <v>1.6555</v>
      </c>
      <c r="Q76" s="144">
        <f>4.9*(1+7.5/100)</f>
        <v>5.2675000000000001</v>
      </c>
      <c r="R76" s="144">
        <v>0</v>
      </c>
      <c r="S76" s="133">
        <v>40</v>
      </c>
      <c r="T76" s="133">
        <v>40</v>
      </c>
      <c r="U76" s="133">
        <v>2604.04</v>
      </c>
      <c r="V76" s="132">
        <v>195.98199600000001</v>
      </c>
      <c r="W76" s="133">
        <v>42.3</v>
      </c>
      <c r="X76" s="133">
        <v>2604.04</v>
      </c>
      <c r="Y76" s="132">
        <v>0</v>
      </c>
      <c r="Z76" s="134">
        <v>0</v>
      </c>
      <c r="AA76" s="132">
        <v>5.05</v>
      </c>
      <c r="AB76" s="132">
        <v>10.67</v>
      </c>
      <c r="AC76" s="132">
        <v>14</v>
      </c>
      <c r="AD76" s="143">
        <f t="shared" ref="AD76:AL76" si="85">$C76*J76*12</f>
        <v>10813186.556399999</v>
      </c>
      <c r="AE76" s="144">
        <f t="shared" si="85"/>
        <v>1192587.3514584564</v>
      </c>
      <c r="AF76" s="144">
        <f t="shared" si="85"/>
        <v>2071491.6774712643</v>
      </c>
      <c r="AG76" s="144">
        <f t="shared" si="85"/>
        <v>3255201.2074548434</v>
      </c>
      <c r="AH76" s="144">
        <f t="shared" si="85"/>
        <v>1598007.8654778325</v>
      </c>
      <c r="AI76" s="144">
        <f t="shared" si="85"/>
        <v>790126.1112640393</v>
      </c>
      <c r="AJ76" s="144">
        <f t="shared" si="85"/>
        <v>455728.16904367815</v>
      </c>
      <c r="AK76" s="144">
        <f t="shared" si="85"/>
        <v>1450044.174229885</v>
      </c>
      <c r="AL76" s="144">
        <f t="shared" si="85"/>
        <v>0</v>
      </c>
      <c r="AM76" s="122" t="s">
        <v>275</v>
      </c>
      <c r="AN76" s="135">
        <f>SUMIF('Page 1'!$L:$L,$B:$B,'Page 1'!$S:$S)</f>
        <v>39.28</v>
      </c>
      <c r="AO76" s="135">
        <f>K76/$J76*$AN76</f>
        <v>4.3321948549534763</v>
      </c>
      <c r="AP76" s="135">
        <f>L76/$J76*$AN76</f>
        <v>7.5249042145593874</v>
      </c>
      <c r="AQ76" s="135">
        <f>M76/$J76*$AN76</f>
        <v>11.824849480021895</v>
      </c>
      <c r="AR76" s="135"/>
      <c r="AS76" s="135"/>
      <c r="AT76" s="135"/>
      <c r="AU76" s="135">
        <f>N76/$J76*$AN76</f>
        <v>5.8049261083743851</v>
      </c>
      <c r="AV76" s="135">
        <f>O76/$J76*$AN76</f>
        <v>2.8702134646962238</v>
      </c>
      <c r="AW76" s="135">
        <f>P76/$J76*$AN76</f>
        <v>1.6554789272030652</v>
      </c>
      <c r="AX76" s="135">
        <f>Q76/$J76*$AN76</f>
        <v>5.267432950191572</v>
      </c>
      <c r="AY76" s="135"/>
      <c r="AZ76" s="136">
        <f>R76/$J76*$AN76</f>
        <v>0</v>
      </c>
      <c r="BA76" s="135">
        <f>AN76</f>
        <v>39.28</v>
      </c>
      <c r="BB76" s="135">
        <f t="shared" si="51"/>
        <v>4.3321948549534763</v>
      </c>
      <c r="BC76" s="135">
        <f t="shared" si="51"/>
        <v>7.5249042145593874</v>
      </c>
      <c r="BD76" s="135">
        <f t="shared" si="51"/>
        <v>11.824849480021895</v>
      </c>
      <c r="BE76" s="135">
        <f t="shared" si="51"/>
        <v>0</v>
      </c>
      <c r="BF76" s="135">
        <f t="shared" si="51"/>
        <v>0</v>
      </c>
      <c r="BG76" s="135">
        <f t="shared" si="51"/>
        <v>0</v>
      </c>
      <c r="BH76" s="135">
        <f t="shared" si="50"/>
        <v>5.8049261083743851</v>
      </c>
      <c r="BI76" s="135">
        <f t="shared" si="50"/>
        <v>2.8702134646962238</v>
      </c>
      <c r="BJ76" s="135">
        <f t="shared" si="50"/>
        <v>1.6554789272030652</v>
      </c>
      <c r="BK76" s="135">
        <f t="shared" si="50"/>
        <v>5.267432950191572</v>
      </c>
      <c r="BL76" s="135">
        <f t="shared" si="50"/>
        <v>0</v>
      </c>
      <c r="BM76" s="136">
        <f t="shared" si="50"/>
        <v>0</v>
      </c>
      <c r="BN76" s="137">
        <f t="shared" si="81"/>
        <v>10813048.91575698</v>
      </c>
      <c r="BO76" s="137">
        <f>(BB76*10+AO76*2)*$C76</f>
        <v>1192572.1710591307</v>
      </c>
      <c r="BP76" s="137">
        <f t="shared" ref="BP76:BZ76" si="86">(BC76*10+AP76*2)*$C76</f>
        <v>2071465.3095319883</v>
      </c>
      <c r="BQ76" s="137">
        <f t="shared" si="86"/>
        <v>3255159.7721216958</v>
      </c>
      <c r="BR76" s="137">
        <f t="shared" si="86"/>
        <v>0</v>
      </c>
      <c r="BS76" s="137">
        <f t="shared" si="86"/>
        <v>0</v>
      </c>
      <c r="BT76" s="137">
        <f t="shared" si="86"/>
        <v>0</v>
      </c>
      <c r="BU76" s="137">
        <f t="shared" si="86"/>
        <v>1597987.5244961055</v>
      </c>
      <c r="BV76" s="137">
        <f t="shared" si="86"/>
        <v>790116.05377862987</v>
      </c>
      <c r="BW76" s="137">
        <f t="shared" si="86"/>
        <v>455722.36809703748</v>
      </c>
      <c r="BX76" s="137">
        <f t="shared" si="86"/>
        <v>1450025.7166723921</v>
      </c>
      <c r="BY76" s="137">
        <f t="shared" si="86"/>
        <v>0</v>
      </c>
      <c r="BZ76" s="137">
        <f t="shared" si="86"/>
        <v>0</v>
      </c>
      <c r="CA76" s="145">
        <v>2</v>
      </c>
      <c r="CF76" s="127" t="s">
        <v>61</v>
      </c>
    </row>
    <row r="77" spans="1:84" ht="12" hidden="1" customHeight="1" x14ac:dyDescent="0.25">
      <c r="A77" s="126" t="e">
        <f t="shared" si="82"/>
        <v>#REF!</v>
      </c>
      <c r="B77" s="127" t="s">
        <v>62</v>
      </c>
      <c r="C77" s="128">
        <f t="shared" si="80"/>
        <v>3520.6</v>
      </c>
      <c r="D77" s="129">
        <v>3520.6</v>
      </c>
      <c r="E77" s="129">
        <v>0</v>
      </c>
      <c r="F77" s="129">
        <v>328.2</v>
      </c>
      <c r="G77" s="126" t="s">
        <v>286</v>
      </c>
      <c r="H77" s="130">
        <v>7</v>
      </c>
      <c r="I77" s="130" t="s">
        <v>276</v>
      </c>
      <c r="J77" s="131">
        <v>31</v>
      </c>
      <c r="K77" s="132">
        <v>5.0999999999999996</v>
      </c>
      <c r="L77" s="132">
        <v>6.59</v>
      </c>
      <c r="M77" s="132">
        <v>8.98</v>
      </c>
      <c r="N77" s="132">
        <v>6.92</v>
      </c>
      <c r="O77" s="132">
        <v>3.15</v>
      </c>
      <c r="P77" s="132">
        <v>0</v>
      </c>
      <c r="Q77" s="132">
        <v>0</v>
      </c>
      <c r="R77" s="132">
        <v>0.26</v>
      </c>
      <c r="S77" s="133">
        <v>40</v>
      </c>
      <c r="T77" s="133">
        <v>40</v>
      </c>
      <c r="U77" s="133">
        <v>2604.04</v>
      </c>
      <c r="V77" s="132">
        <v>195.98199600000001</v>
      </c>
      <c r="W77" s="133">
        <v>42.3</v>
      </c>
      <c r="X77" s="133">
        <v>2604.04</v>
      </c>
      <c r="Y77" s="132">
        <v>7.85</v>
      </c>
      <c r="Z77" s="134">
        <v>0</v>
      </c>
      <c r="AA77" s="132">
        <v>6.73</v>
      </c>
      <c r="AB77" s="132">
        <v>10.67</v>
      </c>
      <c r="AC77" s="132">
        <v>14</v>
      </c>
      <c r="AD77" s="131">
        <f t="shared" si="84"/>
        <v>654831.6</v>
      </c>
      <c r="AE77" s="132">
        <f t="shared" si="84"/>
        <v>107730.35999999999</v>
      </c>
      <c r="AF77" s="132">
        <f t="shared" si="84"/>
        <v>139204.52399999998</v>
      </c>
      <c r="AG77" s="132">
        <f t="shared" si="83"/>
        <v>189689.92800000001</v>
      </c>
      <c r="AH77" s="132">
        <f t="shared" si="83"/>
        <v>146175.31200000001</v>
      </c>
      <c r="AI77" s="132">
        <f t="shared" si="83"/>
        <v>66539.34</v>
      </c>
      <c r="AJ77" s="132">
        <f t="shared" si="83"/>
        <v>0</v>
      </c>
      <c r="AK77" s="132">
        <f t="shared" si="83"/>
        <v>0</v>
      </c>
      <c r="AL77" s="132">
        <f t="shared" si="83"/>
        <v>5492.1360000000004</v>
      </c>
      <c r="AN77" s="135">
        <f>SUMIF('Page 1'!$L:$L,$B:$B,'Page 1'!$S:$S)</f>
        <v>33.17</v>
      </c>
      <c r="AO77" s="190">
        <f>SUMIF(СиР!$T$25:$Z$25,$AN$5:$AN$235,СиР!$T$26:$Z$26)</f>
        <v>13.89</v>
      </c>
      <c r="AP77" s="191"/>
      <c r="AQ77" s="139">
        <f>SUMIF(СиР!$T$25:$Z$25,$AN$5:$AN$235,СиР!$T$28:$Z$28)</f>
        <v>5.9</v>
      </c>
      <c r="AR77" s="139">
        <f>SUMIF(СиР!$T$25:$Z$25,$AN$5:$AN$235,СиР!$T$29:$Z$29)</f>
        <v>1.53</v>
      </c>
      <c r="AS77" s="139">
        <f>SUMIF(СиР!$T$25:$Z$25,$AN$5:$AN$235,СиР!$T$30:$Z$30)</f>
        <v>0.32</v>
      </c>
      <c r="AT77" s="139">
        <f>SUMIF(СиР!$T$25:$Z$25,$AN$5:$AN$235,СиР!$T$31:$Z$31)</f>
        <v>0.6</v>
      </c>
      <c r="AU77" s="139">
        <f>SUMIF(СиР!$T$25:$Z$25,$AN$5:$AN$235,СиР!$T$32:$Z$32)</f>
        <v>5.01</v>
      </c>
      <c r="AV77" s="139">
        <f>SUMIF(СиР!$T$25:$Z$25,$AN$5:$AN$235,СиР!$T$33:$Z$33)</f>
        <v>4.99</v>
      </c>
      <c r="AW77" s="139">
        <f>SUMIF(СиР!$T$25:$Z$25,$AN$5:$AN$235,СиР!$T$34:$Z$34)</f>
        <v>0</v>
      </c>
      <c r="AX77" s="139">
        <f>SUMIF(СиР!$T$25:$Z$25,$AN$5:$AN$235,СиР!$T$35:$Z$35)</f>
        <v>0</v>
      </c>
      <c r="AY77" s="139">
        <f>SUMIF(СиР!$T$25:$Z$25,$AN$5:$AN$235,СиР!$T$36:$Z$36)</f>
        <v>0</v>
      </c>
      <c r="AZ77" s="140">
        <f>SUMIF(СиР!$T$25:$Z$25,$AN$5:$AN$235,СиР!$T$37:$Z$37)</f>
        <v>0.93</v>
      </c>
      <c r="BA77" s="135">
        <f t="shared" ref="BA77:BA140" si="87">AN77*(1+$BA$4)</f>
        <v>37.581610000000005</v>
      </c>
      <c r="BB77" s="190">
        <f t="shared" si="51"/>
        <v>15.737370000000004</v>
      </c>
      <c r="BC77" s="191">
        <f t="shared" si="51"/>
        <v>0</v>
      </c>
      <c r="BD77" s="139">
        <f t="shared" si="51"/>
        <v>6.6847000000000012</v>
      </c>
      <c r="BE77" s="139">
        <f t="shared" si="51"/>
        <v>1.7334900000000002</v>
      </c>
      <c r="BF77" s="139">
        <f t="shared" si="51"/>
        <v>0.36256000000000005</v>
      </c>
      <c r="BG77" s="139">
        <f t="shared" si="51"/>
        <v>0.67980000000000007</v>
      </c>
      <c r="BH77" s="139">
        <f t="shared" si="50"/>
        <v>5.6763300000000001</v>
      </c>
      <c r="BI77" s="139">
        <f t="shared" si="50"/>
        <v>5.65367</v>
      </c>
      <c r="BJ77" s="139">
        <f t="shared" si="50"/>
        <v>0</v>
      </c>
      <c r="BK77" s="139">
        <f t="shared" si="50"/>
        <v>0</v>
      </c>
      <c r="BL77" s="139">
        <f t="shared" si="50"/>
        <v>0</v>
      </c>
      <c r="BM77" s="140">
        <f t="shared" si="50"/>
        <v>1.0536900000000002</v>
      </c>
      <c r="BN77" s="137">
        <f t="shared" si="81"/>
        <v>1556654.76566</v>
      </c>
      <c r="BO77" s="187">
        <f t="shared" ref="BO77:BO92" si="88">(AO77*2+BB77*10)*$C77</f>
        <v>651852.11622000008</v>
      </c>
      <c r="BP77" s="187">
        <f t="shared" ref="BP77:BP92" si="89">(AP77*6+BC77*6)*$C77</f>
        <v>0</v>
      </c>
      <c r="BQ77" s="137">
        <f t="shared" ref="BQ77:BZ92" si="90">(AQ77*2+BD77*10)*$C77</f>
        <v>276884.62820000004</v>
      </c>
      <c r="BR77" s="137">
        <f t="shared" si="90"/>
        <v>71802.284939999998</v>
      </c>
      <c r="BS77" s="137">
        <f t="shared" si="90"/>
        <v>15017.47136</v>
      </c>
      <c r="BT77" s="137">
        <f t="shared" si="90"/>
        <v>28157.758800000003</v>
      </c>
      <c r="BU77" s="137">
        <f t="shared" si="90"/>
        <v>235117.28597999999</v>
      </c>
      <c r="BV77" s="137">
        <f t="shared" si="90"/>
        <v>234178.69402</v>
      </c>
      <c r="BW77" s="137">
        <f t="shared" si="90"/>
        <v>0</v>
      </c>
      <c r="BX77" s="137">
        <f t="shared" si="90"/>
        <v>0</v>
      </c>
      <c r="BY77" s="137">
        <f t="shared" si="90"/>
        <v>0</v>
      </c>
      <c r="BZ77" s="137">
        <f t="shared" si="90"/>
        <v>43644.526140000009</v>
      </c>
      <c r="CA77" s="122">
        <v>1</v>
      </c>
      <c r="CF77" s="127" t="s">
        <v>62</v>
      </c>
    </row>
    <row r="78" spans="1:84" ht="12" hidden="1" customHeight="1" x14ac:dyDescent="0.25">
      <c r="A78" s="126" t="e">
        <f t="shared" si="82"/>
        <v>#REF!</v>
      </c>
      <c r="B78" s="127" t="s">
        <v>63</v>
      </c>
      <c r="C78" s="128">
        <f t="shared" si="80"/>
        <v>3523.58</v>
      </c>
      <c r="D78" s="129">
        <v>3523.58</v>
      </c>
      <c r="E78" s="129">
        <v>0</v>
      </c>
      <c r="F78" s="129">
        <v>313.8</v>
      </c>
      <c r="G78" s="126" t="s">
        <v>286</v>
      </c>
      <c r="H78" s="130">
        <v>7</v>
      </c>
      <c r="I78" s="130" t="s">
        <v>276</v>
      </c>
      <c r="J78" s="131">
        <v>31</v>
      </c>
      <c r="K78" s="132">
        <v>5.0999999999999996</v>
      </c>
      <c r="L78" s="132">
        <v>6.59</v>
      </c>
      <c r="M78" s="132">
        <v>8.98</v>
      </c>
      <c r="N78" s="132">
        <v>6.92</v>
      </c>
      <c r="O78" s="132">
        <v>3.15</v>
      </c>
      <c r="P78" s="132">
        <v>0</v>
      </c>
      <c r="Q78" s="132">
        <v>0</v>
      </c>
      <c r="R78" s="132">
        <v>0.26</v>
      </c>
      <c r="S78" s="133">
        <v>40</v>
      </c>
      <c r="T78" s="133">
        <v>40</v>
      </c>
      <c r="U78" s="133">
        <v>2604.04</v>
      </c>
      <c r="V78" s="132">
        <v>195.98199600000001</v>
      </c>
      <c r="W78" s="133">
        <v>42.3</v>
      </c>
      <c r="X78" s="133">
        <v>2604.04</v>
      </c>
      <c r="Y78" s="132">
        <v>7.85</v>
      </c>
      <c r="Z78" s="134">
        <v>0</v>
      </c>
      <c r="AA78" s="132">
        <v>6.73</v>
      </c>
      <c r="AB78" s="132">
        <v>10.67</v>
      </c>
      <c r="AC78" s="132">
        <v>14</v>
      </c>
      <c r="AD78" s="131">
        <f t="shared" si="84"/>
        <v>655385.88</v>
      </c>
      <c r="AE78" s="132">
        <f t="shared" si="84"/>
        <v>107821.54799999998</v>
      </c>
      <c r="AF78" s="132">
        <f t="shared" si="84"/>
        <v>139322.35319999998</v>
      </c>
      <c r="AG78" s="132">
        <f t="shared" si="83"/>
        <v>189850.49040000001</v>
      </c>
      <c r="AH78" s="132">
        <f t="shared" si="83"/>
        <v>146299.0416</v>
      </c>
      <c r="AI78" s="132">
        <f t="shared" si="83"/>
        <v>66595.661999999997</v>
      </c>
      <c r="AJ78" s="132">
        <f t="shared" si="83"/>
        <v>0</v>
      </c>
      <c r="AK78" s="132">
        <f t="shared" si="83"/>
        <v>0</v>
      </c>
      <c r="AL78" s="132">
        <f t="shared" si="83"/>
        <v>5496.7848000000004</v>
      </c>
      <c r="AN78" s="135">
        <f>SUMIF('Page 1'!$L:$L,$B:$B,'Page 1'!$S:$S)</f>
        <v>33.17</v>
      </c>
      <c r="AO78" s="190">
        <f>SUMIF(СиР!$T$25:$Z$25,$AN$5:$AN$235,СиР!$T$26:$Z$26)</f>
        <v>13.89</v>
      </c>
      <c r="AP78" s="191"/>
      <c r="AQ78" s="135">
        <f>SUMIF(СиР!$T$25:$Z$25,$AN$5:$AN$235,СиР!$T$28:$Z$28)</f>
        <v>5.9</v>
      </c>
      <c r="AR78" s="135">
        <f>SUMIF(СиР!$T$25:$Z$25,$AN$5:$AN$235,СиР!$T$29:$Z$29)</f>
        <v>1.53</v>
      </c>
      <c r="AS78" s="135">
        <f>SUMIF(СиР!$T$25:$Z$25,$AN$5:$AN$235,СиР!$T$30:$Z$30)</f>
        <v>0.32</v>
      </c>
      <c r="AT78" s="135">
        <f>SUMIF(СиР!$T$25:$Z$25,$AN$5:$AN$235,СиР!$T$31:$Z$31)</f>
        <v>0.6</v>
      </c>
      <c r="AU78" s="135">
        <f>SUMIF(СиР!$T$25:$Z$25,$AN$5:$AN$235,СиР!$T$32:$Z$32)</f>
        <v>5.01</v>
      </c>
      <c r="AV78" s="135">
        <f>SUMIF(СиР!$T$25:$Z$25,$AN$5:$AN$235,СиР!$T$33:$Z$33)</f>
        <v>4.99</v>
      </c>
      <c r="AW78" s="135">
        <f>SUMIF(СиР!$T$25:$Z$25,$AN$5:$AN$235,СиР!$T$34:$Z$34)</f>
        <v>0</v>
      </c>
      <c r="AX78" s="135">
        <f>SUMIF(СиР!$T$25:$Z$25,$AN$5:$AN$235,СиР!$T$35:$Z$35)</f>
        <v>0</v>
      </c>
      <c r="AY78" s="135">
        <f>SUMIF(СиР!$T$25:$Z$25,$AN$5:$AN$235,СиР!$T$36:$Z$36)</f>
        <v>0</v>
      </c>
      <c r="AZ78" s="136">
        <f>SUMIF(СиР!$T$25:$Z$25,$AN$5:$AN$235,СиР!$T$37:$Z$37)</f>
        <v>0.93</v>
      </c>
      <c r="BA78" s="135">
        <f t="shared" si="87"/>
        <v>37.581610000000005</v>
      </c>
      <c r="BB78" s="190">
        <f t="shared" si="51"/>
        <v>15.737370000000004</v>
      </c>
      <c r="BC78" s="191">
        <f t="shared" si="51"/>
        <v>0</v>
      </c>
      <c r="BD78" s="135">
        <f t="shared" si="51"/>
        <v>6.6847000000000012</v>
      </c>
      <c r="BE78" s="135">
        <f t="shared" si="51"/>
        <v>1.7334900000000002</v>
      </c>
      <c r="BF78" s="135">
        <f t="shared" si="51"/>
        <v>0.36256000000000005</v>
      </c>
      <c r="BG78" s="135">
        <f t="shared" si="51"/>
        <v>0.67980000000000007</v>
      </c>
      <c r="BH78" s="135">
        <f t="shared" si="50"/>
        <v>5.6763300000000001</v>
      </c>
      <c r="BI78" s="135">
        <f t="shared" si="50"/>
        <v>5.65367</v>
      </c>
      <c r="BJ78" s="135">
        <f t="shared" si="50"/>
        <v>0</v>
      </c>
      <c r="BK78" s="135">
        <f t="shared" si="50"/>
        <v>0</v>
      </c>
      <c r="BL78" s="135">
        <f t="shared" si="50"/>
        <v>0</v>
      </c>
      <c r="BM78" s="136">
        <f t="shared" si="50"/>
        <v>1.0536900000000002</v>
      </c>
      <c r="BN78" s="137">
        <f t="shared" si="81"/>
        <v>1557972.3908380002</v>
      </c>
      <c r="BO78" s="187">
        <f t="shared" si="88"/>
        <v>652403.8742460002</v>
      </c>
      <c r="BP78" s="187">
        <f t="shared" si="89"/>
        <v>0</v>
      </c>
      <c r="BQ78" s="137">
        <f t="shared" si="90"/>
        <v>277118.99625999999</v>
      </c>
      <c r="BR78" s="137">
        <f t="shared" si="90"/>
        <v>71863.061741999991</v>
      </c>
      <c r="BS78" s="137">
        <f t="shared" si="90"/>
        <v>15030.182848</v>
      </c>
      <c r="BT78" s="137">
        <f t="shared" si="90"/>
        <v>28181.592840000005</v>
      </c>
      <c r="BU78" s="137">
        <f t="shared" si="90"/>
        <v>235316.30021399999</v>
      </c>
      <c r="BV78" s="137">
        <f t="shared" si="90"/>
        <v>234376.91378599999</v>
      </c>
      <c r="BW78" s="137">
        <f t="shared" si="90"/>
        <v>0</v>
      </c>
      <c r="BX78" s="137">
        <f t="shared" si="90"/>
        <v>0</v>
      </c>
      <c r="BY78" s="137">
        <f t="shared" si="90"/>
        <v>0</v>
      </c>
      <c r="BZ78" s="137">
        <f t="shared" si="90"/>
        <v>43681.468902000008</v>
      </c>
      <c r="CA78" s="122">
        <v>1</v>
      </c>
      <c r="CF78" s="127" t="s">
        <v>63</v>
      </c>
    </row>
    <row r="79" spans="1:84" ht="12" hidden="1" customHeight="1" x14ac:dyDescent="0.25">
      <c r="A79" s="126" t="e">
        <f t="shared" si="82"/>
        <v>#REF!</v>
      </c>
      <c r="B79" s="127" t="s">
        <v>64</v>
      </c>
      <c r="C79" s="128">
        <f t="shared" si="80"/>
        <v>3477.26</v>
      </c>
      <c r="D79" s="129">
        <v>3477.26</v>
      </c>
      <c r="E79" s="129">
        <v>0</v>
      </c>
      <c r="F79" s="129">
        <v>363.6</v>
      </c>
      <c r="G79" s="126" t="s">
        <v>286</v>
      </c>
      <c r="H79" s="130">
        <v>7</v>
      </c>
      <c r="I79" s="130" t="s">
        <v>276</v>
      </c>
      <c r="J79" s="131">
        <v>31</v>
      </c>
      <c r="K79" s="132">
        <v>5.0999999999999996</v>
      </c>
      <c r="L79" s="132">
        <v>6.59</v>
      </c>
      <c r="M79" s="132">
        <v>8.98</v>
      </c>
      <c r="N79" s="132">
        <v>6.92</v>
      </c>
      <c r="O79" s="132">
        <v>3.15</v>
      </c>
      <c r="P79" s="132">
        <v>0</v>
      </c>
      <c r="Q79" s="132">
        <v>0</v>
      </c>
      <c r="R79" s="132">
        <v>0.26</v>
      </c>
      <c r="S79" s="133">
        <v>40</v>
      </c>
      <c r="T79" s="133">
        <v>40</v>
      </c>
      <c r="U79" s="133">
        <v>2604.04</v>
      </c>
      <c r="V79" s="132">
        <v>195.98199600000001</v>
      </c>
      <c r="W79" s="133">
        <v>42.3</v>
      </c>
      <c r="X79" s="133">
        <v>2604.04</v>
      </c>
      <c r="Y79" s="132">
        <v>7.85</v>
      </c>
      <c r="Z79" s="134">
        <v>0</v>
      </c>
      <c r="AA79" s="132">
        <v>6.73</v>
      </c>
      <c r="AB79" s="132">
        <v>10.67</v>
      </c>
      <c r="AC79" s="132">
        <v>14</v>
      </c>
      <c r="AD79" s="131">
        <f t="shared" si="84"/>
        <v>646770.3600000001</v>
      </c>
      <c r="AE79" s="132">
        <f t="shared" si="84"/>
        <v>106404.15600000002</v>
      </c>
      <c r="AF79" s="132">
        <f t="shared" si="84"/>
        <v>137490.86040000001</v>
      </c>
      <c r="AG79" s="132">
        <f t="shared" si="83"/>
        <v>187354.76880000002</v>
      </c>
      <c r="AH79" s="132">
        <f t="shared" si="83"/>
        <v>144375.8352</v>
      </c>
      <c r="AI79" s="132">
        <f t="shared" si="83"/>
        <v>65720.214000000007</v>
      </c>
      <c r="AJ79" s="132">
        <f t="shared" si="83"/>
        <v>0</v>
      </c>
      <c r="AK79" s="132">
        <f t="shared" si="83"/>
        <v>0</v>
      </c>
      <c r="AL79" s="132">
        <f t="shared" si="83"/>
        <v>5424.5256000000008</v>
      </c>
      <c r="AN79" s="135">
        <f>SUMIF('Page 1'!$L:$L,$B:$B,'Page 1'!$S:$S)</f>
        <v>33.17</v>
      </c>
      <c r="AO79" s="190">
        <f>SUMIF(СиР!$T$25:$Z$25,$AN$5:$AN$235,СиР!$T$26:$Z$26)</f>
        <v>13.89</v>
      </c>
      <c r="AP79" s="191"/>
      <c r="AQ79" s="135">
        <f>SUMIF(СиР!$T$25:$Z$25,$AN$5:$AN$235,СиР!$T$28:$Z$28)</f>
        <v>5.9</v>
      </c>
      <c r="AR79" s="135">
        <f>SUMIF(СиР!$T$25:$Z$25,$AN$5:$AN$235,СиР!$T$29:$Z$29)</f>
        <v>1.53</v>
      </c>
      <c r="AS79" s="135">
        <f>SUMIF(СиР!$T$25:$Z$25,$AN$5:$AN$235,СиР!$T$30:$Z$30)</f>
        <v>0.32</v>
      </c>
      <c r="AT79" s="135">
        <f>SUMIF(СиР!$T$25:$Z$25,$AN$5:$AN$235,СиР!$T$31:$Z$31)</f>
        <v>0.6</v>
      </c>
      <c r="AU79" s="135">
        <f>SUMIF(СиР!$T$25:$Z$25,$AN$5:$AN$235,СиР!$T$32:$Z$32)</f>
        <v>5.01</v>
      </c>
      <c r="AV79" s="135">
        <f>SUMIF(СиР!$T$25:$Z$25,$AN$5:$AN$235,СиР!$T$33:$Z$33)</f>
        <v>4.99</v>
      </c>
      <c r="AW79" s="135">
        <f>SUMIF(СиР!$T$25:$Z$25,$AN$5:$AN$235,СиР!$T$34:$Z$34)</f>
        <v>0</v>
      </c>
      <c r="AX79" s="135">
        <f>SUMIF(СиР!$T$25:$Z$25,$AN$5:$AN$235,СиР!$T$35:$Z$35)</f>
        <v>0</v>
      </c>
      <c r="AY79" s="135">
        <f>SUMIF(СиР!$T$25:$Z$25,$AN$5:$AN$235,СиР!$T$36:$Z$36)</f>
        <v>0</v>
      </c>
      <c r="AZ79" s="136">
        <f>SUMIF(СиР!$T$25:$Z$25,$AN$5:$AN$235,СиР!$T$37:$Z$37)</f>
        <v>0.93</v>
      </c>
      <c r="BA79" s="135">
        <f t="shared" si="87"/>
        <v>37.581610000000005</v>
      </c>
      <c r="BB79" s="190">
        <f t="shared" si="51"/>
        <v>15.737370000000004</v>
      </c>
      <c r="BC79" s="191">
        <f t="shared" si="51"/>
        <v>0</v>
      </c>
      <c r="BD79" s="135">
        <f t="shared" si="51"/>
        <v>6.6847000000000012</v>
      </c>
      <c r="BE79" s="135">
        <f t="shared" si="51"/>
        <v>1.7334900000000002</v>
      </c>
      <c r="BF79" s="135">
        <f t="shared" si="51"/>
        <v>0.36256000000000005</v>
      </c>
      <c r="BG79" s="135">
        <f t="shared" si="51"/>
        <v>0.67980000000000007</v>
      </c>
      <c r="BH79" s="135">
        <f t="shared" si="50"/>
        <v>5.6763300000000001</v>
      </c>
      <c r="BI79" s="135">
        <f t="shared" si="50"/>
        <v>5.65367</v>
      </c>
      <c r="BJ79" s="135">
        <f t="shared" si="50"/>
        <v>0</v>
      </c>
      <c r="BK79" s="135">
        <f t="shared" ref="BK79:BM142" si="91">$BA79*AX79/$AN79</f>
        <v>0</v>
      </c>
      <c r="BL79" s="135">
        <f t="shared" si="91"/>
        <v>0</v>
      </c>
      <c r="BM79" s="136">
        <f t="shared" si="91"/>
        <v>1.0536900000000002</v>
      </c>
      <c r="BN79" s="137">
        <f t="shared" si="81"/>
        <v>1537491.7202860003</v>
      </c>
      <c r="BO79" s="187">
        <f t="shared" si="88"/>
        <v>643827.55486200016</v>
      </c>
      <c r="BP79" s="187">
        <f t="shared" si="89"/>
        <v>0</v>
      </c>
      <c r="BQ79" s="137">
        <f t="shared" si="90"/>
        <v>273476.06722000003</v>
      </c>
      <c r="BR79" s="137">
        <f t="shared" si="90"/>
        <v>70918.369974000001</v>
      </c>
      <c r="BS79" s="137">
        <f t="shared" si="90"/>
        <v>14832.600256000002</v>
      </c>
      <c r="BT79" s="137">
        <f t="shared" si="90"/>
        <v>27811.125480000006</v>
      </c>
      <c r="BU79" s="137">
        <f t="shared" si="90"/>
        <v>232222.89775800001</v>
      </c>
      <c r="BV79" s="137">
        <f t="shared" si="90"/>
        <v>231295.86024200002</v>
      </c>
      <c r="BW79" s="137">
        <f t="shared" si="90"/>
        <v>0</v>
      </c>
      <c r="BX79" s="137">
        <f t="shared" si="90"/>
        <v>0</v>
      </c>
      <c r="BY79" s="137">
        <f t="shared" si="90"/>
        <v>0</v>
      </c>
      <c r="BZ79" s="137">
        <f t="shared" si="90"/>
        <v>43107.244494000013</v>
      </c>
      <c r="CA79" s="122">
        <v>1</v>
      </c>
      <c r="CF79" s="127" t="s">
        <v>64</v>
      </c>
    </row>
    <row r="80" spans="1:84" ht="12" hidden="1" customHeight="1" x14ac:dyDescent="0.25">
      <c r="A80" s="126" t="e">
        <f t="shared" si="82"/>
        <v>#REF!</v>
      </c>
      <c r="B80" s="127" t="s">
        <v>255</v>
      </c>
      <c r="C80" s="128">
        <f t="shared" si="80"/>
        <v>3071.9</v>
      </c>
      <c r="D80" s="129">
        <v>3071.9</v>
      </c>
      <c r="E80" s="129">
        <v>0</v>
      </c>
      <c r="F80" s="129">
        <v>340.85</v>
      </c>
      <c r="G80" s="126" t="s">
        <v>286</v>
      </c>
      <c r="H80" s="130">
        <v>3</v>
      </c>
      <c r="I80" s="130" t="s">
        <v>276</v>
      </c>
      <c r="J80" s="131">
        <v>45.06</v>
      </c>
      <c r="K80" s="132">
        <v>5.0999999999999996</v>
      </c>
      <c r="L80" s="132">
        <v>8.6300000000000008</v>
      </c>
      <c r="M80" s="132">
        <v>13.43</v>
      </c>
      <c r="N80" s="132">
        <v>6.91</v>
      </c>
      <c r="O80" s="132">
        <v>3.15</v>
      </c>
      <c r="P80" s="132">
        <v>1.81</v>
      </c>
      <c r="Q80" s="132">
        <v>5.77</v>
      </c>
      <c r="R80" s="132">
        <v>0.26</v>
      </c>
      <c r="S80" s="133">
        <v>40</v>
      </c>
      <c r="T80" s="133">
        <v>40</v>
      </c>
      <c r="U80" s="133">
        <v>2604.04</v>
      </c>
      <c r="V80" s="132">
        <v>195.98199600000001</v>
      </c>
      <c r="W80" s="133">
        <v>42.3</v>
      </c>
      <c r="X80" s="133">
        <v>2604.04</v>
      </c>
      <c r="Y80" s="132">
        <v>7.85</v>
      </c>
      <c r="Z80" s="134">
        <v>0</v>
      </c>
      <c r="AA80" s="132">
        <v>6.73</v>
      </c>
      <c r="AB80" s="132">
        <v>10.67</v>
      </c>
      <c r="AC80" s="132">
        <v>14</v>
      </c>
      <c r="AD80" s="131">
        <f t="shared" si="84"/>
        <v>830518.88400000008</v>
      </c>
      <c r="AE80" s="132">
        <f t="shared" si="84"/>
        <v>94000.139999999985</v>
      </c>
      <c r="AF80" s="132">
        <f t="shared" si="84"/>
        <v>159062.98200000002</v>
      </c>
      <c r="AG80" s="132">
        <f t="shared" si="83"/>
        <v>247533.70199999999</v>
      </c>
      <c r="AH80" s="132">
        <f t="shared" si="83"/>
        <v>127360.97400000002</v>
      </c>
      <c r="AI80" s="132">
        <f t="shared" si="83"/>
        <v>58058.91</v>
      </c>
      <c r="AJ80" s="132">
        <f t="shared" si="83"/>
        <v>33360.834000000003</v>
      </c>
      <c r="AK80" s="132">
        <f t="shared" si="83"/>
        <v>106349.17799999999</v>
      </c>
      <c r="AL80" s="132">
        <f t="shared" si="83"/>
        <v>4792.1640000000007</v>
      </c>
      <c r="AN80" s="135">
        <f>SUMIF('Page 1'!$L:$L,$B:$B,'Page 1'!$S:$S)</f>
        <v>48.44</v>
      </c>
      <c r="AO80" s="190">
        <f>SUMIF(СиР!$T$25:$Z$25,$AN$5:$AN$235,СиР!$T$26:$Z$26)</f>
        <v>18.489999999999998</v>
      </c>
      <c r="AP80" s="191"/>
      <c r="AQ80" s="135">
        <f>SUMIF(СиР!$T$25:$Z$25,$AN$5:$AN$235,СиР!$T$28:$Z$28)</f>
        <v>6.67</v>
      </c>
      <c r="AR80" s="135">
        <f>SUMIF(СиР!$T$25:$Z$25,$AN$5:$AN$235,СиР!$T$29:$Z$29)</f>
        <v>1.53</v>
      </c>
      <c r="AS80" s="135">
        <f>SUMIF(СиР!$T$25:$Z$25,$AN$5:$AN$235,СиР!$T$30:$Z$30)</f>
        <v>0.32</v>
      </c>
      <c r="AT80" s="135">
        <f>SUMIF(СиР!$T$25:$Z$25,$AN$5:$AN$235,СиР!$T$31:$Z$31)</f>
        <v>0.87</v>
      </c>
      <c r="AU80" s="135">
        <f>SUMIF(СиР!$T$25:$Z$25,$AN$5:$AN$235,СиР!$T$32:$Z$32)</f>
        <v>5.01</v>
      </c>
      <c r="AV80" s="135">
        <f>SUMIF(СиР!$T$25:$Z$25,$AN$5:$AN$235,СиР!$T$33:$Z$33)</f>
        <v>4.99</v>
      </c>
      <c r="AW80" s="135">
        <f>SUMIF(СиР!$T$25:$Z$25,$AN$5:$AN$235,СиР!$T$34:$Z$34)</f>
        <v>2.7</v>
      </c>
      <c r="AX80" s="135">
        <f>SUMIF(СиР!$T$25:$Z$25,$AN$5:$AN$235,СиР!$T$35:$Z$35)</f>
        <v>6.46</v>
      </c>
      <c r="AY80" s="135">
        <f>SUMIF(СиР!$T$25:$Z$25,$AN$5:$AN$235,СиР!$T$36:$Z$36)</f>
        <v>0.47</v>
      </c>
      <c r="AZ80" s="136">
        <f>SUMIF(СиР!$T$25:$Z$25,$AN$5:$AN$235,СиР!$T$37:$Z$37)</f>
        <v>0.93</v>
      </c>
      <c r="BA80" s="135">
        <f t="shared" si="87"/>
        <v>54.88252</v>
      </c>
      <c r="BB80" s="190">
        <f t="shared" si="51"/>
        <v>20.949169999999999</v>
      </c>
      <c r="BC80" s="191">
        <f t="shared" si="51"/>
        <v>0</v>
      </c>
      <c r="BD80" s="135">
        <f t="shared" si="51"/>
        <v>7.5571100000000007</v>
      </c>
      <c r="BE80" s="135">
        <f t="shared" ref="BE80:BJ123" si="92">$BA80*AR80/$AN80</f>
        <v>1.7334900000000002</v>
      </c>
      <c r="BF80" s="135">
        <f t="shared" si="92"/>
        <v>0.36256000000000005</v>
      </c>
      <c r="BG80" s="135">
        <f t="shared" si="92"/>
        <v>0.98571000000000009</v>
      </c>
      <c r="BH80" s="135">
        <f t="shared" si="92"/>
        <v>5.6763300000000001</v>
      </c>
      <c r="BI80" s="135">
        <f t="shared" si="92"/>
        <v>5.65367</v>
      </c>
      <c r="BJ80" s="135">
        <f t="shared" si="92"/>
        <v>3.0591000000000004</v>
      </c>
      <c r="BK80" s="135">
        <f t="shared" si="91"/>
        <v>7.3191800000000002</v>
      </c>
      <c r="BL80" s="135">
        <f t="shared" si="91"/>
        <v>0.53250999999999993</v>
      </c>
      <c r="BM80" s="136">
        <f t="shared" si="91"/>
        <v>1.05369</v>
      </c>
      <c r="BN80" s="137">
        <f t="shared" si="81"/>
        <v>1983541.80388</v>
      </c>
      <c r="BO80" s="187">
        <f t="shared" si="88"/>
        <v>757136.41522999993</v>
      </c>
      <c r="BP80" s="187">
        <f t="shared" si="89"/>
        <v>0</v>
      </c>
      <c r="BQ80" s="137">
        <f t="shared" si="90"/>
        <v>273126.00809000002</v>
      </c>
      <c r="BR80" s="137">
        <f t="shared" si="90"/>
        <v>62651.093310000004</v>
      </c>
      <c r="BS80" s="137">
        <f t="shared" si="90"/>
        <v>13103.496640000001</v>
      </c>
      <c r="BT80" s="137">
        <f t="shared" si="90"/>
        <v>35625.131490000007</v>
      </c>
      <c r="BU80" s="137">
        <f t="shared" si="90"/>
        <v>205151.61927</v>
      </c>
      <c r="BV80" s="137">
        <f t="shared" si="90"/>
        <v>204332.65072999999</v>
      </c>
      <c r="BW80" s="137">
        <f t="shared" si="90"/>
        <v>110560.75290000002</v>
      </c>
      <c r="BX80" s="137">
        <f t="shared" si="90"/>
        <v>264526.83842000004</v>
      </c>
      <c r="BY80" s="137">
        <f t="shared" si="90"/>
        <v>19245.760689999996</v>
      </c>
      <c r="BZ80" s="137">
        <f t="shared" si="90"/>
        <v>38082.037109999997</v>
      </c>
      <c r="CA80" s="122">
        <v>1</v>
      </c>
      <c r="CF80" s="127" t="s">
        <v>255</v>
      </c>
    </row>
    <row r="81" spans="1:84" ht="12" hidden="1" customHeight="1" x14ac:dyDescent="0.25">
      <c r="A81" s="126" t="e">
        <f t="shared" si="82"/>
        <v>#REF!</v>
      </c>
      <c r="B81" s="127" t="s">
        <v>264</v>
      </c>
      <c r="C81" s="128">
        <f t="shared" si="80"/>
        <v>3039.4</v>
      </c>
      <c r="D81" s="129">
        <v>3039.4</v>
      </c>
      <c r="E81" s="129">
        <v>0</v>
      </c>
      <c r="F81" s="129">
        <v>337.25</v>
      </c>
      <c r="G81" s="126" t="s">
        <v>286</v>
      </c>
      <c r="H81" s="130">
        <v>3</v>
      </c>
      <c r="I81" s="130" t="s">
        <v>276</v>
      </c>
      <c r="J81" s="131">
        <v>45.06</v>
      </c>
      <c r="K81" s="132">
        <v>5.0999999999999996</v>
      </c>
      <c r="L81" s="132">
        <v>8.6300000000000008</v>
      </c>
      <c r="M81" s="132">
        <v>13.43</v>
      </c>
      <c r="N81" s="132">
        <v>6.91</v>
      </c>
      <c r="O81" s="132">
        <v>3.15</v>
      </c>
      <c r="P81" s="132">
        <v>1.81</v>
      </c>
      <c r="Q81" s="132">
        <v>5.77</v>
      </c>
      <c r="R81" s="132">
        <v>0.26</v>
      </c>
      <c r="S81" s="133">
        <v>40</v>
      </c>
      <c r="T81" s="133">
        <v>40</v>
      </c>
      <c r="U81" s="133">
        <v>2604.04</v>
      </c>
      <c r="V81" s="132">
        <v>195.98199600000001</v>
      </c>
      <c r="W81" s="133">
        <v>42.3</v>
      </c>
      <c r="X81" s="133">
        <v>2604.04</v>
      </c>
      <c r="Y81" s="132">
        <v>7.85</v>
      </c>
      <c r="Z81" s="134">
        <v>0</v>
      </c>
      <c r="AA81" s="132">
        <v>6.73</v>
      </c>
      <c r="AB81" s="132">
        <v>10.67</v>
      </c>
      <c r="AC81" s="132">
        <v>14</v>
      </c>
      <c r="AD81" s="131">
        <f t="shared" si="84"/>
        <v>821732.18400000001</v>
      </c>
      <c r="AE81" s="132">
        <f t="shared" si="84"/>
        <v>93005.639999999985</v>
      </c>
      <c r="AF81" s="132">
        <f t="shared" si="84"/>
        <v>157380.13200000004</v>
      </c>
      <c r="AG81" s="132">
        <f t="shared" si="83"/>
        <v>244914.85200000001</v>
      </c>
      <c r="AH81" s="132">
        <f t="shared" si="83"/>
        <v>126013.524</v>
      </c>
      <c r="AI81" s="132">
        <f t="shared" si="83"/>
        <v>57444.66</v>
      </c>
      <c r="AJ81" s="132">
        <f t="shared" si="83"/>
        <v>33007.884000000005</v>
      </c>
      <c r="AK81" s="132">
        <f t="shared" si="83"/>
        <v>105224.02799999999</v>
      </c>
      <c r="AL81" s="132">
        <f t="shared" si="83"/>
        <v>4741.4639999999999</v>
      </c>
      <c r="AN81" s="135">
        <f>SUMIF('Page 1'!$L:$L,$B:$B,'Page 1'!$S:$S)</f>
        <v>48.44</v>
      </c>
      <c r="AO81" s="190">
        <f>SUMIF(СиР!$T$25:$Z$25,$AN$5:$AN$235,СиР!$T$26:$Z$26)</f>
        <v>18.489999999999998</v>
      </c>
      <c r="AP81" s="191"/>
      <c r="AQ81" s="135">
        <f>SUMIF(СиР!$T$25:$Z$25,$AN$5:$AN$235,СиР!$T$28:$Z$28)</f>
        <v>6.67</v>
      </c>
      <c r="AR81" s="135">
        <f>SUMIF(СиР!$T$25:$Z$25,$AN$5:$AN$235,СиР!$T$29:$Z$29)</f>
        <v>1.53</v>
      </c>
      <c r="AS81" s="135">
        <f>SUMIF(СиР!$T$25:$Z$25,$AN$5:$AN$235,СиР!$T$30:$Z$30)</f>
        <v>0.32</v>
      </c>
      <c r="AT81" s="135">
        <f>SUMIF(СиР!$T$25:$Z$25,$AN$5:$AN$235,СиР!$T$31:$Z$31)</f>
        <v>0.87</v>
      </c>
      <c r="AU81" s="135">
        <f>SUMIF(СиР!$T$25:$Z$25,$AN$5:$AN$235,СиР!$T$32:$Z$32)</f>
        <v>5.01</v>
      </c>
      <c r="AV81" s="135">
        <f>SUMIF(СиР!$T$25:$Z$25,$AN$5:$AN$235,СиР!$T$33:$Z$33)</f>
        <v>4.99</v>
      </c>
      <c r="AW81" s="135">
        <f>SUMIF(СиР!$T$25:$Z$25,$AN$5:$AN$235,СиР!$T$34:$Z$34)</f>
        <v>2.7</v>
      </c>
      <c r="AX81" s="135">
        <f>SUMIF(СиР!$T$25:$Z$25,$AN$5:$AN$235,СиР!$T$35:$Z$35)</f>
        <v>6.46</v>
      </c>
      <c r="AY81" s="135">
        <f>SUMIF(СиР!$T$25:$Z$25,$AN$5:$AN$235,СиР!$T$36:$Z$36)</f>
        <v>0.47</v>
      </c>
      <c r="AZ81" s="136">
        <f>SUMIF(СиР!$T$25:$Z$25,$AN$5:$AN$235,СиР!$T$37:$Z$37)</f>
        <v>0.93</v>
      </c>
      <c r="BA81" s="135">
        <f t="shared" si="87"/>
        <v>54.88252</v>
      </c>
      <c r="BB81" s="190">
        <f t="shared" ref="BB81:BG144" si="93">$BA81*AO81/$AN81</f>
        <v>20.949169999999999</v>
      </c>
      <c r="BC81" s="191">
        <f t="shared" si="93"/>
        <v>0</v>
      </c>
      <c r="BD81" s="135">
        <f t="shared" si="93"/>
        <v>7.5571100000000007</v>
      </c>
      <c r="BE81" s="135">
        <f t="shared" si="92"/>
        <v>1.7334900000000002</v>
      </c>
      <c r="BF81" s="135">
        <f t="shared" si="92"/>
        <v>0.36256000000000005</v>
      </c>
      <c r="BG81" s="135">
        <f t="shared" si="92"/>
        <v>0.98571000000000009</v>
      </c>
      <c r="BH81" s="135">
        <f t="shared" si="92"/>
        <v>5.6763300000000001</v>
      </c>
      <c r="BI81" s="135">
        <f t="shared" si="92"/>
        <v>5.65367</v>
      </c>
      <c r="BJ81" s="135">
        <f t="shared" si="92"/>
        <v>3.0591000000000004</v>
      </c>
      <c r="BK81" s="135">
        <f t="shared" si="91"/>
        <v>7.3191800000000002</v>
      </c>
      <c r="BL81" s="135">
        <f t="shared" si="91"/>
        <v>0.53250999999999993</v>
      </c>
      <c r="BM81" s="136">
        <f t="shared" si="91"/>
        <v>1.05369</v>
      </c>
      <c r="BN81" s="137">
        <f t="shared" si="81"/>
        <v>1962556.3848799998</v>
      </c>
      <c r="BO81" s="187">
        <f t="shared" si="88"/>
        <v>749126.08497999993</v>
      </c>
      <c r="BP81" s="187">
        <f t="shared" si="89"/>
        <v>0</v>
      </c>
      <c r="BQ81" s="137">
        <f t="shared" si="90"/>
        <v>270236.39734000002</v>
      </c>
      <c r="BR81" s="137">
        <f t="shared" si="90"/>
        <v>61988.259060000004</v>
      </c>
      <c r="BS81" s="137">
        <f t="shared" si="90"/>
        <v>12964.86464</v>
      </c>
      <c r="BT81" s="137">
        <f t="shared" si="90"/>
        <v>35248.225740000002</v>
      </c>
      <c r="BU81" s="137">
        <f t="shared" si="90"/>
        <v>202981.16201999999</v>
      </c>
      <c r="BV81" s="137">
        <f t="shared" si="90"/>
        <v>202170.85798</v>
      </c>
      <c r="BW81" s="137">
        <f t="shared" si="90"/>
        <v>109391.04540000002</v>
      </c>
      <c r="BX81" s="137">
        <f t="shared" si="90"/>
        <v>261728.20492000002</v>
      </c>
      <c r="BY81" s="137">
        <f t="shared" si="90"/>
        <v>19042.144939999995</v>
      </c>
      <c r="BZ81" s="137">
        <f t="shared" si="90"/>
        <v>37679.137859999995</v>
      </c>
      <c r="CA81" s="122">
        <v>1</v>
      </c>
      <c r="CF81" s="127" t="s">
        <v>264</v>
      </c>
    </row>
    <row r="82" spans="1:84" ht="12" hidden="1" customHeight="1" x14ac:dyDescent="0.25">
      <c r="A82" s="126" t="e">
        <f t="shared" si="82"/>
        <v>#REF!</v>
      </c>
      <c r="B82" s="127" t="s">
        <v>65</v>
      </c>
      <c r="C82" s="128">
        <f t="shared" si="80"/>
        <v>8990.7000000000007</v>
      </c>
      <c r="D82" s="129">
        <v>8990.7000000000007</v>
      </c>
      <c r="E82" s="129">
        <v>0</v>
      </c>
      <c r="F82" s="129">
        <v>835.8</v>
      </c>
      <c r="G82" s="126" t="s">
        <v>286</v>
      </c>
      <c r="H82" s="130">
        <v>3</v>
      </c>
      <c r="I82" s="130" t="s">
        <v>276</v>
      </c>
      <c r="J82" s="131">
        <v>45.06</v>
      </c>
      <c r="K82" s="132">
        <v>5.0999999999999996</v>
      </c>
      <c r="L82" s="132">
        <v>8.6300000000000008</v>
      </c>
      <c r="M82" s="132">
        <v>13.43</v>
      </c>
      <c r="N82" s="132">
        <v>6.91</v>
      </c>
      <c r="O82" s="132">
        <v>3.15</v>
      </c>
      <c r="P82" s="132">
        <v>1.81</v>
      </c>
      <c r="Q82" s="132">
        <v>5.77</v>
      </c>
      <c r="R82" s="132">
        <v>0.26</v>
      </c>
      <c r="S82" s="133">
        <v>40</v>
      </c>
      <c r="T82" s="133">
        <v>40</v>
      </c>
      <c r="U82" s="133">
        <v>2604.04</v>
      </c>
      <c r="V82" s="132">
        <v>195.98199600000001</v>
      </c>
      <c r="W82" s="133">
        <v>42.3</v>
      </c>
      <c r="X82" s="133">
        <v>2604.04</v>
      </c>
      <c r="Y82" s="132">
        <v>7.85</v>
      </c>
      <c r="Z82" s="134">
        <v>0</v>
      </c>
      <c r="AA82" s="132">
        <v>6.73</v>
      </c>
      <c r="AB82" s="132">
        <v>10.67</v>
      </c>
      <c r="AC82" s="132">
        <v>14</v>
      </c>
      <c r="AD82" s="131">
        <f t="shared" si="84"/>
        <v>2430725.6520000002</v>
      </c>
      <c r="AE82" s="132">
        <f t="shared" si="84"/>
        <v>275115.42</v>
      </c>
      <c r="AF82" s="132">
        <f t="shared" si="84"/>
        <v>465538.44600000005</v>
      </c>
      <c r="AG82" s="132">
        <f t="shared" si="83"/>
        <v>724470.60600000003</v>
      </c>
      <c r="AH82" s="132">
        <f t="shared" si="83"/>
        <v>372754.42200000002</v>
      </c>
      <c r="AI82" s="132">
        <f t="shared" si="83"/>
        <v>169924.23</v>
      </c>
      <c r="AJ82" s="132">
        <f t="shared" si="83"/>
        <v>97639.002000000008</v>
      </c>
      <c r="AK82" s="132">
        <f t="shared" si="83"/>
        <v>311258.03399999999</v>
      </c>
      <c r="AL82" s="132">
        <f t="shared" si="83"/>
        <v>14025.492000000002</v>
      </c>
      <c r="AN82" s="135">
        <f>SUMIF('Page 1'!$L:$L,$B:$B,'Page 1'!$S:$S)</f>
        <v>48.44</v>
      </c>
      <c r="AO82" s="190">
        <f>SUMIF(СиР!$T$25:$Z$25,$AN$5:$AN$235,СиР!$T$26:$Z$26)</f>
        <v>18.489999999999998</v>
      </c>
      <c r="AP82" s="191"/>
      <c r="AQ82" s="135">
        <f>SUMIF(СиР!$T$25:$Z$25,$AN$5:$AN$235,СиР!$T$28:$Z$28)</f>
        <v>6.67</v>
      </c>
      <c r="AR82" s="135">
        <f>SUMIF(СиР!$T$25:$Z$25,$AN$5:$AN$235,СиР!$T$29:$Z$29)</f>
        <v>1.53</v>
      </c>
      <c r="AS82" s="135">
        <f>SUMIF(СиР!$T$25:$Z$25,$AN$5:$AN$235,СиР!$T$30:$Z$30)</f>
        <v>0.32</v>
      </c>
      <c r="AT82" s="135">
        <f>SUMIF(СиР!$T$25:$Z$25,$AN$5:$AN$235,СиР!$T$31:$Z$31)</f>
        <v>0.87</v>
      </c>
      <c r="AU82" s="135">
        <f>SUMIF(СиР!$T$25:$Z$25,$AN$5:$AN$235,СиР!$T$32:$Z$32)</f>
        <v>5.01</v>
      </c>
      <c r="AV82" s="135">
        <f>SUMIF(СиР!$T$25:$Z$25,$AN$5:$AN$235,СиР!$T$33:$Z$33)</f>
        <v>4.99</v>
      </c>
      <c r="AW82" s="135">
        <f>SUMIF(СиР!$T$25:$Z$25,$AN$5:$AN$235,СиР!$T$34:$Z$34)</f>
        <v>2.7</v>
      </c>
      <c r="AX82" s="135">
        <f>SUMIF(СиР!$T$25:$Z$25,$AN$5:$AN$235,СиР!$T$35:$Z$35)</f>
        <v>6.46</v>
      </c>
      <c r="AY82" s="135">
        <f>SUMIF(СиР!$T$25:$Z$25,$AN$5:$AN$235,СиР!$T$36:$Z$36)</f>
        <v>0.47</v>
      </c>
      <c r="AZ82" s="136">
        <f>SUMIF(СиР!$T$25:$Z$25,$AN$5:$AN$235,СиР!$T$37:$Z$37)</f>
        <v>0.93</v>
      </c>
      <c r="BA82" s="135">
        <f t="shared" si="87"/>
        <v>54.88252</v>
      </c>
      <c r="BB82" s="190">
        <f t="shared" si="93"/>
        <v>20.949169999999999</v>
      </c>
      <c r="BC82" s="191">
        <f t="shared" si="93"/>
        <v>0</v>
      </c>
      <c r="BD82" s="135">
        <f t="shared" si="93"/>
        <v>7.5571100000000007</v>
      </c>
      <c r="BE82" s="135">
        <f t="shared" si="92"/>
        <v>1.7334900000000002</v>
      </c>
      <c r="BF82" s="135">
        <f t="shared" si="92"/>
        <v>0.36256000000000005</v>
      </c>
      <c r="BG82" s="135">
        <f t="shared" si="92"/>
        <v>0.98571000000000009</v>
      </c>
      <c r="BH82" s="135">
        <f t="shared" si="92"/>
        <v>5.6763300000000001</v>
      </c>
      <c r="BI82" s="135">
        <f t="shared" si="92"/>
        <v>5.65367</v>
      </c>
      <c r="BJ82" s="135">
        <f t="shared" si="92"/>
        <v>3.0591000000000004</v>
      </c>
      <c r="BK82" s="135">
        <f t="shared" si="91"/>
        <v>7.3191800000000002</v>
      </c>
      <c r="BL82" s="135">
        <f t="shared" si="91"/>
        <v>0.53250999999999993</v>
      </c>
      <c r="BM82" s="136">
        <f t="shared" si="91"/>
        <v>1.05369</v>
      </c>
      <c r="BN82" s="137">
        <f t="shared" si="81"/>
        <v>5805341.7416400015</v>
      </c>
      <c r="BO82" s="187">
        <f t="shared" si="88"/>
        <v>2215953.1131899999</v>
      </c>
      <c r="BP82" s="187">
        <f t="shared" si="89"/>
        <v>0</v>
      </c>
      <c r="BQ82" s="137">
        <f t="shared" si="90"/>
        <v>799373.02677000011</v>
      </c>
      <c r="BR82" s="137">
        <f t="shared" si="90"/>
        <v>183364.42743000001</v>
      </c>
      <c r="BS82" s="137">
        <f t="shared" si="90"/>
        <v>38350.729920000005</v>
      </c>
      <c r="BT82" s="137">
        <f t="shared" si="90"/>
        <v>104266.04697000002</v>
      </c>
      <c r="BU82" s="137">
        <f t="shared" si="90"/>
        <v>600428.61531000002</v>
      </c>
      <c r="BV82" s="137">
        <f t="shared" si="90"/>
        <v>598031.69469000003</v>
      </c>
      <c r="BW82" s="137">
        <f t="shared" si="90"/>
        <v>323584.28370000009</v>
      </c>
      <c r="BX82" s="137">
        <f t="shared" si="90"/>
        <v>774205.3602600001</v>
      </c>
      <c r="BY82" s="137">
        <f t="shared" si="90"/>
        <v>56327.634569999995</v>
      </c>
      <c r="BZ82" s="137">
        <f t="shared" si="90"/>
        <v>111456.80882999999</v>
      </c>
      <c r="CA82" s="122">
        <v>1</v>
      </c>
      <c r="CF82" s="127" t="s">
        <v>65</v>
      </c>
    </row>
    <row r="83" spans="1:84" ht="12" hidden="1" customHeight="1" x14ac:dyDescent="0.25">
      <c r="A83" s="126" t="e">
        <f t="shared" si="82"/>
        <v>#REF!</v>
      </c>
      <c r="B83" s="127" t="s">
        <v>66</v>
      </c>
      <c r="C83" s="128">
        <f t="shared" si="80"/>
        <v>3242.2</v>
      </c>
      <c r="D83" s="129">
        <v>2712.7</v>
      </c>
      <c r="E83" s="129">
        <v>529.5</v>
      </c>
      <c r="F83" s="129">
        <v>305.5</v>
      </c>
      <c r="G83" s="126" t="s">
        <v>286</v>
      </c>
      <c r="H83" s="130">
        <v>7</v>
      </c>
      <c r="I83" s="130" t="s">
        <v>276</v>
      </c>
      <c r="J83" s="131">
        <v>31</v>
      </c>
      <c r="K83" s="132">
        <v>5.0999999999999996</v>
      </c>
      <c r="L83" s="132">
        <v>6.59</v>
      </c>
      <c r="M83" s="132">
        <v>8.98</v>
      </c>
      <c r="N83" s="132">
        <v>6.92</v>
      </c>
      <c r="O83" s="132">
        <v>3.15</v>
      </c>
      <c r="P83" s="132">
        <v>0</v>
      </c>
      <c r="Q83" s="132">
        <v>0</v>
      </c>
      <c r="R83" s="132">
        <v>0.26</v>
      </c>
      <c r="S83" s="133">
        <v>40</v>
      </c>
      <c r="T83" s="133">
        <v>40</v>
      </c>
      <c r="U83" s="133">
        <v>2604.04</v>
      </c>
      <c r="V83" s="132">
        <v>195.98199600000001</v>
      </c>
      <c r="W83" s="133">
        <v>42.3</v>
      </c>
      <c r="X83" s="133">
        <v>2604.04</v>
      </c>
      <c r="Y83" s="132">
        <v>7.85</v>
      </c>
      <c r="Z83" s="134">
        <v>0</v>
      </c>
      <c r="AA83" s="132">
        <v>6.73</v>
      </c>
      <c r="AB83" s="132">
        <v>10.67</v>
      </c>
      <c r="AC83" s="132">
        <v>14</v>
      </c>
      <c r="AD83" s="131">
        <f t="shared" si="84"/>
        <v>603049.19999999995</v>
      </c>
      <c r="AE83" s="132">
        <f t="shared" si="84"/>
        <v>99211.319999999978</v>
      </c>
      <c r="AF83" s="132">
        <f t="shared" si="84"/>
        <v>128196.58799999999</v>
      </c>
      <c r="AG83" s="132">
        <f t="shared" si="83"/>
        <v>174689.73599999998</v>
      </c>
      <c r="AH83" s="132">
        <f t="shared" si="83"/>
        <v>134616.14399999997</v>
      </c>
      <c r="AI83" s="132">
        <f t="shared" si="83"/>
        <v>61277.579999999987</v>
      </c>
      <c r="AJ83" s="132">
        <f t="shared" si="83"/>
        <v>0</v>
      </c>
      <c r="AK83" s="132">
        <f t="shared" si="83"/>
        <v>0</v>
      </c>
      <c r="AL83" s="132">
        <f t="shared" si="83"/>
        <v>5057.8320000000003</v>
      </c>
      <c r="AN83" s="135">
        <f>SUMIF('Page 1'!$L:$L,$B:$B,'Page 1'!$S:$S)</f>
        <v>33.17</v>
      </c>
      <c r="AO83" s="190">
        <f>SUMIF(СиР!$T$25:$Z$25,$AN$5:$AN$235,СиР!$T$26:$Z$26)</f>
        <v>13.89</v>
      </c>
      <c r="AP83" s="191"/>
      <c r="AQ83" s="135">
        <f>SUMIF(СиР!$T$25:$Z$25,$AN$5:$AN$235,СиР!$T$28:$Z$28)</f>
        <v>5.9</v>
      </c>
      <c r="AR83" s="135">
        <f>SUMIF(СиР!$T$25:$Z$25,$AN$5:$AN$235,СиР!$T$29:$Z$29)</f>
        <v>1.53</v>
      </c>
      <c r="AS83" s="135">
        <f>SUMIF(СиР!$T$25:$Z$25,$AN$5:$AN$235,СиР!$T$30:$Z$30)</f>
        <v>0.32</v>
      </c>
      <c r="AT83" s="135">
        <f>SUMIF(СиР!$T$25:$Z$25,$AN$5:$AN$235,СиР!$T$31:$Z$31)</f>
        <v>0.6</v>
      </c>
      <c r="AU83" s="135">
        <f>SUMIF(СиР!$T$25:$Z$25,$AN$5:$AN$235,СиР!$T$32:$Z$32)</f>
        <v>5.01</v>
      </c>
      <c r="AV83" s="135">
        <f>SUMIF(СиР!$T$25:$Z$25,$AN$5:$AN$235,СиР!$T$33:$Z$33)</f>
        <v>4.99</v>
      </c>
      <c r="AW83" s="135">
        <f>SUMIF(СиР!$T$25:$Z$25,$AN$5:$AN$235,СиР!$T$34:$Z$34)</f>
        <v>0</v>
      </c>
      <c r="AX83" s="135">
        <f>SUMIF(СиР!$T$25:$Z$25,$AN$5:$AN$235,СиР!$T$35:$Z$35)</f>
        <v>0</v>
      </c>
      <c r="AY83" s="135">
        <f>SUMIF(СиР!$T$25:$Z$25,$AN$5:$AN$235,СиР!$T$36:$Z$36)</f>
        <v>0</v>
      </c>
      <c r="AZ83" s="136">
        <f>SUMIF(СиР!$T$25:$Z$25,$AN$5:$AN$235,СиР!$T$37:$Z$37)</f>
        <v>0.93</v>
      </c>
      <c r="BA83" s="135">
        <f t="shared" si="87"/>
        <v>37.581610000000005</v>
      </c>
      <c r="BB83" s="190">
        <f t="shared" si="93"/>
        <v>15.737370000000004</v>
      </c>
      <c r="BC83" s="191">
        <f t="shared" si="93"/>
        <v>0</v>
      </c>
      <c r="BD83" s="135">
        <f t="shared" si="93"/>
        <v>6.6847000000000012</v>
      </c>
      <c r="BE83" s="135">
        <f t="shared" si="92"/>
        <v>1.7334900000000002</v>
      </c>
      <c r="BF83" s="135">
        <f t="shared" si="92"/>
        <v>0.36256000000000005</v>
      </c>
      <c r="BG83" s="135">
        <f t="shared" si="92"/>
        <v>0.67980000000000007</v>
      </c>
      <c r="BH83" s="135">
        <f t="shared" si="92"/>
        <v>5.6763300000000001</v>
      </c>
      <c r="BI83" s="135">
        <f t="shared" si="92"/>
        <v>5.65367</v>
      </c>
      <c r="BJ83" s="135">
        <f t="shared" si="92"/>
        <v>0</v>
      </c>
      <c r="BK83" s="135">
        <f t="shared" si="91"/>
        <v>0</v>
      </c>
      <c r="BL83" s="135">
        <f t="shared" si="91"/>
        <v>0</v>
      </c>
      <c r="BM83" s="136">
        <f t="shared" si="91"/>
        <v>1.0536900000000002</v>
      </c>
      <c r="BN83" s="137">
        <f t="shared" si="81"/>
        <v>1433558.5074200002</v>
      </c>
      <c r="BO83" s="187">
        <f t="shared" si="88"/>
        <v>600305.32614000014</v>
      </c>
      <c r="BP83" s="187">
        <f t="shared" si="89"/>
        <v>0</v>
      </c>
      <c r="BQ83" s="137">
        <f t="shared" si="90"/>
        <v>254989.3034</v>
      </c>
      <c r="BR83" s="137">
        <f t="shared" si="90"/>
        <v>66124.344779999999</v>
      </c>
      <c r="BS83" s="137">
        <f t="shared" si="90"/>
        <v>13829.928319999999</v>
      </c>
      <c r="BT83" s="137">
        <f t="shared" si="90"/>
        <v>25931.115600000001</v>
      </c>
      <c r="BU83" s="137">
        <f t="shared" si="90"/>
        <v>216524.81525999997</v>
      </c>
      <c r="BV83" s="137">
        <f t="shared" si="90"/>
        <v>215660.44473999998</v>
      </c>
      <c r="BW83" s="137">
        <f t="shared" si="90"/>
        <v>0</v>
      </c>
      <c r="BX83" s="137">
        <f t="shared" si="90"/>
        <v>0</v>
      </c>
      <c r="BY83" s="137">
        <f t="shared" si="90"/>
        <v>0</v>
      </c>
      <c r="BZ83" s="137">
        <f t="shared" si="90"/>
        <v>40193.229180000002</v>
      </c>
      <c r="CA83" s="122">
        <v>1</v>
      </c>
      <c r="CF83" s="127" t="s">
        <v>66</v>
      </c>
    </row>
    <row r="84" spans="1:84" ht="12" hidden="1" customHeight="1" x14ac:dyDescent="0.25">
      <c r="A84" s="126" t="e">
        <f t="shared" si="82"/>
        <v>#REF!</v>
      </c>
      <c r="B84" s="127" t="s">
        <v>67</v>
      </c>
      <c r="C84" s="128">
        <f t="shared" si="80"/>
        <v>3473.5</v>
      </c>
      <c r="D84" s="129">
        <v>3473.5</v>
      </c>
      <c r="E84" s="129">
        <v>0</v>
      </c>
      <c r="F84" s="129">
        <v>325.60000000000002</v>
      </c>
      <c r="G84" s="126" t="s">
        <v>286</v>
      </c>
      <c r="H84" s="130">
        <v>7</v>
      </c>
      <c r="I84" s="130" t="s">
        <v>276</v>
      </c>
      <c r="J84" s="131">
        <v>31</v>
      </c>
      <c r="K84" s="132">
        <v>5.0999999999999996</v>
      </c>
      <c r="L84" s="132">
        <v>6.59</v>
      </c>
      <c r="M84" s="132">
        <v>8.98</v>
      </c>
      <c r="N84" s="132">
        <v>6.92</v>
      </c>
      <c r="O84" s="132">
        <v>3.15</v>
      </c>
      <c r="P84" s="132">
        <v>0</v>
      </c>
      <c r="Q84" s="132">
        <v>0</v>
      </c>
      <c r="R84" s="132">
        <v>0.26</v>
      </c>
      <c r="S84" s="133">
        <v>40</v>
      </c>
      <c r="T84" s="133">
        <v>40</v>
      </c>
      <c r="U84" s="133">
        <v>2604.04</v>
      </c>
      <c r="V84" s="132">
        <v>195.98199600000001</v>
      </c>
      <c r="W84" s="133">
        <v>42.3</v>
      </c>
      <c r="X84" s="133">
        <v>2604.04</v>
      </c>
      <c r="Y84" s="132">
        <v>7.85</v>
      </c>
      <c r="Z84" s="134">
        <v>0</v>
      </c>
      <c r="AA84" s="132">
        <v>6.73</v>
      </c>
      <c r="AB84" s="132">
        <v>10.67</v>
      </c>
      <c r="AC84" s="132">
        <v>14</v>
      </c>
      <c r="AD84" s="131">
        <f t="shared" si="84"/>
        <v>646071</v>
      </c>
      <c r="AE84" s="132">
        <f t="shared" si="84"/>
        <v>106289.09999999999</v>
      </c>
      <c r="AF84" s="132">
        <f t="shared" si="84"/>
        <v>137342.19</v>
      </c>
      <c r="AG84" s="132">
        <f t="shared" si="83"/>
        <v>187152.18000000002</v>
      </c>
      <c r="AH84" s="132">
        <f t="shared" si="83"/>
        <v>144219.72</v>
      </c>
      <c r="AI84" s="132">
        <f t="shared" si="83"/>
        <v>65649.149999999994</v>
      </c>
      <c r="AJ84" s="132">
        <f t="shared" si="83"/>
        <v>0</v>
      </c>
      <c r="AK84" s="132">
        <f t="shared" si="83"/>
        <v>0</v>
      </c>
      <c r="AL84" s="132">
        <f t="shared" si="83"/>
        <v>5418.66</v>
      </c>
      <c r="AN84" s="135">
        <f>SUMIF('Page 1'!$L:$L,$B:$B,'Page 1'!$S:$S)</f>
        <v>33.17</v>
      </c>
      <c r="AO84" s="190">
        <f>SUMIF(СиР!$T$25:$Z$25,$AN$5:$AN$235,СиР!$T$26:$Z$26)</f>
        <v>13.89</v>
      </c>
      <c r="AP84" s="191"/>
      <c r="AQ84" s="135">
        <f>SUMIF(СиР!$T$25:$Z$25,$AN$5:$AN$235,СиР!$T$28:$Z$28)</f>
        <v>5.9</v>
      </c>
      <c r="AR84" s="135">
        <f>SUMIF(СиР!$T$25:$Z$25,$AN$5:$AN$235,СиР!$T$29:$Z$29)</f>
        <v>1.53</v>
      </c>
      <c r="AS84" s="135">
        <f>SUMIF(СиР!$T$25:$Z$25,$AN$5:$AN$235,СиР!$T$30:$Z$30)</f>
        <v>0.32</v>
      </c>
      <c r="AT84" s="135">
        <f>SUMIF(СиР!$T$25:$Z$25,$AN$5:$AN$235,СиР!$T$31:$Z$31)</f>
        <v>0.6</v>
      </c>
      <c r="AU84" s="135">
        <f>SUMIF(СиР!$T$25:$Z$25,$AN$5:$AN$235,СиР!$T$32:$Z$32)</f>
        <v>5.01</v>
      </c>
      <c r="AV84" s="135">
        <f>SUMIF(СиР!$T$25:$Z$25,$AN$5:$AN$235,СиР!$T$33:$Z$33)</f>
        <v>4.99</v>
      </c>
      <c r="AW84" s="135">
        <f>SUMIF(СиР!$T$25:$Z$25,$AN$5:$AN$235,СиР!$T$34:$Z$34)</f>
        <v>0</v>
      </c>
      <c r="AX84" s="135">
        <f>SUMIF(СиР!$T$25:$Z$25,$AN$5:$AN$235,СиР!$T$35:$Z$35)</f>
        <v>0</v>
      </c>
      <c r="AY84" s="135">
        <f>SUMIF(СиР!$T$25:$Z$25,$AN$5:$AN$235,СиР!$T$36:$Z$36)</f>
        <v>0</v>
      </c>
      <c r="AZ84" s="136">
        <f>SUMIF(СиР!$T$25:$Z$25,$AN$5:$AN$235,СиР!$T$37:$Z$37)</f>
        <v>0.93</v>
      </c>
      <c r="BA84" s="135">
        <f t="shared" si="87"/>
        <v>37.581610000000005</v>
      </c>
      <c r="BB84" s="190">
        <f t="shared" si="93"/>
        <v>15.737370000000004</v>
      </c>
      <c r="BC84" s="191">
        <f t="shared" si="93"/>
        <v>0</v>
      </c>
      <c r="BD84" s="135">
        <f t="shared" si="93"/>
        <v>6.6847000000000012</v>
      </c>
      <c r="BE84" s="135">
        <f t="shared" si="92"/>
        <v>1.7334900000000002</v>
      </c>
      <c r="BF84" s="135">
        <f t="shared" si="92"/>
        <v>0.36256000000000005</v>
      </c>
      <c r="BG84" s="135">
        <f t="shared" si="92"/>
        <v>0.67980000000000007</v>
      </c>
      <c r="BH84" s="135">
        <f t="shared" si="92"/>
        <v>5.6763300000000001</v>
      </c>
      <c r="BI84" s="135">
        <f t="shared" si="92"/>
        <v>5.65367</v>
      </c>
      <c r="BJ84" s="135">
        <f t="shared" si="92"/>
        <v>0</v>
      </c>
      <c r="BK84" s="135">
        <f t="shared" si="91"/>
        <v>0</v>
      </c>
      <c r="BL84" s="135">
        <f t="shared" si="91"/>
        <v>0</v>
      </c>
      <c r="BM84" s="136">
        <f t="shared" si="91"/>
        <v>1.0536900000000002</v>
      </c>
      <c r="BN84" s="137">
        <f t="shared" si="81"/>
        <v>1535829.2133500001</v>
      </c>
      <c r="BO84" s="187">
        <f t="shared" si="88"/>
        <v>643131.37695000018</v>
      </c>
      <c r="BP84" s="187">
        <f t="shared" si="89"/>
        <v>0</v>
      </c>
      <c r="BQ84" s="137">
        <f t="shared" si="90"/>
        <v>273180.35450000002</v>
      </c>
      <c r="BR84" s="137">
        <f t="shared" si="90"/>
        <v>70841.685150000005</v>
      </c>
      <c r="BS84" s="137">
        <f t="shared" si="90"/>
        <v>14816.561600000001</v>
      </c>
      <c r="BT84" s="137">
        <f t="shared" si="90"/>
        <v>27781.053000000004</v>
      </c>
      <c r="BU84" s="137">
        <f t="shared" si="90"/>
        <v>231971.79254999998</v>
      </c>
      <c r="BV84" s="137">
        <f t="shared" si="90"/>
        <v>231045.75745</v>
      </c>
      <c r="BW84" s="137">
        <f t="shared" si="90"/>
        <v>0</v>
      </c>
      <c r="BX84" s="137">
        <f t="shared" si="90"/>
        <v>0</v>
      </c>
      <c r="BY84" s="137">
        <f t="shared" si="90"/>
        <v>0</v>
      </c>
      <c r="BZ84" s="137">
        <f t="shared" si="90"/>
        <v>43060.632150000005</v>
      </c>
      <c r="CA84" s="122">
        <v>1</v>
      </c>
      <c r="CF84" s="127" t="s">
        <v>67</v>
      </c>
    </row>
    <row r="85" spans="1:84" ht="12" hidden="1" customHeight="1" x14ac:dyDescent="0.25">
      <c r="A85" s="126" t="e">
        <f t="shared" si="82"/>
        <v>#REF!</v>
      </c>
      <c r="B85" s="127" t="s">
        <v>68</v>
      </c>
      <c r="C85" s="128">
        <f t="shared" si="80"/>
        <v>3480.2</v>
      </c>
      <c r="D85" s="129">
        <v>3480.2</v>
      </c>
      <c r="E85" s="129">
        <v>0</v>
      </c>
      <c r="F85" s="129">
        <v>307.7</v>
      </c>
      <c r="G85" s="126" t="s">
        <v>286</v>
      </c>
      <c r="H85" s="130">
        <v>7</v>
      </c>
      <c r="I85" s="130" t="s">
        <v>276</v>
      </c>
      <c r="J85" s="131">
        <v>31</v>
      </c>
      <c r="K85" s="132">
        <v>5.0999999999999996</v>
      </c>
      <c r="L85" s="132">
        <v>6.59</v>
      </c>
      <c r="M85" s="132">
        <v>8.98</v>
      </c>
      <c r="N85" s="132">
        <v>6.92</v>
      </c>
      <c r="O85" s="132">
        <v>3.15</v>
      </c>
      <c r="P85" s="132">
        <v>0</v>
      </c>
      <c r="Q85" s="132">
        <v>0</v>
      </c>
      <c r="R85" s="132">
        <v>0.26</v>
      </c>
      <c r="S85" s="133">
        <v>40</v>
      </c>
      <c r="T85" s="133">
        <v>40</v>
      </c>
      <c r="U85" s="133">
        <v>2604.04</v>
      </c>
      <c r="V85" s="132">
        <v>195.98199600000001</v>
      </c>
      <c r="W85" s="133">
        <v>42.3</v>
      </c>
      <c r="X85" s="133">
        <v>2604.04</v>
      </c>
      <c r="Y85" s="132">
        <v>7.85</v>
      </c>
      <c r="Z85" s="134">
        <v>0</v>
      </c>
      <c r="AA85" s="132">
        <v>6.73</v>
      </c>
      <c r="AB85" s="132">
        <v>10.67</v>
      </c>
      <c r="AC85" s="132">
        <v>14</v>
      </c>
      <c r="AD85" s="131">
        <f t="shared" si="84"/>
        <v>647317.19999999995</v>
      </c>
      <c r="AE85" s="132">
        <f t="shared" si="84"/>
        <v>106494.11999999998</v>
      </c>
      <c r="AF85" s="132">
        <f t="shared" si="84"/>
        <v>137607.10800000001</v>
      </c>
      <c r="AG85" s="132">
        <f t="shared" si="83"/>
        <v>187513.17600000001</v>
      </c>
      <c r="AH85" s="132">
        <f t="shared" si="83"/>
        <v>144497.90399999998</v>
      </c>
      <c r="AI85" s="132">
        <f t="shared" si="83"/>
        <v>65775.78</v>
      </c>
      <c r="AJ85" s="132">
        <f t="shared" si="83"/>
        <v>0</v>
      </c>
      <c r="AK85" s="132">
        <f t="shared" si="83"/>
        <v>0</v>
      </c>
      <c r="AL85" s="132">
        <f t="shared" si="83"/>
        <v>5429.1120000000001</v>
      </c>
      <c r="AN85" s="135">
        <f>SUMIF('Page 1'!$L:$L,$B:$B,'Page 1'!$S:$S)</f>
        <v>33.17</v>
      </c>
      <c r="AO85" s="190">
        <f>SUMIF(СиР!$T$25:$Z$25,$AN$5:$AN$235,СиР!$T$26:$Z$26)</f>
        <v>13.89</v>
      </c>
      <c r="AP85" s="191"/>
      <c r="AQ85" s="135">
        <f>SUMIF(СиР!$T$25:$Z$25,$AN$5:$AN$235,СиР!$T$28:$Z$28)</f>
        <v>5.9</v>
      </c>
      <c r="AR85" s="135">
        <f>SUMIF(СиР!$T$25:$Z$25,$AN$5:$AN$235,СиР!$T$29:$Z$29)</f>
        <v>1.53</v>
      </c>
      <c r="AS85" s="135">
        <f>SUMIF(СиР!$T$25:$Z$25,$AN$5:$AN$235,СиР!$T$30:$Z$30)</f>
        <v>0.32</v>
      </c>
      <c r="AT85" s="135">
        <f>SUMIF(СиР!$T$25:$Z$25,$AN$5:$AN$235,СиР!$T$31:$Z$31)</f>
        <v>0.6</v>
      </c>
      <c r="AU85" s="135">
        <f>SUMIF(СиР!$T$25:$Z$25,$AN$5:$AN$235,СиР!$T$32:$Z$32)</f>
        <v>5.01</v>
      </c>
      <c r="AV85" s="135">
        <f>SUMIF(СиР!$T$25:$Z$25,$AN$5:$AN$235,СиР!$T$33:$Z$33)</f>
        <v>4.99</v>
      </c>
      <c r="AW85" s="135">
        <f>SUMIF(СиР!$T$25:$Z$25,$AN$5:$AN$235,СиР!$T$34:$Z$34)</f>
        <v>0</v>
      </c>
      <c r="AX85" s="135">
        <f>SUMIF(СиР!$T$25:$Z$25,$AN$5:$AN$235,СиР!$T$35:$Z$35)</f>
        <v>0</v>
      </c>
      <c r="AY85" s="135">
        <f>SUMIF(СиР!$T$25:$Z$25,$AN$5:$AN$235,СиР!$T$36:$Z$36)</f>
        <v>0</v>
      </c>
      <c r="AZ85" s="136">
        <f>SUMIF(СиР!$T$25:$Z$25,$AN$5:$AN$235,СиР!$T$37:$Z$37)</f>
        <v>0.93</v>
      </c>
      <c r="BA85" s="135">
        <f t="shared" si="87"/>
        <v>37.581610000000005</v>
      </c>
      <c r="BB85" s="190">
        <f t="shared" si="93"/>
        <v>15.737370000000004</v>
      </c>
      <c r="BC85" s="191">
        <f t="shared" si="93"/>
        <v>0</v>
      </c>
      <c r="BD85" s="135">
        <f t="shared" si="93"/>
        <v>6.6847000000000012</v>
      </c>
      <c r="BE85" s="135">
        <f t="shared" si="92"/>
        <v>1.7334900000000002</v>
      </c>
      <c r="BF85" s="135">
        <f t="shared" si="92"/>
        <v>0.36256000000000005</v>
      </c>
      <c r="BG85" s="135">
        <f t="shared" si="92"/>
        <v>0.67980000000000007</v>
      </c>
      <c r="BH85" s="135">
        <f t="shared" si="92"/>
        <v>5.6763300000000001</v>
      </c>
      <c r="BI85" s="135">
        <f t="shared" si="92"/>
        <v>5.65367</v>
      </c>
      <c r="BJ85" s="135">
        <f t="shared" si="92"/>
        <v>0</v>
      </c>
      <c r="BK85" s="135">
        <f t="shared" si="91"/>
        <v>0</v>
      </c>
      <c r="BL85" s="135">
        <f t="shared" si="91"/>
        <v>0</v>
      </c>
      <c r="BM85" s="136">
        <f t="shared" si="91"/>
        <v>1.0536900000000002</v>
      </c>
      <c r="BN85" s="137">
        <f t="shared" si="81"/>
        <v>1538791.65922</v>
      </c>
      <c r="BO85" s="187">
        <f t="shared" si="88"/>
        <v>644371.90674000012</v>
      </c>
      <c r="BP85" s="187">
        <f t="shared" si="89"/>
        <v>0</v>
      </c>
      <c r="BQ85" s="137">
        <f t="shared" si="90"/>
        <v>273707.28940000001</v>
      </c>
      <c r="BR85" s="137">
        <f t="shared" si="90"/>
        <v>70978.330979999999</v>
      </c>
      <c r="BS85" s="137">
        <f t="shared" si="90"/>
        <v>14845.14112</v>
      </c>
      <c r="BT85" s="137">
        <f t="shared" si="90"/>
        <v>27834.639600000002</v>
      </c>
      <c r="BU85" s="137">
        <f t="shared" si="90"/>
        <v>232419.24065999998</v>
      </c>
      <c r="BV85" s="137">
        <f t="shared" si="90"/>
        <v>231491.41933999999</v>
      </c>
      <c r="BW85" s="137">
        <f t="shared" si="90"/>
        <v>0</v>
      </c>
      <c r="BX85" s="137">
        <f t="shared" si="90"/>
        <v>0</v>
      </c>
      <c r="BY85" s="137">
        <f t="shared" si="90"/>
        <v>0</v>
      </c>
      <c r="BZ85" s="137">
        <f t="shared" si="90"/>
        <v>43143.691380000004</v>
      </c>
      <c r="CA85" s="122">
        <v>1</v>
      </c>
      <c r="CF85" s="127" t="s">
        <v>68</v>
      </c>
    </row>
    <row r="86" spans="1:84" ht="12" hidden="1" customHeight="1" x14ac:dyDescent="0.25">
      <c r="A86" s="126" t="e">
        <f t="shared" si="82"/>
        <v>#REF!</v>
      </c>
      <c r="B86" s="127" t="s">
        <v>69</v>
      </c>
      <c r="C86" s="128">
        <f t="shared" si="80"/>
        <v>3501.57</v>
      </c>
      <c r="D86" s="129">
        <v>3501.57</v>
      </c>
      <c r="E86" s="129">
        <v>0</v>
      </c>
      <c r="F86" s="129">
        <v>302.8</v>
      </c>
      <c r="G86" s="126" t="s">
        <v>286</v>
      </c>
      <c r="H86" s="130">
        <v>7</v>
      </c>
      <c r="I86" s="130" t="s">
        <v>276</v>
      </c>
      <c r="J86" s="131">
        <v>31</v>
      </c>
      <c r="K86" s="132">
        <v>5.0999999999999996</v>
      </c>
      <c r="L86" s="132">
        <v>6.59</v>
      </c>
      <c r="M86" s="132">
        <v>8.98</v>
      </c>
      <c r="N86" s="132">
        <v>6.92</v>
      </c>
      <c r="O86" s="132">
        <v>3.15</v>
      </c>
      <c r="P86" s="132">
        <v>0</v>
      </c>
      <c r="Q86" s="132">
        <v>0</v>
      </c>
      <c r="R86" s="132">
        <v>0.26</v>
      </c>
      <c r="S86" s="133">
        <v>40</v>
      </c>
      <c r="T86" s="133">
        <v>40</v>
      </c>
      <c r="U86" s="133">
        <v>2604.04</v>
      </c>
      <c r="V86" s="132">
        <v>195.98199600000001</v>
      </c>
      <c r="W86" s="133">
        <v>42.3</v>
      </c>
      <c r="X86" s="133">
        <v>2604.04</v>
      </c>
      <c r="Y86" s="132">
        <v>7.85</v>
      </c>
      <c r="Z86" s="134">
        <v>0</v>
      </c>
      <c r="AA86" s="132">
        <v>6.73</v>
      </c>
      <c r="AB86" s="132">
        <v>10.67</v>
      </c>
      <c r="AC86" s="132">
        <v>14</v>
      </c>
      <c r="AD86" s="131">
        <f t="shared" si="84"/>
        <v>651292.02</v>
      </c>
      <c r="AE86" s="132">
        <f t="shared" si="84"/>
        <v>107148.04199999999</v>
      </c>
      <c r="AF86" s="132">
        <f t="shared" si="84"/>
        <v>138452.0778</v>
      </c>
      <c r="AG86" s="132">
        <f t="shared" si="83"/>
        <v>188664.59160000001</v>
      </c>
      <c r="AH86" s="132">
        <f t="shared" si="83"/>
        <v>145385.18640000001</v>
      </c>
      <c r="AI86" s="132">
        <f t="shared" si="83"/>
        <v>66179.672999999995</v>
      </c>
      <c r="AJ86" s="132">
        <f t="shared" si="83"/>
        <v>0</v>
      </c>
      <c r="AK86" s="132">
        <f t="shared" si="83"/>
        <v>0</v>
      </c>
      <c r="AL86" s="132">
        <f t="shared" si="83"/>
        <v>5462.4492000000009</v>
      </c>
      <c r="AN86" s="135">
        <f>SUMIF('Page 1'!$L:$L,$B:$B,'Page 1'!$S:$S)</f>
        <v>33.17</v>
      </c>
      <c r="AO86" s="190">
        <f>SUMIF(СиР!$T$25:$Z$25,$AN$5:$AN$235,СиР!$T$26:$Z$26)</f>
        <v>13.89</v>
      </c>
      <c r="AP86" s="191"/>
      <c r="AQ86" s="135">
        <f>SUMIF(СиР!$T$25:$Z$25,$AN$5:$AN$235,СиР!$T$28:$Z$28)</f>
        <v>5.9</v>
      </c>
      <c r="AR86" s="135">
        <f>SUMIF(СиР!$T$25:$Z$25,$AN$5:$AN$235,СиР!$T$29:$Z$29)</f>
        <v>1.53</v>
      </c>
      <c r="AS86" s="135">
        <f>SUMIF(СиР!$T$25:$Z$25,$AN$5:$AN$235,СиР!$T$30:$Z$30)</f>
        <v>0.32</v>
      </c>
      <c r="AT86" s="135">
        <f>SUMIF(СиР!$T$25:$Z$25,$AN$5:$AN$235,СиР!$T$31:$Z$31)</f>
        <v>0.6</v>
      </c>
      <c r="AU86" s="135">
        <f>SUMIF(СиР!$T$25:$Z$25,$AN$5:$AN$235,СиР!$T$32:$Z$32)</f>
        <v>5.01</v>
      </c>
      <c r="AV86" s="135">
        <f>SUMIF(СиР!$T$25:$Z$25,$AN$5:$AN$235,СиР!$T$33:$Z$33)</f>
        <v>4.99</v>
      </c>
      <c r="AW86" s="135">
        <f>SUMIF(СиР!$T$25:$Z$25,$AN$5:$AN$235,СиР!$T$34:$Z$34)</f>
        <v>0</v>
      </c>
      <c r="AX86" s="135">
        <f>SUMIF(СиР!$T$25:$Z$25,$AN$5:$AN$235,СиР!$T$35:$Z$35)</f>
        <v>0</v>
      </c>
      <c r="AY86" s="135">
        <f>SUMIF(СиР!$T$25:$Z$25,$AN$5:$AN$235,СиР!$T$36:$Z$36)</f>
        <v>0</v>
      </c>
      <c r="AZ86" s="136">
        <f>SUMIF(СиР!$T$25:$Z$25,$AN$5:$AN$235,СиР!$T$37:$Z$37)</f>
        <v>0.93</v>
      </c>
      <c r="BA86" s="135">
        <f t="shared" si="87"/>
        <v>37.581610000000005</v>
      </c>
      <c r="BB86" s="190">
        <f t="shared" si="93"/>
        <v>15.737370000000004</v>
      </c>
      <c r="BC86" s="191">
        <f t="shared" si="93"/>
        <v>0</v>
      </c>
      <c r="BD86" s="135">
        <f t="shared" si="93"/>
        <v>6.6847000000000012</v>
      </c>
      <c r="BE86" s="135">
        <f t="shared" si="92"/>
        <v>1.7334900000000002</v>
      </c>
      <c r="BF86" s="135">
        <f t="shared" si="92"/>
        <v>0.36256000000000005</v>
      </c>
      <c r="BG86" s="135">
        <f t="shared" si="92"/>
        <v>0.67980000000000007</v>
      </c>
      <c r="BH86" s="135">
        <f t="shared" si="92"/>
        <v>5.6763300000000001</v>
      </c>
      <c r="BI86" s="135">
        <f t="shared" si="92"/>
        <v>5.65367</v>
      </c>
      <c r="BJ86" s="135">
        <f t="shared" si="92"/>
        <v>0</v>
      </c>
      <c r="BK86" s="135">
        <f t="shared" si="91"/>
        <v>0</v>
      </c>
      <c r="BL86" s="135">
        <f t="shared" si="91"/>
        <v>0</v>
      </c>
      <c r="BM86" s="136">
        <f t="shared" si="91"/>
        <v>1.0536900000000002</v>
      </c>
      <c r="BN86" s="137">
        <f t="shared" si="81"/>
        <v>1548240.5350770003</v>
      </c>
      <c r="BO86" s="187">
        <f t="shared" si="88"/>
        <v>648328.6413090002</v>
      </c>
      <c r="BP86" s="187">
        <f t="shared" si="89"/>
        <v>0</v>
      </c>
      <c r="BQ86" s="137">
        <f t="shared" si="90"/>
        <v>275387.97579000005</v>
      </c>
      <c r="BR86" s="137">
        <f t="shared" si="90"/>
        <v>71414.169993000003</v>
      </c>
      <c r="BS86" s="137">
        <f t="shared" si="90"/>
        <v>14936.296992000001</v>
      </c>
      <c r="BT86" s="137">
        <f t="shared" si="90"/>
        <v>28005.556860000004</v>
      </c>
      <c r="BU86" s="137">
        <f t="shared" si="90"/>
        <v>233846.39978100001</v>
      </c>
      <c r="BV86" s="137">
        <f t="shared" si="90"/>
        <v>232912.881219</v>
      </c>
      <c r="BW86" s="137">
        <f t="shared" si="90"/>
        <v>0</v>
      </c>
      <c r="BX86" s="137">
        <f t="shared" si="90"/>
        <v>0</v>
      </c>
      <c r="BY86" s="137">
        <f t="shared" si="90"/>
        <v>0</v>
      </c>
      <c r="BZ86" s="137">
        <f t="shared" si="90"/>
        <v>43408.613133000013</v>
      </c>
      <c r="CA86" s="122">
        <v>1</v>
      </c>
      <c r="CF86" s="127" t="s">
        <v>69</v>
      </c>
    </row>
    <row r="87" spans="1:84" ht="12" hidden="1" customHeight="1" x14ac:dyDescent="0.25">
      <c r="A87" s="126" t="e">
        <f t="shared" si="82"/>
        <v>#REF!</v>
      </c>
      <c r="B87" s="127" t="s">
        <v>70</v>
      </c>
      <c r="C87" s="128">
        <f t="shared" si="80"/>
        <v>3661.5</v>
      </c>
      <c r="D87" s="129">
        <v>3513.8</v>
      </c>
      <c r="E87" s="129">
        <v>147.69999999999999</v>
      </c>
      <c r="F87" s="129">
        <v>431</v>
      </c>
      <c r="G87" s="126" t="s">
        <v>286</v>
      </c>
      <c r="H87" s="130">
        <v>3</v>
      </c>
      <c r="I87" s="130" t="s">
        <v>276</v>
      </c>
      <c r="J87" s="131">
        <v>45.06</v>
      </c>
      <c r="K87" s="132">
        <v>5.0999999999999996</v>
      </c>
      <c r="L87" s="132">
        <v>8.6300000000000008</v>
      </c>
      <c r="M87" s="132">
        <v>13.43</v>
      </c>
      <c r="N87" s="132">
        <v>6.91</v>
      </c>
      <c r="O87" s="132">
        <v>3.15</v>
      </c>
      <c r="P87" s="132">
        <v>1.81</v>
      </c>
      <c r="Q87" s="132">
        <v>5.77</v>
      </c>
      <c r="R87" s="132">
        <v>0.26</v>
      </c>
      <c r="S87" s="133">
        <v>40</v>
      </c>
      <c r="T87" s="133">
        <v>40</v>
      </c>
      <c r="U87" s="133">
        <v>2604.04</v>
      </c>
      <c r="V87" s="132">
        <v>195.98199600000001</v>
      </c>
      <c r="W87" s="133">
        <v>42.3</v>
      </c>
      <c r="X87" s="133">
        <v>2604.04</v>
      </c>
      <c r="Y87" s="132">
        <v>7.85</v>
      </c>
      <c r="Z87" s="134">
        <v>0</v>
      </c>
      <c r="AA87" s="132">
        <v>6.73</v>
      </c>
      <c r="AB87" s="132">
        <v>10.67</v>
      </c>
      <c r="AC87" s="132">
        <v>14</v>
      </c>
      <c r="AD87" s="131">
        <f t="shared" si="84"/>
        <v>989923.14</v>
      </c>
      <c r="AE87" s="132">
        <f t="shared" si="84"/>
        <v>112041.9</v>
      </c>
      <c r="AF87" s="132">
        <f t="shared" si="84"/>
        <v>189592.47000000003</v>
      </c>
      <c r="AG87" s="132">
        <f t="shared" si="83"/>
        <v>295043.67</v>
      </c>
      <c r="AH87" s="132">
        <f t="shared" si="83"/>
        <v>151805.79</v>
      </c>
      <c r="AI87" s="132">
        <f t="shared" si="83"/>
        <v>69202.350000000006</v>
      </c>
      <c r="AJ87" s="132">
        <f t="shared" si="83"/>
        <v>39763.89</v>
      </c>
      <c r="AK87" s="132">
        <f t="shared" si="83"/>
        <v>126761.13</v>
      </c>
      <c r="AL87" s="132">
        <f t="shared" si="83"/>
        <v>5711.9400000000005</v>
      </c>
      <c r="AN87" s="135">
        <f>SUMIF('Page 1'!$L:$L,$B:$B,'Page 1'!$S:$S)</f>
        <v>48.44</v>
      </c>
      <c r="AO87" s="190">
        <f>SUMIF(СиР!$T$25:$Z$25,$AN$5:$AN$235,СиР!$T$26:$Z$26)</f>
        <v>18.489999999999998</v>
      </c>
      <c r="AP87" s="191"/>
      <c r="AQ87" s="135">
        <f>SUMIF(СиР!$T$25:$Z$25,$AN$5:$AN$235,СиР!$T$28:$Z$28)</f>
        <v>6.67</v>
      </c>
      <c r="AR87" s="135">
        <f>SUMIF(СиР!$T$25:$Z$25,$AN$5:$AN$235,СиР!$T$29:$Z$29)</f>
        <v>1.53</v>
      </c>
      <c r="AS87" s="135">
        <f>SUMIF(СиР!$T$25:$Z$25,$AN$5:$AN$235,СиР!$T$30:$Z$30)</f>
        <v>0.32</v>
      </c>
      <c r="AT87" s="135">
        <f>SUMIF(СиР!$T$25:$Z$25,$AN$5:$AN$235,СиР!$T$31:$Z$31)</f>
        <v>0.87</v>
      </c>
      <c r="AU87" s="135">
        <f>SUMIF(СиР!$T$25:$Z$25,$AN$5:$AN$235,СиР!$T$32:$Z$32)</f>
        <v>5.01</v>
      </c>
      <c r="AV87" s="135">
        <f>SUMIF(СиР!$T$25:$Z$25,$AN$5:$AN$235,СиР!$T$33:$Z$33)</f>
        <v>4.99</v>
      </c>
      <c r="AW87" s="135">
        <f>SUMIF(СиР!$T$25:$Z$25,$AN$5:$AN$235,СиР!$T$34:$Z$34)</f>
        <v>2.7</v>
      </c>
      <c r="AX87" s="135">
        <f>SUMIF(СиР!$T$25:$Z$25,$AN$5:$AN$235,СиР!$T$35:$Z$35)</f>
        <v>6.46</v>
      </c>
      <c r="AY87" s="135">
        <f>SUMIF(СиР!$T$25:$Z$25,$AN$5:$AN$235,СиР!$T$36:$Z$36)</f>
        <v>0.47</v>
      </c>
      <c r="AZ87" s="136">
        <f>SUMIF(СиР!$T$25:$Z$25,$AN$5:$AN$235,СиР!$T$37:$Z$37)</f>
        <v>0.93</v>
      </c>
      <c r="BA87" s="135">
        <f t="shared" si="87"/>
        <v>54.88252</v>
      </c>
      <c r="BB87" s="190">
        <f t="shared" si="93"/>
        <v>20.949169999999999</v>
      </c>
      <c r="BC87" s="191">
        <f t="shared" si="93"/>
        <v>0</v>
      </c>
      <c r="BD87" s="135">
        <f t="shared" si="93"/>
        <v>7.5571100000000007</v>
      </c>
      <c r="BE87" s="135">
        <f t="shared" si="92"/>
        <v>1.7334900000000002</v>
      </c>
      <c r="BF87" s="135">
        <f t="shared" si="92"/>
        <v>0.36256000000000005</v>
      </c>
      <c r="BG87" s="135">
        <f t="shared" si="92"/>
        <v>0.98571000000000009</v>
      </c>
      <c r="BH87" s="135">
        <f t="shared" si="92"/>
        <v>5.6763300000000001</v>
      </c>
      <c r="BI87" s="135">
        <f t="shared" si="92"/>
        <v>5.65367</v>
      </c>
      <c r="BJ87" s="135">
        <f t="shared" si="92"/>
        <v>3.0591000000000004</v>
      </c>
      <c r="BK87" s="135">
        <f t="shared" si="91"/>
        <v>7.3191800000000002</v>
      </c>
      <c r="BL87" s="135">
        <f t="shared" si="91"/>
        <v>0.53250999999999993</v>
      </c>
      <c r="BM87" s="136">
        <f t="shared" si="91"/>
        <v>1.05369</v>
      </c>
      <c r="BN87" s="137">
        <f t="shared" si="81"/>
        <v>2364249.5898000002</v>
      </c>
      <c r="BO87" s="187">
        <f t="shared" si="88"/>
        <v>902456.12954999984</v>
      </c>
      <c r="BP87" s="187">
        <f t="shared" si="89"/>
        <v>0</v>
      </c>
      <c r="BQ87" s="137">
        <f t="shared" si="90"/>
        <v>325547.99265000003</v>
      </c>
      <c r="BR87" s="137">
        <f t="shared" si="90"/>
        <v>74675.926349999994</v>
      </c>
      <c r="BS87" s="137">
        <f t="shared" si="90"/>
        <v>15618.4944</v>
      </c>
      <c r="BT87" s="137">
        <f t="shared" si="90"/>
        <v>42462.781650000004</v>
      </c>
      <c r="BU87" s="137">
        <f t="shared" si="90"/>
        <v>244527.05294999998</v>
      </c>
      <c r="BV87" s="137">
        <f t="shared" si="90"/>
        <v>243550.89705</v>
      </c>
      <c r="BW87" s="137">
        <f t="shared" si="90"/>
        <v>131781.04650000003</v>
      </c>
      <c r="BX87" s="137">
        <f t="shared" si="90"/>
        <v>315298.35570000001</v>
      </c>
      <c r="BY87" s="137">
        <f t="shared" si="90"/>
        <v>22939.663649999995</v>
      </c>
      <c r="BZ87" s="137">
        <f t="shared" si="90"/>
        <v>45391.249349999998</v>
      </c>
      <c r="CA87" s="122">
        <v>1</v>
      </c>
      <c r="CF87" s="127" t="s">
        <v>70</v>
      </c>
    </row>
    <row r="88" spans="1:84" ht="12" hidden="1" customHeight="1" x14ac:dyDescent="0.25">
      <c r="A88" s="126" t="e">
        <f t="shared" si="82"/>
        <v>#REF!</v>
      </c>
      <c r="B88" s="127" t="s">
        <v>71</v>
      </c>
      <c r="C88" s="128">
        <f t="shared" si="80"/>
        <v>3644.4</v>
      </c>
      <c r="D88" s="129">
        <v>3644.4</v>
      </c>
      <c r="E88" s="129">
        <v>0</v>
      </c>
      <c r="F88" s="129">
        <v>441.1</v>
      </c>
      <c r="G88" s="126" t="s">
        <v>286</v>
      </c>
      <c r="H88" s="130">
        <v>3</v>
      </c>
      <c r="I88" s="130" t="s">
        <v>276</v>
      </c>
      <c r="J88" s="131">
        <v>45.06</v>
      </c>
      <c r="K88" s="132">
        <v>5.0999999999999996</v>
      </c>
      <c r="L88" s="132">
        <v>8.6300000000000008</v>
      </c>
      <c r="M88" s="132">
        <v>13.43</v>
      </c>
      <c r="N88" s="132">
        <v>6.91</v>
      </c>
      <c r="O88" s="132">
        <v>3.15</v>
      </c>
      <c r="P88" s="132">
        <v>1.81</v>
      </c>
      <c r="Q88" s="132">
        <v>5.77</v>
      </c>
      <c r="R88" s="132">
        <v>0.26</v>
      </c>
      <c r="S88" s="133">
        <v>40</v>
      </c>
      <c r="T88" s="133">
        <v>40</v>
      </c>
      <c r="U88" s="133">
        <v>2604.04</v>
      </c>
      <c r="V88" s="132">
        <v>195.98199600000001</v>
      </c>
      <c r="W88" s="133">
        <v>42.3</v>
      </c>
      <c r="X88" s="133">
        <v>2604.04</v>
      </c>
      <c r="Y88" s="132">
        <v>7.85</v>
      </c>
      <c r="Z88" s="134">
        <v>0</v>
      </c>
      <c r="AA88" s="132">
        <v>6.73</v>
      </c>
      <c r="AB88" s="132">
        <v>10.67</v>
      </c>
      <c r="AC88" s="132">
        <v>14</v>
      </c>
      <c r="AD88" s="131">
        <f t="shared" si="84"/>
        <v>985299.98400000017</v>
      </c>
      <c r="AE88" s="132">
        <f t="shared" si="84"/>
        <v>111518.63999999998</v>
      </c>
      <c r="AF88" s="132">
        <f t="shared" si="84"/>
        <v>188707.03200000001</v>
      </c>
      <c r="AG88" s="132">
        <f t="shared" si="83"/>
        <v>293665.75199999998</v>
      </c>
      <c r="AH88" s="132">
        <f t="shared" si="83"/>
        <v>151096.82399999999</v>
      </c>
      <c r="AI88" s="132">
        <f t="shared" si="83"/>
        <v>68879.16</v>
      </c>
      <c r="AJ88" s="132">
        <f t="shared" si="83"/>
        <v>39578.184000000001</v>
      </c>
      <c r="AK88" s="132">
        <f t="shared" si="83"/>
        <v>126169.128</v>
      </c>
      <c r="AL88" s="132">
        <f t="shared" si="83"/>
        <v>5685.264000000001</v>
      </c>
      <c r="AN88" s="135">
        <f>SUMIF('Page 1'!$L:$L,$B:$B,'Page 1'!$S:$S)</f>
        <v>48.44</v>
      </c>
      <c r="AO88" s="190">
        <f>SUMIF(СиР!$T$25:$Z$25,$AN$5:$AN$235,СиР!$T$26:$Z$26)</f>
        <v>18.489999999999998</v>
      </c>
      <c r="AP88" s="191"/>
      <c r="AQ88" s="135">
        <f>SUMIF(СиР!$T$25:$Z$25,$AN$5:$AN$235,СиР!$T$28:$Z$28)</f>
        <v>6.67</v>
      </c>
      <c r="AR88" s="135">
        <f>SUMIF(СиР!$T$25:$Z$25,$AN$5:$AN$235,СиР!$T$29:$Z$29)</f>
        <v>1.53</v>
      </c>
      <c r="AS88" s="135">
        <f>SUMIF(СиР!$T$25:$Z$25,$AN$5:$AN$235,СиР!$T$30:$Z$30)</f>
        <v>0.32</v>
      </c>
      <c r="AT88" s="135">
        <f>SUMIF(СиР!$T$25:$Z$25,$AN$5:$AN$235,СиР!$T$31:$Z$31)</f>
        <v>0.87</v>
      </c>
      <c r="AU88" s="135">
        <f>SUMIF(СиР!$T$25:$Z$25,$AN$5:$AN$235,СиР!$T$32:$Z$32)</f>
        <v>5.01</v>
      </c>
      <c r="AV88" s="135">
        <f>SUMIF(СиР!$T$25:$Z$25,$AN$5:$AN$235,СиР!$T$33:$Z$33)</f>
        <v>4.99</v>
      </c>
      <c r="AW88" s="135">
        <f>SUMIF(СиР!$T$25:$Z$25,$AN$5:$AN$235,СиР!$T$34:$Z$34)</f>
        <v>2.7</v>
      </c>
      <c r="AX88" s="135">
        <f>SUMIF(СиР!$T$25:$Z$25,$AN$5:$AN$235,СиР!$T$35:$Z$35)</f>
        <v>6.46</v>
      </c>
      <c r="AY88" s="135">
        <f>SUMIF(СиР!$T$25:$Z$25,$AN$5:$AN$235,СиР!$T$36:$Z$36)</f>
        <v>0.47</v>
      </c>
      <c r="AZ88" s="136">
        <f>SUMIF(СиР!$T$25:$Z$25,$AN$5:$AN$235,СиР!$T$37:$Z$37)</f>
        <v>0.93</v>
      </c>
      <c r="BA88" s="135">
        <f t="shared" si="87"/>
        <v>54.88252</v>
      </c>
      <c r="BB88" s="190">
        <f t="shared" si="93"/>
        <v>20.949169999999999</v>
      </c>
      <c r="BC88" s="191">
        <f t="shared" si="93"/>
        <v>0</v>
      </c>
      <c r="BD88" s="135">
        <f t="shared" si="93"/>
        <v>7.5571100000000007</v>
      </c>
      <c r="BE88" s="135">
        <f t="shared" si="92"/>
        <v>1.7334900000000002</v>
      </c>
      <c r="BF88" s="135">
        <f t="shared" si="92"/>
        <v>0.36256000000000005</v>
      </c>
      <c r="BG88" s="135">
        <f t="shared" si="92"/>
        <v>0.98571000000000009</v>
      </c>
      <c r="BH88" s="135">
        <f t="shared" si="92"/>
        <v>5.6763300000000001</v>
      </c>
      <c r="BI88" s="135">
        <f t="shared" si="92"/>
        <v>5.65367</v>
      </c>
      <c r="BJ88" s="135">
        <f t="shared" si="92"/>
        <v>3.0591000000000004</v>
      </c>
      <c r="BK88" s="135">
        <f t="shared" si="91"/>
        <v>7.3191800000000002</v>
      </c>
      <c r="BL88" s="135">
        <f t="shared" si="91"/>
        <v>0.53250999999999993</v>
      </c>
      <c r="BM88" s="136">
        <f t="shared" si="91"/>
        <v>1.05369</v>
      </c>
      <c r="BN88" s="137">
        <f t="shared" si="81"/>
        <v>2353208.03088</v>
      </c>
      <c r="BO88" s="187">
        <f t="shared" si="88"/>
        <v>898241.46347999992</v>
      </c>
      <c r="BP88" s="187">
        <f t="shared" si="89"/>
        <v>0</v>
      </c>
      <c r="BQ88" s="137">
        <f t="shared" si="90"/>
        <v>324027.61284000002</v>
      </c>
      <c r="BR88" s="137">
        <f t="shared" si="90"/>
        <v>74327.173559999996</v>
      </c>
      <c r="BS88" s="137">
        <f t="shared" si="90"/>
        <v>15545.55264</v>
      </c>
      <c r="BT88" s="137">
        <f t="shared" si="90"/>
        <v>42264.471240000006</v>
      </c>
      <c r="BU88" s="137">
        <f t="shared" si="90"/>
        <v>243385.05851999999</v>
      </c>
      <c r="BV88" s="137">
        <f t="shared" si="90"/>
        <v>242413.46148</v>
      </c>
      <c r="BW88" s="137">
        <f t="shared" si="90"/>
        <v>131165.60040000002</v>
      </c>
      <c r="BX88" s="137">
        <f t="shared" si="90"/>
        <v>313825.84392000001</v>
      </c>
      <c r="BY88" s="137">
        <f t="shared" si="90"/>
        <v>22832.530439999995</v>
      </c>
      <c r="BZ88" s="137">
        <f t="shared" si="90"/>
        <v>45179.262359999993</v>
      </c>
      <c r="CA88" s="122">
        <v>1</v>
      </c>
      <c r="CF88" s="127" t="s">
        <v>71</v>
      </c>
    </row>
    <row r="89" spans="1:84" ht="12" hidden="1" customHeight="1" x14ac:dyDescent="0.25">
      <c r="A89" s="126" t="e">
        <f t="shared" si="82"/>
        <v>#REF!</v>
      </c>
      <c r="B89" s="127" t="s">
        <v>72</v>
      </c>
      <c r="C89" s="128">
        <f t="shared" si="80"/>
        <v>8981.23</v>
      </c>
      <c r="D89" s="129">
        <v>8981.23</v>
      </c>
      <c r="E89" s="129">
        <v>0</v>
      </c>
      <c r="F89" s="129">
        <v>907.9</v>
      </c>
      <c r="G89" s="126" t="s">
        <v>286</v>
      </c>
      <c r="H89" s="130">
        <v>3</v>
      </c>
      <c r="I89" s="130" t="s">
        <v>276</v>
      </c>
      <c r="J89" s="131">
        <v>45.06</v>
      </c>
      <c r="K89" s="132">
        <v>5.0999999999999996</v>
      </c>
      <c r="L89" s="132">
        <v>8.6300000000000008</v>
      </c>
      <c r="M89" s="132">
        <v>13.43</v>
      </c>
      <c r="N89" s="132">
        <v>6.91</v>
      </c>
      <c r="O89" s="132">
        <v>3.15</v>
      </c>
      <c r="P89" s="132">
        <v>1.81</v>
      </c>
      <c r="Q89" s="132">
        <v>5.77</v>
      </c>
      <c r="R89" s="132">
        <v>0.26</v>
      </c>
      <c r="S89" s="133">
        <v>40</v>
      </c>
      <c r="T89" s="133">
        <v>40</v>
      </c>
      <c r="U89" s="133">
        <v>2604.04</v>
      </c>
      <c r="V89" s="132">
        <v>195.98199600000001</v>
      </c>
      <c r="W89" s="133">
        <v>42.3</v>
      </c>
      <c r="X89" s="133">
        <v>2604.04</v>
      </c>
      <c r="Y89" s="132">
        <v>7.85</v>
      </c>
      <c r="Z89" s="134">
        <v>0</v>
      </c>
      <c r="AA89" s="132">
        <v>6.73</v>
      </c>
      <c r="AB89" s="132">
        <v>10.67</v>
      </c>
      <c r="AC89" s="132">
        <v>14</v>
      </c>
      <c r="AD89" s="131">
        <f t="shared" si="84"/>
        <v>2428165.3427999998</v>
      </c>
      <c r="AE89" s="132">
        <f t="shared" si="84"/>
        <v>274825.63799999998</v>
      </c>
      <c r="AF89" s="132">
        <f t="shared" si="84"/>
        <v>465048.08940000006</v>
      </c>
      <c r="AG89" s="132">
        <f t="shared" si="83"/>
        <v>723707.51339999994</v>
      </c>
      <c r="AH89" s="132">
        <f t="shared" si="83"/>
        <v>372361.79579999996</v>
      </c>
      <c r="AI89" s="132">
        <f t="shared" si="83"/>
        <v>169745.24699999997</v>
      </c>
      <c r="AJ89" s="132">
        <f t="shared" si="83"/>
        <v>97536.157800000001</v>
      </c>
      <c r="AK89" s="132">
        <f t="shared" si="83"/>
        <v>310930.18259999994</v>
      </c>
      <c r="AL89" s="132">
        <f t="shared" si="83"/>
        <v>14010.718799999999</v>
      </c>
      <c r="AN89" s="135">
        <f>SUMIF('Page 1'!$L:$L,$B:$B,'Page 1'!$S:$S)</f>
        <v>48.44</v>
      </c>
      <c r="AO89" s="190">
        <f>SUMIF(СиР!$T$25:$Z$25,$AN$5:$AN$235,СиР!$T$26:$Z$26)</f>
        <v>18.489999999999998</v>
      </c>
      <c r="AP89" s="191"/>
      <c r="AQ89" s="135">
        <f>SUMIF(СиР!$T$25:$Z$25,$AN$5:$AN$235,СиР!$T$28:$Z$28)</f>
        <v>6.67</v>
      </c>
      <c r="AR89" s="135">
        <f>SUMIF(СиР!$T$25:$Z$25,$AN$5:$AN$235,СиР!$T$29:$Z$29)</f>
        <v>1.53</v>
      </c>
      <c r="AS89" s="135">
        <f>SUMIF(СиР!$T$25:$Z$25,$AN$5:$AN$235,СиР!$T$30:$Z$30)</f>
        <v>0.32</v>
      </c>
      <c r="AT89" s="135">
        <f>SUMIF(СиР!$T$25:$Z$25,$AN$5:$AN$235,СиР!$T$31:$Z$31)</f>
        <v>0.87</v>
      </c>
      <c r="AU89" s="135">
        <f>SUMIF(СиР!$T$25:$Z$25,$AN$5:$AN$235,СиР!$T$32:$Z$32)</f>
        <v>5.01</v>
      </c>
      <c r="AV89" s="135">
        <f>SUMIF(СиР!$T$25:$Z$25,$AN$5:$AN$235,СиР!$T$33:$Z$33)</f>
        <v>4.99</v>
      </c>
      <c r="AW89" s="135">
        <f>SUMIF(СиР!$T$25:$Z$25,$AN$5:$AN$235,СиР!$T$34:$Z$34)</f>
        <v>2.7</v>
      </c>
      <c r="AX89" s="135">
        <f>SUMIF(СиР!$T$25:$Z$25,$AN$5:$AN$235,СиР!$T$35:$Z$35)</f>
        <v>6.46</v>
      </c>
      <c r="AY89" s="135">
        <f>SUMIF(СиР!$T$25:$Z$25,$AN$5:$AN$235,СиР!$T$36:$Z$36)</f>
        <v>0.47</v>
      </c>
      <c r="AZ89" s="136">
        <f>SUMIF(СиР!$T$25:$Z$25,$AN$5:$AN$235,СиР!$T$37:$Z$37)</f>
        <v>0.93</v>
      </c>
      <c r="BA89" s="135">
        <f t="shared" si="87"/>
        <v>54.88252</v>
      </c>
      <c r="BB89" s="190">
        <f t="shared" si="93"/>
        <v>20.949169999999999</v>
      </c>
      <c r="BC89" s="191">
        <f t="shared" si="93"/>
        <v>0</v>
      </c>
      <c r="BD89" s="135">
        <f t="shared" si="93"/>
        <v>7.5571100000000007</v>
      </c>
      <c r="BE89" s="135">
        <f t="shared" si="92"/>
        <v>1.7334900000000002</v>
      </c>
      <c r="BF89" s="135">
        <f t="shared" si="92"/>
        <v>0.36256000000000005</v>
      </c>
      <c r="BG89" s="135">
        <f t="shared" si="92"/>
        <v>0.98571000000000009</v>
      </c>
      <c r="BH89" s="135">
        <f t="shared" si="92"/>
        <v>5.6763300000000001</v>
      </c>
      <c r="BI89" s="135">
        <f t="shared" si="92"/>
        <v>5.65367</v>
      </c>
      <c r="BJ89" s="135">
        <f t="shared" si="92"/>
        <v>3.0591000000000004</v>
      </c>
      <c r="BK89" s="135">
        <f t="shared" si="91"/>
        <v>7.3191800000000002</v>
      </c>
      <c r="BL89" s="135">
        <f t="shared" si="91"/>
        <v>0.53250999999999993</v>
      </c>
      <c r="BM89" s="136">
        <f t="shared" si="91"/>
        <v>1.05369</v>
      </c>
      <c r="BN89" s="137">
        <f t="shared" si="81"/>
        <v>5799226.9133959999</v>
      </c>
      <c r="BO89" s="187">
        <f t="shared" si="88"/>
        <v>2213619.0261909994</v>
      </c>
      <c r="BP89" s="187">
        <f t="shared" si="89"/>
        <v>0</v>
      </c>
      <c r="BQ89" s="137">
        <f t="shared" si="90"/>
        <v>798531.03865300003</v>
      </c>
      <c r="BR89" s="137">
        <f t="shared" si="90"/>
        <v>183171.28772699999</v>
      </c>
      <c r="BS89" s="137">
        <f t="shared" si="90"/>
        <v>38310.334687999995</v>
      </c>
      <c r="BT89" s="137">
        <f t="shared" si="90"/>
        <v>104156.222433</v>
      </c>
      <c r="BU89" s="137">
        <f t="shared" si="90"/>
        <v>599796.17745899991</v>
      </c>
      <c r="BV89" s="137">
        <f t="shared" si="90"/>
        <v>597401.781541</v>
      </c>
      <c r="BW89" s="137">
        <f t="shared" si="90"/>
        <v>323243.44893000007</v>
      </c>
      <c r="BX89" s="137">
        <f t="shared" si="90"/>
        <v>773389.88151400001</v>
      </c>
      <c r="BY89" s="137">
        <f t="shared" si="90"/>
        <v>56268.304072999985</v>
      </c>
      <c r="BZ89" s="137">
        <f t="shared" si="90"/>
        <v>111339.41018699999</v>
      </c>
      <c r="CA89" s="122">
        <v>1</v>
      </c>
      <c r="CF89" s="127" t="s">
        <v>72</v>
      </c>
    </row>
    <row r="90" spans="1:84" ht="12" hidden="1" customHeight="1" x14ac:dyDescent="0.25">
      <c r="A90" s="126" t="e">
        <f t="shared" si="82"/>
        <v>#REF!</v>
      </c>
      <c r="B90" s="127" t="s">
        <v>73</v>
      </c>
      <c r="C90" s="128">
        <f t="shared" si="80"/>
        <v>8840.4</v>
      </c>
      <c r="D90" s="129">
        <v>6805.3</v>
      </c>
      <c r="E90" s="129">
        <v>2035.1</v>
      </c>
      <c r="F90" s="129">
        <v>891.3</v>
      </c>
      <c r="G90" s="126" t="s">
        <v>286</v>
      </c>
      <c r="H90" s="130">
        <v>3</v>
      </c>
      <c r="I90" s="130" t="s">
        <v>276</v>
      </c>
      <c r="J90" s="131">
        <v>45.06</v>
      </c>
      <c r="K90" s="132">
        <v>5.0999999999999996</v>
      </c>
      <c r="L90" s="132">
        <v>8.6300000000000008</v>
      </c>
      <c r="M90" s="132">
        <v>13.43</v>
      </c>
      <c r="N90" s="132">
        <v>6.91</v>
      </c>
      <c r="O90" s="132">
        <v>3.15</v>
      </c>
      <c r="P90" s="132">
        <v>1.81</v>
      </c>
      <c r="Q90" s="132">
        <v>5.77</v>
      </c>
      <c r="R90" s="132">
        <v>0.26</v>
      </c>
      <c r="S90" s="133">
        <v>40</v>
      </c>
      <c r="T90" s="133">
        <v>40</v>
      </c>
      <c r="U90" s="133">
        <v>2604.04</v>
      </c>
      <c r="V90" s="132">
        <v>195.98199600000001</v>
      </c>
      <c r="W90" s="133">
        <v>42.3</v>
      </c>
      <c r="X90" s="133">
        <v>2604.04</v>
      </c>
      <c r="Y90" s="132">
        <v>7.85</v>
      </c>
      <c r="Z90" s="134">
        <v>0</v>
      </c>
      <c r="AA90" s="132">
        <v>6.73</v>
      </c>
      <c r="AB90" s="132">
        <v>10.67</v>
      </c>
      <c r="AC90" s="132">
        <v>14</v>
      </c>
      <c r="AD90" s="131">
        <f t="shared" si="84"/>
        <v>2390090.5439999998</v>
      </c>
      <c r="AE90" s="132">
        <f t="shared" si="84"/>
        <v>270516.24</v>
      </c>
      <c r="AF90" s="132">
        <f t="shared" si="84"/>
        <v>457755.91200000001</v>
      </c>
      <c r="AG90" s="132">
        <f t="shared" si="83"/>
        <v>712359.43199999991</v>
      </c>
      <c r="AH90" s="132">
        <f t="shared" si="83"/>
        <v>366522.984</v>
      </c>
      <c r="AI90" s="132">
        <f t="shared" si="83"/>
        <v>167083.56</v>
      </c>
      <c r="AJ90" s="132">
        <f t="shared" si="83"/>
        <v>96006.744000000006</v>
      </c>
      <c r="AK90" s="132">
        <f t="shared" si="83"/>
        <v>306054.64799999993</v>
      </c>
      <c r="AL90" s="132">
        <f t="shared" si="83"/>
        <v>13791.023999999999</v>
      </c>
      <c r="AN90" s="135">
        <f>SUMIF('Page 1'!$L:$L,$B:$B,'Page 1'!$S:$S)</f>
        <v>48.44</v>
      </c>
      <c r="AO90" s="190">
        <f>SUMIF(СиР!$T$25:$Z$25,$AN$5:$AN$235,СиР!$T$26:$Z$26)</f>
        <v>18.489999999999998</v>
      </c>
      <c r="AP90" s="191"/>
      <c r="AQ90" s="135">
        <f>SUMIF(СиР!$T$25:$Z$25,$AN$5:$AN$235,СиР!$T$28:$Z$28)</f>
        <v>6.67</v>
      </c>
      <c r="AR90" s="135">
        <f>SUMIF(СиР!$T$25:$Z$25,$AN$5:$AN$235,СиР!$T$29:$Z$29)</f>
        <v>1.53</v>
      </c>
      <c r="AS90" s="135">
        <f>SUMIF(СиР!$T$25:$Z$25,$AN$5:$AN$235,СиР!$T$30:$Z$30)</f>
        <v>0.32</v>
      </c>
      <c r="AT90" s="135">
        <f>SUMIF(СиР!$T$25:$Z$25,$AN$5:$AN$235,СиР!$T$31:$Z$31)</f>
        <v>0.87</v>
      </c>
      <c r="AU90" s="135">
        <f>SUMIF(СиР!$T$25:$Z$25,$AN$5:$AN$235,СиР!$T$32:$Z$32)</f>
        <v>5.01</v>
      </c>
      <c r="AV90" s="135">
        <f>SUMIF(СиР!$T$25:$Z$25,$AN$5:$AN$235,СиР!$T$33:$Z$33)</f>
        <v>4.99</v>
      </c>
      <c r="AW90" s="135">
        <f>SUMIF(СиР!$T$25:$Z$25,$AN$5:$AN$235,СиР!$T$34:$Z$34)</f>
        <v>2.7</v>
      </c>
      <c r="AX90" s="135">
        <f>SUMIF(СиР!$T$25:$Z$25,$AN$5:$AN$235,СиР!$T$35:$Z$35)</f>
        <v>6.46</v>
      </c>
      <c r="AY90" s="135">
        <f>SUMIF(СиР!$T$25:$Z$25,$AN$5:$AN$235,СиР!$T$36:$Z$36)</f>
        <v>0.47</v>
      </c>
      <c r="AZ90" s="136">
        <f>SUMIF(СиР!$T$25:$Z$25,$AN$5:$AN$235,СиР!$T$37:$Z$37)</f>
        <v>0.93</v>
      </c>
      <c r="BA90" s="135">
        <f t="shared" si="87"/>
        <v>54.88252</v>
      </c>
      <c r="BB90" s="190">
        <f t="shared" si="93"/>
        <v>20.949169999999999</v>
      </c>
      <c r="BC90" s="191">
        <f t="shared" si="93"/>
        <v>0</v>
      </c>
      <c r="BD90" s="135">
        <f t="shared" si="93"/>
        <v>7.5571100000000007</v>
      </c>
      <c r="BE90" s="135">
        <f t="shared" si="92"/>
        <v>1.7334900000000002</v>
      </c>
      <c r="BF90" s="135">
        <f t="shared" si="92"/>
        <v>0.36256000000000005</v>
      </c>
      <c r="BG90" s="135">
        <f t="shared" si="92"/>
        <v>0.98571000000000009</v>
      </c>
      <c r="BH90" s="135">
        <f t="shared" si="92"/>
        <v>5.6763300000000001</v>
      </c>
      <c r="BI90" s="135">
        <f t="shared" si="92"/>
        <v>5.65367</v>
      </c>
      <c r="BJ90" s="135">
        <f t="shared" si="92"/>
        <v>3.0591000000000004</v>
      </c>
      <c r="BK90" s="135">
        <f t="shared" si="91"/>
        <v>7.3191800000000002</v>
      </c>
      <c r="BL90" s="135">
        <f t="shared" si="91"/>
        <v>0.53250999999999993</v>
      </c>
      <c r="BM90" s="136">
        <f t="shared" si="91"/>
        <v>1.05369</v>
      </c>
      <c r="BN90" s="137">
        <f t="shared" si="81"/>
        <v>5708292.2500799997</v>
      </c>
      <c r="BO90" s="187">
        <f t="shared" si="88"/>
        <v>2178908.4166799998</v>
      </c>
      <c r="BP90" s="187">
        <f t="shared" si="89"/>
        <v>0</v>
      </c>
      <c r="BQ90" s="137">
        <f t="shared" si="90"/>
        <v>786009.68844000006</v>
      </c>
      <c r="BR90" s="137">
        <f t="shared" si="90"/>
        <v>180299.07395999998</v>
      </c>
      <c r="BS90" s="137">
        <f t="shared" si="90"/>
        <v>37709.610240000002</v>
      </c>
      <c r="BT90" s="137">
        <f t="shared" si="90"/>
        <v>102523.00284</v>
      </c>
      <c r="BU90" s="137">
        <f t="shared" si="90"/>
        <v>590391.08531999995</v>
      </c>
      <c r="BV90" s="137">
        <f t="shared" si="90"/>
        <v>588034.23467999999</v>
      </c>
      <c r="BW90" s="137">
        <f t="shared" si="90"/>
        <v>318174.83640000003</v>
      </c>
      <c r="BX90" s="137">
        <f t="shared" si="90"/>
        <v>761262.75671999995</v>
      </c>
      <c r="BY90" s="137">
        <f t="shared" si="90"/>
        <v>55385.990039999982</v>
      </c>
      <c r="BZ90" s="137">
        <f t="shared" si="90"/>
        <v>109593.55475999998</v>
      </c>
      <c r="CA90" s="122">
        <v>1</v>
      </c>
      <c r="CF90" s="127" t="s">
        <v>73</v>
      </c>
    </row>
    <row r="91" spans="1:84" ht="12" hidden="1" customHeight="1" x14ac:dyDescent="0.25">
      <c r="A91" s="126" t="e">
        <f t="shared" si="82"/>
        <v>#REF!</v>
      </c>
      <c r="B91" s="127" t="s">
        <v>74</v>
      </c>
      <c r="C91" s="128">
        <f t="shared" si="80"/>
        <v>6129.1</v>
      </c>
      <c r="D91" s="129">
        <v>5037.1000000000004</v>
      </c>
      <c r="E91" s="129">
        <v>1092</v>
      </c>
      <c r="F91" s="129">
        <v>913.65</v>
      </c>
      <c r="G91" s="126" t="s">
        <v>286</v>
      </c>
      <c r="H91" s="130">
        <v>3</v>
      </c>
      <c r="I91" s="130" t="s">
        <v>276</v>
      </c>
      <c r="J91" s="131">
        <v>45.06</v>
      </c>
      <c r="K91" s="132">
        <v>5.0999999999999996</v>
      </c>
      <c r="L91" s="132">
        <v>8.6300000000000008</v>
      </c>
      <c r="M91" s="132">
        <v>13.43</v>
      </c>
      <c r="N91" s="132">
        <v>6.91</v>
      </c>
      <c r="O91" s="132">
        <v>3.15</v>
      </c>
      <c r="P91" s="132">
        <v>1.81</v>
      </c>
      <c r="Q91" s="132">
        <v>5.77</v>
      </c>
      <c r="R91" s="132">
        <v>0.26</v>
      </c>
      <c r="S91" s="133">
        <v>40</v>
      </c>
      <c r="T91" s="133">
        <v>40</v>
      </c>
      <c r="U91" s="133">
        <v>2604.04</v>
      </c>
      <c r="V91" s="132">
        <v>195.98199600000001</v>
      </c>
      <c r="W91" s="133">
        <v>42.3</v>
      </c>
      <c r="X91" s="133">
        <v>2604.04</v>
      </c>
      <c r="Y91" s="132">
        <v>7.85</v>
      </c>
      <c r="Z91" s="134">
        <v>0</v>
      </c>
      <c r="AA91" s="132">
        <v>6.73</v>
      </c>
      <c r="AB91" s="132">
        <v>10.67</v>
      </c>
      <c r="AC91" s="132">
        <v>14</v>
      </c>
      <c r="AD91" s="131">
        <f t="shared" si="84"/>
        <v>1657063.4760000003</v>
      </c>
      <c r="AE91" s="132">
        <f t="shared" si="84"/>
        <v>187550.46</v>
      </c>
      <c r="AF91" s="132">
        <f t="shared" si="84"/>
        <v>317364.79800000007</v>
      </c>
      <c r="AG91" s="132">
        <f t="shared" si="83"/>
        <v>493882.87800000003</v>
      </c>
      <c r="AH91" s="132">
        <f t="shared" si="83"/>
        <v>254112.48600000003</v>
      </c>
      <c r="AI91" s="132">
        <f t="shared" si="83"/>
        <v>115839.99</v>
      </c>
      <c r="AJ91" s="132">
        <f t="shared" si="83"/>
        <v>66562.025999999998</v>
      </c>
      <c r="AK91" s="132">
        <f t="shared" si="83"/>
        <v>212189.44199999998</v>
      </c>
      <c r="AL91" s="132">
        <f t="shared" si="83"/>
        <v>9561.3960000000006</v>
      </c>
      <c r="AN91" s="135">
        <f>SUMIF('Page 1'!$L:$L,$B:$B,'Page 1'!$S:$S)</f>
        <v>48.44</v>
      </c>
      <c r="AO91" s="190">
        <f>SUMIF(СиР!$T$25:$Z$25,$AN$5:$AN$235,СиР!$T$26:$Z$26)</f>
        <v>18.489999999999998</v>
      </c>
      <c r="AP91" s="191"/>
      <c r="AQ91" s="135">
        <f>SUMIF(СиР!$T$25:$Z$25,$AN$5:$AN$235,СиР!$T$28:$Z$28)</f>
        <v>6.67</v>
      </c>
      <c r="AR91" s="135">
        <f>SUMIF(СиР!$T$25:$Z$25,$AN$5:$AN$235,СиР!$T$29:$Z$29)</f>
        <v>1.53</v>
      </c>
      <c r="AS91" s="135">
        <f>SUMIF(СиР!$T$25:$Z$25,$AN$5:$AN$235,СиР!$T$30:$Z$30)</f>
        <v>0.32</v>
      </c>
      <c r="AT91" s="135">
        <f>SUMIF(СиР!$T$25:$Z$25,$AN$5:$AN$235,СиР!$T$31:$Z$31)</f>
        <v>0.87</v>
      </c>
      <c r="AU91" s="135">
        <f>SUMIF(СиР!$T$25:$Z$25,$AN$5:$AN$235,СиР!$T$32:$Z$32)</f>
        <v>5.01</v>
      </c>
      <c r="AV91" s="135">
        <f>SUMIF(СиР!$T$25:$Z$25,$AN$5:$AN$235,СиР!$T$33:$Z$33)</f>
        <v>4.99</v>
      </c>
      <c r="AW91" s="135">
        <f>SUMIF(СиР!$T$25:$Z$25,$AN$5:$AN$235,СиР!$T$34:$Z$34)</f>
        <v>2.7</v>
      </c>
      <c r="AX91" s="135">
        <f>SUMIF(СиР!$T$25:$Z$25,$AN$5:$AN$235,СиР!$T$35:$Z$35)</f>
        <v>6.46</v>
      </c>
      <c r="AY91" s="135">
        <f>SUMIF(СиР!$T$25:$Z$25,$AN$5:$AN$235,СиР!$T$36:$Z$36)</f>
        <v>0.47</v>
      </c>
      <c r="AZ91" s="136">
        <f>SUMIF(СиР!$T$25:$Z$25,$AN$5:$AN$235,СиР!$T$37:$Z$37)</f>
        <v>0.93</v>
      </c>
      <c r="BA91" s="135">
        <f t="shared" si="87"/>
        <v>54.88252</v>
      </c>
      <c r="BB91" s="190">
        <f t="shared" si="93"/>
        <v>20.949169999999999</v>
      </c>
      <c r="BC91" s="191">
        <f t="shared" si="93"/>
        <v>0</v>
      </c>
      <c r="BD91" s="135">
        <f t="shared" si="93"/>
        <v>7.5571100000000007</v>
      </c>
      <c r="BE91" s="135">
        <f t="shared" si="92"/>
        <v>1.7334900000000002</v>
      </c>
      <c r="BF91" s="135">
        <f t="shared" si="92"/>
        <v>0.36256000000000005</v>
      </c>
      <c r="BG91" s="135">
        <f t="shared" si="92"/>
        <v>0.98571000000000009</v>
      </c>
      <c r="BH91" s="135">
        <f t="shared" si="92"/>
        <v>5.6763300000000001</v>
      </c>
      <c r="BI91" s="135">
        <f t="shared" si="92"/>
        <v>5.65367</v>
      </c>
      <c r="BJ91" s="135">
        <f t="shared" si="92"/>
        <v>3.0591000000000004</v>
      </c>
      <c r="BK91" s="135">
        <f t="shared" si="91"/>
        <v>7.3191800000000002</v>
      </c>
      <c r="BL91" s="135">
        <f t="shared" si="91"/>
        <v>0.53250999999999993</v>
      </c>
      <c r="BM91" s="136">
        <f t="shared" si="91"/>
        <v>1.05369</v>
      </c>
      <c r="BN91" s="137">
        <f t="shared" si="81"/>
        <v>3957591.74132</v>
      </c>
      <c r="BO91" s="187">
        <f t="shared" si="88"/>
        <v>1510649.6964699998</v>
      </c>
      <c r="BP91" s="187">
        <f t="shared" si="89"/>
        <v>0</v>
      </c>
      <c r="BQ91" s="137">
        <f t="shared" si="90"/>
        <v>544945.02301</v>
      </c>
      <c r="BR91" s="137">
        <f t="shared" si="90"/>
        <v>125002.38159</v>
      </c>
      <c r="BS91" s="137">
        <f t="shared" si="90"/>
        <v>26144.288960000002</v>
      </c>
      <c r="BT91" s="137">
        <f t="shared" si="90"/>
        <v>71079.785610000006</v>
      </c>
      <c r="BU91" s="137">
        <f t="shared" si="90"/>
        <v>409321.52403000003</v>
      </c>
      <c r="BV91" s="137">
        <f t="shared" si="90"/>
        <v>407687.50597</v>
      </c>
      <c r="BW91" s="137">
        <f t="shared" si="90"/>
        <v>220592.43810000006</v>
      </c>
      <c r="BX91" s="137">
        <f t="shared" si="90"/>
        <v>527787.83338000008</v>
      </c>
      <c r="BY91" s="137">
        <f t="shared" si="90"/>
        <v>38399.424409999992</v>
      </c>
      <c r="BZ91" s="137">
        <f t="shared" si="90"/>
        <v>75981.839789999998</v>
      </c>
      <c r="CA91" s="122">
        <v>1</v>
      </c>
      <c r="CF91" s="127" t="s">
        <v>74</v>
      </c>
    </row>
    <row r="92" spans="1:84" ht="12" hidden="1" customHeight="1" x14ac:dyDescent="0.25">
      <c r="A92" s="126" t="e">
        <f t="shared" si="82"/>
        <v>#REF!</v>
      </c>
      <c r="B92" s="127" t="s">
        <v>75</v>
      </c>
      <c r="C92" s="128">
        <f t="shared" si="80"/>
        <v>5021.8999999999996</v>
      </c>
      <c r="D92" s="129">
        <v>5021.8999999999996</v>
      </c>
      <c r="E92" s="129">
        <v>0</v>
      </c>
      <c r="F92" s="129">
        <v>913.65</v>
      </c>
      <c r="G92" s="126" t="s">
        <v>286</v>
      </c>
      <c r="H92" s="130">
        <v>3</v>
      </c>
      <c r="I92" s="130" t="s">
        <v>276</v>
      </c>
      <c r="J92" s="131">
        <v>45.06</v>
      </c>
      <c r="K92" s="132">
        <v>5.0999999999999996</v>
      </c>
      <c r="L92" s="132">
        <v>8.6300000000000008</v>
      </c>
      <c r="M92" s="132">
        <v>13.43</v>
      </c>
      <c r="N92" s="132">
        <v>6.91</v>
      </c>
      <c r="O92" s="132">
        <v>3.15</v>
      </c>
      <c r="P92" s="132">
        <v>1.81</v>
      </c>
      <c r="Q92" s="132">
        <v>5.77</v>
      </c>
      <c r="R92" s="132">
        <v>0.26</v>
      </c>
      <c r="S92" s="133">
        <v>40</v>
      </c>
      <c r="T92" s="133">
        <v>40</v>
      </c>
      <c r="U92" s="133">
        <v>2604.04</v>
      </c>
      <c r="V92" s="132">
        <v>195.98199600000001</v>
      </c>
      <c r="W92" s="133">
        <v>42.3</v>
      </c>
      <c r="X92" s="133">
        <v>2604.04</v>
      </c>
      <c r="Y92" s="132">
        <v>7.85</v>
      </c>
      <c r="Z92" s="134">
        <v>0</v>
      </c>
      <c r="AA92" s="132">
        <v>6.73</v>
      </c>
      <c r="AB92" s="132">
        <v>10.67</v>
      </c>
      <c r="AC92" s="132">
        <v>14</v>
      </c>
      <c r="AD92" s="131">
        <f t="shared" si="84"/>
        <v>1357720.8839999998</v>
      </c>
      <c r="AE92" s="132">
        <f t="shared" si="84"/>
        <v>153670.13999999996</v>
      </c>
      <c r="AF92" s="132">
        <f t="shared" si="84"/>
        <v>260033.98200000002</v>
      </c>
      <c r="AG92" s="132">
        <f t="shared" si="83"/>
        <v>404664.70199999999</v>
      </c>
      <c r="AH92" s="132">
        <f t="shared" si="83"/>
        <v>208207.97399999999</v>
      </c>
      <c r="AI92" s="132">
        <f t="shared" si="83"/>
        <v>94913.909999999989</v>
      </c>
      <c r="AJ92" s="132">
        <f t="shared" si="83"/>
        <v>54537.833999999995</v>
      </c>
      <c r="AK92" s="132">
        <f t="shared" si="83"/>
        <v>173858.17799999999</v>
      </c>
      <c r="AL92" s="132">
        <f t="shared" si="83"/>
        <v>7834.1639999999998</v>
      </c>
      <c r="AN92" s="135">
        <f>SUMIF('Page 1'!$L:$L,$B:$B,'Page 1'!$S:$S)</f>
        <v>48.44</v>
      </c>
      <c r="AO92" s="190">
        <f>SUMIF(СиР!$T$25:$Z$25,$AN$5:$AN$235,СиР!$T$26:$Z$26)</f>
        <v>18.489999999999998</v>
      </c>
      <c r="AP92" s="191"/>
      <c r="AQ92" s="135">
        <f>SUMIF(СиР!$T$25:$Z$25,$AN$5:$AN$235,СиР!$T$28:$Z$28)</f>
        <v>6.67</v>
      </c>
      <c r="AR92" s="135">
        <f>SUMIF(СиР!$T$25:$Z$25,$AN$5:$AN$235,СиР!$T$29:$Z$29)</f>
        <v>1.53</v>
      </c>
      <c r="AS92" s="135">
        <f>SUMIF(СиР!$T$25:$Z$25,$AN$5:$AN$235,СиР!$T$30:$Z$30)</f>
        <v>0.32</v>
      </c>
      <c r="AT92" s="135">
        <f>SUMIF(СиР!$T$25:$Z$25,$AN$5:$AN$235,СиР!$T$31:$Z$31)</f>
        <v>0.87</v>
      </c>
      <c r="AU92" s="135">
        <f>SUMIF(СиР!$T$25:$Z$25,$AN$5:$AN$235,СиР!$T$32:$Z$32)</f>
        <v>5.01</v>
      </c>
      <c r="AV92" s="135">
        <f>SUMIF(СиР!$T$25:$Z$25,$AN$5:$AN$235,СиР!$T$33:$Z$33)</f>
        <v>4.99</v>
      </c>
      <c r="AW92" s="135">
        <f>SUMIF(СиР!$T$25:$Z$25,$AN$5:$AN$235,СиР!$T$34:$Z$34)</f>
        <v>2.7</v>
      </c>
      <c r="AX92" s="135">
        <f>SUMIF(СиР!$T$25:$Z$25,$AN$5:$AN$235,СиР!$T$35:$Z$35)</f>
        <v>6.46</v>
      </c>
      <c r="AY92" s="135">
        <f>SUMIF(СиР!$T$25:$Z$25,$AN$5:$AN$235,СиР!$T$36:$Z$36)</f>
        <v>0.47</v>
      </c>
      <c r="AZ92" s="136">
        <f>SUMIF(СиР!$T$25:$Z$25,$AN$5:$AN$235,СиР!$T$37:$Z$37)</f>
        <v>0.93</v>
      </c>
      <c r="BA92" s="135">
        <f t="shared" si="87"/>
        <v>54.88252</v>
      </c>
      <c r="BB92" s="190">
        <f t="shared" si="93"/>
        <v>20.949169999999999</v>
      </c>
      <c r="BC92" s="191">
        <f t="shared" si="93"/>
        <v>0</v>
      </c>
      <c r="BD92" s="135">
        <f t="shared" si="93"/>
        <v>7.5571100000000007</v>
      </c>
      <c r="BE92" s="135">
        <f t="shared" si="92"/>
        <v>1.7334900000000002</v>
      </c>
      <c r="BF92" s="135">
        <f t="shared" si="92"/>
        <v>0.36256000000000005</v>
      </c>
      <c r="BG92" s="135">
        <f t="shared" si="92"/>
        <v>0.98571000000000009</v>
      </c>
      <c r="BH92" s="135">
        <f t="shared" si="92"/>
        <v>5.6763300000000001</v>
      </c>
      <c r="BI92" s="135">
        <f t="shared" si="92"/>
        <v>5.65367</v>
      </c>
      <c r="BJ92" s="135">
        <f t="shared" si="92"/>
        <v>3.0591000000000004</v>
      </c>
      <c r="BK92" s="135">
        <f t="shared" si="91"/>
        <v>7.3191800000000002</v>
      </c>
      <c r="BL92" s="135">
        <f t="shared" si="91"/>
        <v>0.53250999999999993</v>
      </c>
      <c r="BM92" s="136">
        <f t="shared" si="91"/>
        <v>1.05369</v>
      </c>
      <c r="BN92" s="137">
        <f t="shared" si="81"/>
        <v>3242666.9438800002</v>
      </c>
      <c r="BO92" s="187">
        <f t="shared" si="88"/>
        <v>1237756.2302299999</v>
      </c>
      <c r="BP92" s="187">
        <f t="shared" si="89"/>
        <v>0</v>
      </c>
      <c r="BQ92" s="137">
        <f t="shared" si="90"/>
        <v>446502.65308999998</v>
      </c>
      <c r="BR92" s="137">
        <f t="shared" si="90"/>
        <v>102421.14830999999</v>
      </c>
      <c r="BS92" s="137">
        <f t="shared" si="90"/>
        <v>21421.416639999999</v>
      </c>
      <c r="BT92" s="137">
        <f t="shared" si="90"/>
        <v>58239.476490000001</v>
      </c>
      <c r="BU92" s="137">
        <f t="shared" si="90"/>
        <v>335379.05426999996</v>
      </c>
      <c r="BV92" s="137">
        <f t="shared" si="90"/>
        <v>334040.21573</v>
      </c>
      <c r="BW92" s="137">
        <f t="shared" si="90"/>
        <v>180743.20290000003</v>
      </c>
      <c r="BX92" s="137">
        <f t="shared" si="90"/>
        <v>432444.84841999999</v>
      </c>
      <c r="BY92" s="137">
        <f t="shared" si="90"/>
        <v>31462.705689999992</v>
      </c>
      <c r="BZ92" s="137">
        <f t="shared" si="90"/>
        <v>62255.992109999992</v>
      </c>
      <c r="CA92" s="122">
        <v>1</v>
      </c>
      <c r="CF92" s="127" t="s">
        <v>75</v>
      </c>
    </row>
    <row r="93" spans="1:84" ht="12" hidden="1" customHeight="1" x14ac:dyDescent="0.25">
      <c r="A93" s="126" t="e">
        <f t="shared" si="82"/>
        <v>#REF!</v>
      </c>
      <c r="B93" s="127" t="s">
        <v>1023</v>
      </c>
      <c r="C93" s="128">
        <f t="shared" si="80"/>
        <v>8658.6000000000022</v>
      </c>
      <c r="D93" s="129">
        <v>5980.5000000000018</v>
      </c>
      <c r="E93" s="129">
        <v>2678.1</v>
      </c>
      <c r="F93" s="129">
        <v>2125.5</v>
      </c>
      <c r="G93" s="126" t="s">
        <v>287</v>
      </c>
      <c r="H93" s="130">
        <v>1</v>
      </c>
      <c r="I93" s="130" t="s">
        <v>275</v>
      </c>
      <c r="J93" s="138">
        <v>36.54</v>
      </c>
      <c r="K93" s="132">
        <v>4.03</v>
      </c>
      <c r="L93" s="132">
        <v>7</v>
      </c>
      <c r="M93" s="132">
        <v>11</v>
      </c>
      <c r="N93" s="132">
        <v>5.4</v>
      </c>
      <c r="O93" s="132">
        <v>2.67</v>
      </c>
      <c r="P93" s="132">
        <v>1.54</v>
      </c>
      <c r="Q93" s="132">
        <v>4.9000000000000004</v>
      </c>
      <c r="R93" s="132">
        <v>0</v>
      </c>
      <c r="S93" s="133">
        <v>40</v>
      </c>
      <c r="T93" s="133">
        <v>40</v>
      </c>
      <c r="U93" s="133">
        <v>2604.04</v>
      </c>
      <c r="V93" s="132">
        <v>195.98199600000001</v>
      </c>
      <c r="W93" s="133">
        <v>42.3</v>
      </c>
      <c r="X93" s="133">
        <v>2604.04</v>
      </c>
      <c r="Y93" s="132">
        <v>0</v>
      </c>
      <c r="Z93" s="134">
        <v>0</v>
      </c>
      <c r="AA93" s="132">
        <v>5.05</v>
      </c>
      <c r="AB93" s="132">
        <v>10.67</v>
      </c>
      <c r="AC93" s="132">
        <v>14</v>
      </c>
      <c r="AD93" s="131">
        <f t="shared" si="84"/>
        <v>1898311.4640000004</v>
      </c>
      <c r="AE93" s="132">
        <f t="shared" si="84"/>
        <v>209364.94800000006</v>
      </c>
      <c r="AF93" s="132">
        <f t="shared" si="84"/>
        <v>363661.20000000007</v>
      </c>
      <c r="AG93" s="132">
        <f t="shared" si="83"/>
        <v>571467.60000000009</v>
      </c>
      <c r="AH93" s="132">
        <f t="shared" si="83"/>
        <v>280538.64000000013</v>
      </c>
      <c r="AI93" s="132">
        <f t="shared" si="83"/>
        <v>138710.77200000006</v>
      </c>
      <c r="AJ93" s="132">
        <f t="shared" si="83"/>
        <v>80005.464000000022</v>
      </c>
      <c r="AK93" s="132">
        <f t="shared" si="83"/>
        <v>254562.84000000008</v>
      </c>
      <c r="AL93" s="132">
        <f t="shared" si="83"/>
        <v>0</v>
      </c>
      <c r="AN93" s="135">
        <f>SUMIF('Page 1'!$L:$L,$B:$B,'Page 1'!$S:$S)</f>
        <v>48.16</v>
      </c>
      <c r="AO93" s="190">
        <f>SUMIF(СиР!$T$25:$Z$25,$AN$5:$AN$235,СиР!$T$26:$Z$26)</f>
        <v>18.649999999999999</v>
      </c>
      <c r="AP93" s="191"/>
      <c r="AQ93" s="135">
        <f>SUMIF(СиР!$T$25:$Z$25,$AN$5:$AN$235,СиР!$T$28:$Z$28)</f>
        <v>7.16</v>
      </c>
      <c r="AR93" s="135">
        <f>SUMIF(СиР!$T$25:$Z$25,$AN$5:$AN$235,СиР!$T$29:$Z$29)</f>
        <v>1.53</v>
      </c>
      <c r="AS93" s="135">
        <f>SUMIF(СиР!$T$25:$Z$25,$AN$5:$AN$235,СиР!$T$30:$Z$30)</f>
        <v>0.32</v>
      </c>
      <c r="AT93" s="135">
        <f>SUMIF(СиР!$T$25:$Z$25,$AN$5:$AN$235,СиР!$T$31:$Z$31)</f>
        <v>0.87</v>
      </c>
      <c r="AU93" s="135">
        <f>SUMIF(СиР!$T$25:$Z$25,$AN$5:$AN$235,СиР!$T$32:$Z$32)</f>
        <v>5.01</v>
      </c>
      <c r="AV93" s="135">
        <f>SUMIF(СиР!$T$25:$Z$25,$AN$5:$AN$235,СиР!$T$33:$Z$33)</f>
        <v>4.99</v>
      </c>
      <c r="AW93" s="135">
        <f>SUMIF(СиР!$T$25:$Z$25,$AN$5:$AN$235,СиР!$T$34:$Z$34)</f>
        <v>2.7</v>
      </c>
      <c r="AX93" s="135">
        <f>SUMIF(СиР!$T$25:$Z$25,$AN$5:$AN$235,СиР!$T$35:$Z$35)</f>
        <v>6.46</v>
      </c>
      <c r="AY93" s="135">
        <f>SUMIF(СиР!$T$25:$Z$25,$AN$5:$AN$235,СиР!$T$36:$Z$36)</f>
        <v>0.47</v>
      </c>
      <c r="AZ93" s="136">
        <f>SUMIF(СиР!$T$25:$Z$25,$AN$5:$AN$235,СиР!$T$37:$Z$37)</f>
        <v>0</v>
      </c>
      <c r="BA93" s="135">
        <f t="shared" ref="BA93" si="94">AN93*(1+$BA$4)</f>
        <v>54.565279999999994</v>
      </c>
      <c r="BB93" s="190">
        <f t="shared" ref="BB93" si="95">$BA93*AO93/$AN93</f>
        <v>21.130449999999996</v>
      </c>
      <c r="BC93" s="191">
        <f t="shared" ref="BC93" si="96">$BA93*AP93/$AN93</f>
        <v>0</v>
      </c>
      <c r="BD93" s="135">
        <f t="shared" ref="BD93:BJ93" si="97">$BA93*AQ93/$AN93</f>
        <v>8.1122800000000002</v>
      </c>
      <c r="BE93" s="135">
        <f t="shared" si="97"/>
        <v>1.7334900000000002</v>
      </c>
      <c r="BF93" s="135">
        <f t="shared" si="97"/>
        <v>0.36255999999999999</v>
      </c>
      <c r="BG93" s="135">
        <f t="shared" si="97"/>
        <v>0.98570999999999998</v>
      </c>
      <c r="BH93" s="135">
        <f t="shared" si="97"/>
        <v>5.6763299999999992</v>
      </c>
      <c r="BI93" s="135">
        <f t="shared" si="97"/>
        <v>5.6536700000000009</v>
      </c>
      <c r="BJ93" s="135">
        <f t="shared" si="97"/>
        <v>3.0591000000000004</v>
      </c>
      <c r="BK93" s="135">
        <f t="shared" ref="BK93" si="98">$BA93*AX93/$AN93</f>
        <v>7.3191800000000002</v>
      </c>
      <c r="BL93" s="135">
        <f t="shared" ref="BL93" si="99">$BA93*AY93/$AN93</f>
        <v>0.53250999999999993</v>
      </c>
      <c r="BM93" s="136">
        <f t="shared" ref="BM93" si="100">$BA93*AZ93/$AN93</f>
        <v>0</v>
      </c>
      <c r="BN93" s="137">
        <f t="shared" ref="BN93" si="101">SUM(BO93:BZ93)</f>
        <v>5558585.6860800013</v>
      </c>
      <c r="BO93" s="187">
        <f t="shared" ref="BO93" si="102">(AO93*2+BB93*10)*$C93</f>
        <v>2152566.9237000002</v>
      </c>
      <c r="BP93" s="187">
        <f t="shared" ref="BP93" si="103">(AP93*6+BC93*6)*$C93</f>
        <v>0</v>
      </c>
      <c r="BQ93" s="137">
        <f t="shared" ref="BQ93" si="104">(AQ93*2+BD93*10)*$C93</f>
        <v>826401.02808000031</v>
      </c>
      <c r="BR93" s="137">
        <f t="shared" ref="BR93" si="105">(AR93*2+BE93*10)*$C93</f>
        <v>176591.28114000004</v>
      </c>
      <c r="BS93" s="137">
        <f t="shared" ref="BS93" si="106">(AS93*2+BF93*10)*$C93</f>
        <v>36934.124160000007</v>
      </c>
      <c r="BT93" s="137">
        <f t="shared" ref="BT93" si="107">(AT93*2+BG93*10)*$C93</f>
        <v>100414.65006000001</v>
      </c>
      <c r="BU93" s="137">
        <f t="shared" ref="BU93" si="108">(AU93*2+BH93*10)*$C93</f>
        <v>578249.88138000015</v>
      </c>
      <c r="BV93" s="137">
        <f t="shared" ref="BV93" si="109">(AV93*2+BI93*10)*$C93</f>
        <v>575941.49862000032</v>
      </c>
      <c r="BW93" s="137">
        <f t="shared" ref="BW93" si="110">(AW93*2+BJ93*10)*$C93</f>
        <v>311631.67260000017</v>
      </c>
      <c r="BX93" s="137">
        <f t="shared" ref="BX93" si="111">(AX93*2+BK93*10)*$C93</f>
        <v>745607.63148000021</v>
      </c>
      <c r="BY93" s="137">
        <f t="shared" ref="BY93" si="112">(AY93*2+BL93*10)*$C93</f>
        <v>54246.994859999999</v>
      </c>
      <c r="BZ93" s="137">
        <f t="shared" ref="BZ93" si="113">(AZ93*2+BM93*10)*$C93</f>
        <v>0</v>
      </c>
      <c r="CA93" s="122">
        <v>1</v>
      </c>
      <c r="CF93" s="127" t="s">
        <v>1023</v>
      </c>
    </row>
    <row r="94" spans="1:84" ht="12" hidden="1" customHeight="1" x14ac:dyDescent="0.25">
      <c r="A94" s="126" t="e">
        <f t="shared" si="82"/>
        <v>#REF!</v>
      </c>
      <c r="B94" s="127" t="s">
        <v>77</v>
      </c>
      <c r="C94" s="128">
        <f t="shared" si="80"/>
        <v>3369.8</v>
      </c>
      <c r="D94" s="129">
        <v>3369.8</v>
      </c>
      <c r="E94" s="129">
        <v>0</v>
      </c>
      <c r="F94" s="129">
        <v>333.8</v>
      </c>
      <c r="G94" s="126" t="s">
        <v>287</v>
      </c>
      <c r="H94" s="130">
        <v>7</v>
      </c>
      <c r="I94" s="130" t="s">
        <v>276</v>
      </c>
      <c r="J94" s="131">
        <v>31</v>
      </c>
      <c r="K94" s="132">
        <v>5.0999999999999996</v>
      </c>
      <c r="L94" s="132">
        <v>6.59</v>
      </c>
      <c r="M94" s="132">
        <v>8.98</v>
      </c>
      <c r="N94" s="132">
        <v>6.92</v>
      </c>
      <c r="O94" s="132">
        <v>3.15</v>
      </c>
      <c r="P94" s="132">
        <v>0</v>
      </c>
      <c r="Q94" s="132">
        <v>0</v>
      </c>
      <c r="R94" s="132">
        <v>0.26</v>
      </c>
      <c r="S94" s="133">
        <v>40</v>
      </c>
      <c r="T94" s="133">
        <v>40</v>
      </c>
      <c r="U94" s="133">
        <v>2604.04</v>
      </c>
      <c r="V94" s="132">
        <v>195.98199600000001</v>
      </c>
      <c r="W94" s="133">
        <v>42.3</v>
      </c>
      <c r="X94" s="133">
        <v>2604.04</v>
      </c>
      <c r="Y94" s="132">
        <v>7.85</v>
      </c>
      <c r="Z94" s="134">
        <v>0</v>
      </c>
      <c r="AA94" s="132">
        <v>6.73</v>
      </c>
      <c r="AB94" s="132">
        <v>10.67</v>
      </c>
      <c r="AC94" s="132">
        <v>14</v>
      </c>
      <c r="AD94" s="131">
        <f t="shared" si="84"/>
        <v>626782.80000000005</v>
      </c>
      <c r="AE94" s="132">
        <f t="shared" si="84"/>
        <v>103115.88</v>
      </c>
      <c r="AF94" s="132">
        <f t="shared" si="84"/>
        <v>133241.89199999999</v>
      </c>
      <c r="AG94" s="132">
        <f t="shared" si="83"/>
        <v>181564.82400000002</v>
      </c>
      <c r="AH94" s="132">
        <f t="shared" si="83"/>
        <v>139914.09599999999</v>
      </c>
      <c r="AI94" s="132">
        <f t="shared" si="83"/>
        <v>63689.22</v>
      </c>
      <c r="AJ94" s="132">
        <f t="shared" si="83"/>
        <v>0</v>
      </c>
      <c r="AK94" s="132">
        <f t="shared" si="83"/>
        <v>0</v>
      </c>
      <c r="AL94" s="132">
        <f t="shared" si="83"/>
        <v>5256.8879999999999</v>
      </c>
      <c r="AN94" s="135">
        <f>SUMIF('Page 1'!$L:$L,$B:$B,'Page 1'!$S:$S)</f>
        <v>33.17</v>
      </c>
      <c r="AO94" s="190">
        <f>SUMIF(СиР!$T$25:$Z$25,$AN$5:$AN$235,СиР!$T$26:$Z$26)</f>
        <v>13.89</v>
      </c>
      <c r="AP94" s="191"/>
      <c r="AQ94" s="135">
        <f>SUMIF(СиР!$T$25:$Z$25,$AN$5:$AN$235,СиР!$T$28:$Z$28)</f>
        <v>5.9</v>
      </c>
      <c r="AR94" s="135">
        <f>SUMIF(СиР!$T$25:$Z$25,$AN$5:$AN$235,СиР!$T$29:$Z$29)</f>
        <v>1.53</v>
      </c>
      <c r="AS94" s="135">
        <f>SUMIF(СиР!$T$25:$Z$25,$AN$5:$AN$235,СиР!$T$30:$Z$30)</f>
        <v>0.32</v>
      </c>
      <c r="AT94" s="135">
        <f>SUMIF(СиР!$T$25:$Z$25,$AN$5:$AN$235,СиР!$T$31:$Z$31)</f>
        <v>0.6</v>
      </c>
      <c r="AU94" s="135">
        <f>SUMIF(СиР!$T$25:$Z$25,$AN$5:$AN$235,СиР!$T$32:$Z$32)</f>
        <v>5.01</v>
      </c>
      <c r="AV94" s="135">
        <f>SUMIF(СиР!$T$25:$Z$25,$AN$5:$AN$235,СиР!$T$33:$Z$33)</f>
        <v>4.99</v>
      </c>
      <c r="AW94" s="135">
        <f>SUMIF(СиР!$T$25:$Z$25,$AN$5:$AN$235,СиР!$T$34:$Z$34)</f>
        <v>0</v>
      </c>
      <c r="AX94" s="135">
        <f>SUMIF(СиР!$T$25:$Z$25,$AN$5:$AN$235,СиР!$T$35:$Z$35)</f>
        <v>0</v>
      </c>
      <c r="AY94" s="135">
        <f>SUMIF(СиР!$T$25:$Z$25,$AN$5:$AN$235,СиР!$T$36:$Z$36)</f>
        <v>0</v>
      </c>
      <c r="AZ94" s="136">
        <f>SUMIF(СиР!$T$25:$Z$25,$AN$5:$AN$235,СиР!$T$37:$Z$37)</f>
        <v>0.93</v>
      </c>
      <c r="BA94" s="135">
        <f t="shared" si="87"/>
        <v>37.581610000000005</v>
      </c>
      <c r="BB94" s="190">
        <f t="shared" si="93"/>
        <v>15.737370000000004</v>
      </c>
      <c r="BC94" s="191">
        <f t="shared" si="93"/>
        <v>0</v>
      </c>
      <c r="BD94" s="135">
        <f t="shared" si="93"/>
        <v>6.6847000000000012</v>
      </c>
      <c r="BE94" s="135">
        <f t="shared" si="92"/>
        <v>1.7334900000000002</v>
      </c>
      <c r="BF94" s="135">
        <f t="shared" si="92"/>
        <v>0.36256000000000005</v>
      </c>
      <c r="BG94" s="135">
        <f t="shared" si="92"/>
        <v>0.67980000000000007</v>
      </c>
      <c r="BH94" s="135">
        <f t="shared" si="92"/>
        <v>5.6763300000000001</v>
      </c>
      <c r="BI94" s="135">
        <f t="shared" si="92"/>
        <v>5.65367</v>
      </c>
      <c r="BJ94" s="135">
        <f t="shared" si="92"/>
        <v>0</v>
      </c>
      <c r="BK94" s="135">
        <f t="shared" si="91"/>
        <v>0</v>
      </c>
      <c r="BL94" s="135">
        <f t="shared" si="91"/>
        <v>0</v>
      </c>
      <c r="BM94" s="136">
        <f t="shared" si="91"/>
        <v>1.0536900000000002</v>
      </c>
      <c r="BN94" s="137">
        <f t="shared" si="81"/>
        <v>1489977.6257800001</v>
      </c>
      <c r="BO94" s="187">
        <f t="shared" ref="BO94:BO157" si="114">(AO94*2+BB94*10)*$C94</f>
        <v>623930.9382600002</v>
      </c>
      <c r="BP94" s="187">
        <f t="shared" ref="BP94:BP157" si="115">(AP94*6+BC94*6)*$C94</f>
        <v>0</v>
      </c>
      <c r="BQ94" s="137">
        <f t="shared" ref="BQ94:BZ119" si="116">(AQ94*2+BD94*10)*$C94</f>
        <v>265024.66060000006</v>
      </c>
      <c r="BR94" s="137">
        <f t="shared" si="116"/>
        <v>68726.734020000004</v>
      </c>
      <c r="BS94" s="137">
        <f t="shared" si="116"/>
        <v>14374.21888</v>
      </c>
      <c r="BT94" s="137">
        <f t="shared" si="116"/>
        <v>26951.660400000004</v>
      </c>
      <c r="BU94" s="137">
        <f t="shared" si="116"/>
        <v>225046.36434</v>
      </c>
      <c r="BV94" s="137">
        <f t="shared" si="116"/>
        <v>224147.97566000003</v>
      </c>
      <c r="BW94" s="137">
        <f t="shared" si="116"/>
        <v>0</v>
      </c>
      <c r="BX94" s="137">
        <f t="shared" si="116"/>
        <v>0</v>
      </c>
      <c r="BY94" s="137">
        <f t="shared" si="116"/>
        <v>0</v>
      </c>
      <c r="BZ94" s="137">
        <f t="shared" si="116"/>
        <v>41775.07362000001</v>
      </c>
      <c r="CA94" s="122">
        <v>1</v>
      </c>
      <c r="CF94" s="127" t="s">
        <v>77</v>
      </c>
    </row>
    <row r="95" spans="1:84" ht="12" hidden="1" customHeight="1" x14ac:dyDescent="0.25">
      <c r="A95" s="126" t="e">
        <f t="shared" si="82"/>
        <v>#REF!</v>
      </c>
      <c r="B95" s="127" t="s">
        <v>265</v>
      </c>
      <c r="C95" s="128">
        <f t="shared" si="80"/>
        <v>3053.6</v>
      </c>
      <c r="D95" s="129">
        <v>3053.6</v>
      </c>
      <c r="E95" s="129">
        <v>0</v>
      </c>
      <c r="F95" s="129">
        <v>550.02</v>
      </c>
      <c r="G95" s="126" t="s">
        <v>287</v>
      </c>
      <c r="H95" s="130">
        <v>3</v>
      </c>
      <c r="I95" s="130" t="s">
        <v>276</v>
      </c>
      <c r="J95" s="131">
        <v>45.06</v>
      </c>
      <c r="K95" s="132">
        <v>5.0999999999999996</v>
      </c>
      <c r="L95" s="132">
        <v>8.6300000000000008</v>
      </c>
      <c r="M95" s="132">
        <v>13.43</v>
      </c>
      <c r="N95" s="132">
        <v>6.91</v>
      </c>
      <c r="O95" s="132">
        <v>3.15</v>
      </c>
      <c r="P95" s="132">
        <v>1.81</v>
      </c>
      <c r="Q95" s="132">
        <v>5.77</v>
      </c>
      <c r="R95" s="132">
        <v>0.26</v>
      </c>
      <c r="S95" s="133">
        <v>40</v>
      </c>
      <c r="T95" s="133">
        <v>40</v>
      </c>
      <c r="U95" s="133">
        <v>2604.04</v>
      </c>
      <c r="V95" s="132">
        <v>195.98199600000001</v>
      </c>
      <c r="W95" s="133">
        <v>42.3</v>
      </c>
      <c r="X95" s="133">
        <v>2604.04</v>
      </c>
      <c r="Y95" s="132">
        <v>7.85</v>
      </c>
      <c r="Z95" s="134">
        <v>0</v>
      </c>
      <c r="AA95" s="132">
        <v>6.73</v>
      </c>
      <c r="AB95" s="132">
        <v>10.67</v>
      </c>
      <c r="AC95" s="132">
        <v>14</v>
      </c>
      <c r="AD95" s="131">
        <f t="shared" si="84"/>
        <v>825571.29600000009</v>
      </c>
      <c r="AE95" s="132">
        <f t="shared" si="84"/>
        <v>93440.159999999989</v>
      </c>
      <c r="AF95" s="132">
        <f t="shared" si="84"/>
        <v>158115.40800000002</v>
      </c>
      <c r="AG95" s="132">
        <f t="shared" si="83"/>
        <v>246059.08799999999</v>
      </c>
      <c r="AH95" s="132">
        <f t="shared" si="83"/>
        <v>126602.25599999999</v>
      </c>
      <c r="AI95" s="132">
        <f t="shared" si="83"/>
        <v>57713.04</v>
      </c>
      <c r="AJ95" s="132">
        <f t="shared" si="83"/>
        <v>33162.095999999998</v>
      </c>
      <c r="AK95" s="132">
        <f t="shared" si="83"/>
        <v>105715.63199999998</v>
      </c>
      <c r="AL95" s="132">
        <f t="shared" si="83"/>
        <v>4763.616</v>
      </c>
      <c r="AN95" s="135">
        <f>SUMIF('Page 1'!$L:$L,$B:$B,'Page 1'!$S:$S)</f>
        <v>48.44</v>
      </c>
      <c r="AO95" s="190">
        <f>SUMIF(СиР!$T$25:$Z$25,$AN$5:$AN$235,СиР!$T$26:$Z$26)</f>
        <v>18.489999999999998</v>
      </c>
      <c r="AP95" s="191"/>
      <c r="AQ95" s="135">
        <f>SUMIF(СиР!$T$25:$Z$25,$AN$5:$AN$235,СиР!$T$28:$Z$28)</f>
        <v>6.67</v>
      </c>
      <c r="AR95" s="135">
        <f>SUMIF(СиР!$T$25:$Z$25,$AN$5:$AN$235,СиР!$T$29:$Z$29)</f>
        <v>1.53</v>
      </c>
      <c r="AS95" s="135">
        <f>SUMIF(СиР!$T$25:$Z$25,$AN$5:$AN$235,СиР!$T$30:$Z$30)</f>
        <v>0.32</v>
      </c>
      <c r="AT95" s="135">
        <f>SUMIF(СиР!$T$25:$Z$25,$AN$5:$AN$235,СиР!$T$31:$Z$31)</f>
        <v>0.87</v>
      </c>
      <c r="AU95" s="135">
        <f>SUMIF(СиР!$T$25:$Z$25,$AN$5:$AN$235,СиР!$T$32:$Z$32)</f>
        <v>5.01</v>
      </c>
      <c r="AV95" s="135">
        <f>SUMIF(СиР!$T$25:$Z$25,$AN$5:$AN$235,СиР!$T$33:$Z$33)</f>
        <v>4.99</v>
      </c>
      <c r="AW95" s="135">
        <f>SUMIF(СиР!$T$25:$Z$25,$AN$5:$AN$235,СиР!$T$34:$Z$34)</f>
        <v>2.7</v>
      </c>
      <c r="AX95" s="135">
        <f>SUMIF(СиР!$T$25:$Z$25,$AN$5:$AN$235,СиР!$T$35:$Z$35)</f>
        <v>6.46</v>
      </c>
      <c r="AY95" s="135">
        <f>SUMIF(СиР!$T$25:$Z$25,$AN$5:$AN$235,СиР!$T$36:$Z$36)</f>
        <v>0.47</v>
      </c>
      <c r="AZ95" s="136">
        <f>SUMIF(СиР!$T$25:$Z$25,$AN$5:$AN$235,СиР!$T$37:$Z$37)</f>
        <v>0.93</v>
      </c>
      <c r="BA95" s="135">
        <f t="shared" si="87"/>
        <v>54.88252</v>
      </c>
      <c r="BB95" s="190">
        <f t="shared" si="93"/>
        <v>20.949169999999999</v>
      </c>
      <c r="BC95" s="191">
        <f t="shared" si="93"/>
        <v>0</v>
      </c>
      <c r="BD95" s="135">
        <f t="shared" si="93"/>
        <v>7.5571100000000007</v>
      </c>
      <c r="BE95" s="135">
        <f t="shared" si="92"/>
        <v>1.7334900000000002</v>
      </c>
      <c r="BF95" s="135">
        <f t="shared" si="92"/>
        <v>0.36256000000000005</v>
      </c>
      <c r="BG95" s="135">
        <f t="shared" si="92"/>
        <v>0.98571000000000009</v>
      </c>
      <c r="BH95" s="135">
        <f t="shared" si="92"/>
        <v>5.6763300000000001</v>
      </c>
      <c r="BI95" s="135">
        <f t="shared" si="92"/>
        <v>5.65367</v>
      </c>
      <c r="BJ95" s="135">
        <f t="shared" si="92"/>
        <v>3.0591000000000004</v>
      </c>
      <c r="BK95" s="135">
        <f t="shared" si="91"/>
        <v>7.3191800000000002</v>
      </c>
      <c r="BL95" s="135">
        <f t="shared" si="91"/>
        <v>0.53250999999999993</v>
      </c>
      <c r="BM95" s="136">
        <f t="shared" si="91"/>
        <v>1.05369</v>
      </c>
      <c r="BN95" s="137">
        <f t="shared" si="81"/>
        <v>1971725.3987199997</v>
      </c>
      <c r="BO95" s="187">
        <f t="shared" si="114"/>
        <v>752625.98311999987</v>
      </c>
      <c r="BP95" s="187">
        <f t="shared" si="115"/>
        <v>0</v>
      </c>
      <c r="BQ95" s="137">
        <f t="shared" si="116"/>
        <v>271498.93495999998</v>
      </c>
      <c r="BR95" s="137">
        <f t="shared" si="116"/>
        <v>62277.86664</v>
      </c>
      <c r="BS95" s="137">
        <f t="shared" si="116"/>
        <v>13025.436159999999</v>
      </c>
      <c r="BT95" s="137">
        <f t="shared" si="116"/>
        <v>35412.904560000003</v>
      </c>
      <c r="BU95" s="137">
        <f t="shared" si="116"/>
        <v>203929.48487999997</v>
      </c>
      <c r="BV95" s="137">
        <f t="shared" si="116"/>
        <v>203115.39512</v>
      </c>
      <c r="BW95" s="137">
        <f t="shared" si="116"/>
        <v>109902.11760000001</v>
      </c>
      <c r="BX95" s="137">
        <f t="shared" si="116"/>
        <v>262950.99248000002</v>
      </c>
      <c r="BY95" s="137">
        <f t="shared" si="116"/>
        <v>19131.109359999995</v>
      </c>
      <c r="BZ95" s="137">
        <f t="shared" si="116"/>
        <v>37855.173839999996</v>
      </c>
      <c r="CA95" s="122">
        <v>1</v>
      </c>
      <c r="CF95" s="127" t="s">
        <v>265</v>
      </c>
    </row>
    <row r="96" spans="1:84" ht="12" hidden="1" customHeight="1" x14ac:dyDescent="0.25">
      <c r="A96" s="126" t="e">
        <f t="shared" si="82"/>
        <v>#REF!</v>
      </c>
      <c r="B96" s="127" t="s">
        <v>266</v>
      </c>
      <c r="C96" s="128">
        <f t="shared" si="80"/>
        <v>3035.1</v>
      </c>
      <c r="D96" s="129">
        <v>3035.1</v>
      </c>
      <c r="E96" s="129">
        <v>0</v>
      </c>
      <c r="F96" s="129">
        <v>546.67999999999995</v>
      </c>
      <c r="G96" s="126" t="s">
        <v>287</v>
      </c>
      <c r="H96" s="130">
        <v>3</v>
      </c>
      <c r="I96" s="130" t="s">
        <v>276</v>
      </c>
      <c r="J96" s="131">
        <v>45.06</v>
      </c>
      <c r="K96" s="132">
        <v>5.0999999999999996</v>
      </c>
      <c r="L96" s="132">
        <v>8.6300000000000008</v>
      </c>
      <c r="M96" s="132">
        <v>13.43</v>
      </c>
      <c r="N96" s="132">
        <v>6.91</v>
      </c>
      <c r="O96" s="132">
        <v>3.15</v>
      </c>
      <c r="P96" s="132">
        <v>1.81</v>
      </c>
      <c r="Q96" s="132">
        <v>5.77</v>
      </c>
      <c r="R96" s="132">
        <v>0.26</v>
      </c>
      <c r="S96" s="133">
        <v>40</v>
      </c>
      <c r="T96" s="133">
        <v>40</v>
      </c>
      <c r="U96" s="133">
        <v>2604.04</v>
      </c>
      <c r="V96" s="132">
        <v>195.98199600000001</v>
      </c>
      <c r="W96" s="133">
        <v>42.3</v>
      </c>
      <c r="X96" s="133">
        <v>2604.04</v>
      </c>
      <c r="Y96" s="132">
        <v>7.85</v>
      </c>
      <c r="Z96" s="134">
        <v>0</v>
      </c>
      <c r="AA96" s="132">
        <v>6.73</v>
      </c>
      <c r="AB96" s="132">
        <v>10.67</v>
      </c>
      <c r="AC96" s="132">
        <v>14</v>
      </c>
      <c r="AD96" s="131">
        <f t="shared" si="84"/>
        <v>820569.63599999994</v>
      </c>
      <c r="AE96" s="132">
        <f t="shared" si="84"/>
        <v>92874.06</v>
      </c>
      <c r="AF96" s="132">
        <f t="shared" si="84"/>
        <v>157157.478</v>
      </c>
      <c r="AG96" s="132">
        <f t="shared" si="83"/>
        <v>244568.35799999998</v>
      </c>
      <c r="AH96" s="132">
        <f t="shared" si="83"/>
        <v>125835.24600000001</v>
      </c>
      <c r="AI96" s="132">
        <f t="shared" si="83"/>
        <v>57363.389999999992</v>
      </c>
      <c r="AJ96" s="132">
        <f t="shared" si="83"/>
        <v>32961.186000000002</v>
      </c>
      <c r="AK96" s="132">
        <f t="shared" si="83"/>
        <v>105075.16199999998</v>
      </c>
      <c r="AL96" s="132">
        <f t="shared" si="83"/>
        <v>4734.7559999999994</v>
      </c>
      <c r="AN96" s="135">
        <f>SUMIF('Page 1'!$L:$L,$B:$B,'Page 1'!$S:$S)</f>
        <v>48.44</v>
      </c>
      <c r="AO96" s="190">
        <f>SUMIF(СиР!$T$25:$Z$25,$AN$5:$AN$235,СиР!$T$26:$Z$26)</f>
        <v>18.489999999999998</v>
      </c>
      <c r="AP96" s="191"/>
      <c r="AQ96" s="135">
        <f>SUMIF(СиР!$T$25:$Z$25,$AN$5:$AN$235,СиР!$T$28:$Z$28)</f>
        <v>6.67</v>
      </c>
      <c r="AR96" s="135">
        <f>SUMIF(СиР!$T$25:$Z$25,$AN$5:$AN$235,СиР!$T$29:$Z$29)</f>
        <v>1.53</v>
      </c>
      <c r="AS96" s="135">
        <f>SUMIF(СиР!$T$25:$Z$25,$AN$5:$AN$235,СиР!$T$30:$Z$30)</f>
        <v>0.32</v>
      </c>
      <c r="AT96" s="135">
        <f>SUMIF(СиР!$T$25:$Z$25,$AN$5:$AN$235,СиР!$T$31:$Z$31)</f>
        <v>0.87</v>
      </c>
      <c r="AU96" s="135">
        <f>SUMIF(СиР!$T$25:$Z$25,$AN$5:$AN$235,СиР!$T$32:$Z$32)</f>
        <v>5.01</v>
      </c>
      <c r="AV96" s="135">
        <f>SUMIF(СиР!$T$25:$Z$25,$AN$5:$AN$235,СиР!$T$33:$Z$33)</f>
        <v>4.99</v>
      </c>
      <c r="AW96" s="135">
        <f>SUMIF(СиР!$T$25:$Z$25,$AN$5:$AN$235,СиР!$T$34:$Z$34)</f>
        <v>2.7</v>
      </c>
      <c r="AX96" s="135">
        <f>SUMIF(СиР!$T$25:$Z$25,$AN$5:$AN$235,СиР!$T$35:$Z$35)</f>
        <v>6.46</v>
      </c>
      <c r="AY96" s="135">
        <f>SUMIF(СиР!$T$25:$Z$25,$AN$5:$AN$235,СиР!$T$36:$Z$36)</f>
        <v>0.47</v>
      </c>
      <c r="AZ96" s="136">
        <f>SUMIF(СиР!$T$25:$Z$25,$AN$5:$AN$235,СиР!$T$37:$Z$37)</f>
        <v>0.93</v>
      </c>
      <c r="BA96" s="135">
        <f t="shared" si="87"/>
        <v>54.88252</v>
      </c>
      <c r="BB96" s="190">
        <f t="shared" si="93"/>
        <v>20.949169999999999</v>
      </c>
      <c r="BC96" s="191">
        <f t="shared" si="93"/>
        <v>0</v>
      </c>
      <c r="BD96" s="135">
        <f t="shared" si="93"/>
        <v>7.5571100000000007</v>
      </c>
      <c r="BE96" s="135">
        <f t="shared" si="92"/>
        <v>1.7334900000000002</v>
      </c>
      <c r="BF96" s="135">
        <f t="shared" si="92"/>
        <v>0.36256000000000005</v>
      </c>
      <c r="BG96" s="135">
        <f t="shared" si="92"/>
        <v>0.98571000000000009</v>
      </c>
      <c r="BH96" s="135">
        <f t="shared" si="92"/>
        <v>5.6763300000000001</v>
      </c>
      <c r="BI96" s="135">
        <f t="shared" si="92"/>
        <v>5.65367</v>
      </c>
      <c r="BJ96" s="135">
        <f t="shared" si="92"/>
        <v>3.0591000000000004</v>
      </c>
      <c r="BK96" s="135">
        <f t="shared" si="91"/>
        <v>7.3191800000000002</v>
      </c>
      <c r="BL96" s="135">
        <f t="shared" si="91"/>
        <v>0.53250999999999993</v>
      </c>
      <c r="BM96" s="136">
        <f t="shared" si="91"/>
        <v>1.05369</v>
      </c>
      <c r="BN96" s="137">
        <f t="shared" si="81"/>
        <v>1959779.85252</v>
      </c>
      <c r="BO96" s="187">
        <f t="shared" si="114"/>
        <v>748066.25666999992</v>
      </c>
      <c r="BP96" s="187">
        <f t="shared" si="115"/>
        <v>0</v>
      </c>
      <c r="BQ96" s="137">
        <f t="shared" si="116"/>
        <v>269854.07961000002</v>
      </c>
      <c r="BR96" s="137">
        <f t="shared" si="116"/>
        <v>61900.560989999998</v>
      </c>
      <c r="BS96" s="137">
        <f t="shared" si="116"/>
        <v>12946.522559999999</v>
      </c>
      <c r="BT96" s="137">
        <f t="shared" si="116"/>
        <v>35198.358210000006</v>
      </c>
      <c r="BU96" s="137">
        <f t="shared" si="116"/>
        <v>202693.99382999999</v>
      </c>
      <c r="BV96" s="137">
        <f t="shared" si="116"/>
        <v>201884.83617</v>
      </c>
      <c r="BW96" s="137">
        <f t="shared" si="116"/>
        <v>109236.28410000002</v>
      </c>
      <c r="BX96" s="137">
        <f t="shared" si="116"/>
        <v>261357.92418</v>
      </c>
      <c r="BY96" s="137">
        <f t="shared" si="116"/>
        <v>19015.205009999994</v>
      </c>
      <c r="BZ96" s="137">
        <f t="shared" si="116"/>
        <v>37625.831189999997</v>
      </c>
      <c r="CA96" s="122">
        <v>1</v>
      </c>
      <c r="CF96" s="127" t="s">
        <v>266</v>
      </c>
    </row>
    <row r="97" spans="1:84" ht="12" hidden="1" customHeight="1" x14ac:dyDescent="0.25">
      <c r="A97" s="126" t="e">
        <f t="shared" si="82"/>
        <v>#REF!</v>
      </c>
      <c r="B97" s="127" t="s">
        <v>78</v>
      </c>
      <c r="C97" s="128">
        <f t="shared" si="80"/>
        <v>4505.5999999999995</v>
      </c>
      <c r="D97" s="129">
        <v>4185.3999999999996</v>
      </c>
      <c r="E97" s="129">
        <v>320.2</v>
      </c>
      <c r="F97" s="129">
        <v>571.5</v>
      </c>
      <c r="G97" s="126" t="s">
        <v>287</v>
      </c>
      <c r="H97" s="130">
        <v>7</v>
      </c>
      <c r="I97" s="130" t="s">
        <v>276</v>
      </c>
      <c r="J97" s="131">
        <v>31</v>
      </c>
      <c r="K97" s="132">
        <v>5.0999999999999996</v>
      </c>
      <c r="L97" s="132">
        <v>6.59</v>
      </c>
      <c r="M97" s="132">
        <v>8.98</v>
      </c>
      <c r="N97" s="132">
        <v>6.92</v>
      </c>
      <c r="O97" s="132">
        <v>3.15</v>
      </c>
      <c r="P97" s="132">
        <v>0</v>
      </c>
      <c r="Q97" s="132">
        <v>0</v>
      </c>
      <c r="R97" s="132">
        <v>0.26</v>
      </c>
      <c r="S97" s="133">
        <v>40</v>
      </c>
      <c r="T97" s="133">
        <v>40</v>
      </c>
      <c r="U97" s="133">
        <v>2604.04</v>
      </c>
      <c r="V97" s="132">
        <v>195.98199600000001</v>
      </c>
      <c r="W97" s="133">
        <v>42.3</v>
      </c>
      <c r="X97" s="133">
        <v>2604.04</v>
      </c>
      <c r="Y97" s="132">
        <v>7.85</v>
      </c>
      <c r="Z97" s="134">
        <v>0</v>
      </c>
      <c r="AA97" s="132">
        <v>6.73</v>
      </c>
      <c r="AB97" s="132">
        <v>10.67</v>
      </c>
      <c r="AC97" s="132">
        <v>14</v>
      </c>
      <c r="AD97" s="131">
        <f t="shared" si="84"/>
        <v>838041.59999999986</v>
      </c>
      <c r="AE97" s="132">
        <f t="shared" si="84"/>
        <v>137871.35999999996</v>
      </c>
      <c r="AF97" s="132">
        <f t="shared" si="84"/>
        <v>178151.42399999997</v>
      </c>
      <c r="AG97" s="132">
        <f t="shared" si="83"/>
        <v>242761.728</v>
      </c>
      <c r="AH97" s="132">
        <f t="shared" si="83"/>
        <v>187072.51199999999</v>
      </c>
      <c r="AI97" s="132">
        <f t="shared" si="83"/>
        <v>85155.839999999982</v>
      </c>
      <c r="AJ97" s="132">
        <f t="shared" si="83"/>
        <v>0</v>
      </c>
      <c r="AK97" s="132">
        <f t="shared" si="83"/>
        <v>0</v>
      </c>
      <c r="AL97" s="132">
        <f t="shared" si="83"/>
        <v>7028.735999999999</v>
      </c>
      <c r="AN97" s="135">
        <f>SUMIF('Page 1'!$L:$L,$B:$B,'Page 1'!$S:$S)</f>
        <v>33.17</v>
      </c>
      <c r="AO97" s="190">
        <f>SUMIF(СиР!$T$25:$Z$25,$AN$5:$AN$235,СиР!$T$26:$Z$26)</f>
        <v>13.89</v>
      </c>
      <c r="AP97" s="191"/>
      <c r="AQ97" s="135">
        <f>SUMIF(СиР!$T$25:$Z$25,$AN$5:$AN$235,СиР!$T$28:$Z$28)</f>
        <v>5.9</v>
      </c>
      <c r="AR97" s="135">
        <f>SUMIF(СиР!$T$25:$Z$25,$AN$5:$AN$235,СиР!$T$29:$Z$29)</f>
        <v>1.53</v>
      </c>
      <c r="AS97" s="135">
        <f>SUMIF(СиР!$T$25:$Z$25,$AN$5:$AN$235,СиР!$T$30:$Z$30)</f>
        <v>0.32</v>
      </c>
      <c r="AT97" s="135">
        <f>SUMIF(СиР!$T$25:$Z$25,$AN$5:$AN$235,СиР!$T$31:$Z$31)</f>
        <v>0.6</v>
      </c>
      <c r="AU97" s="135">
        <f>SUMIF(СиР!$T$25:$Z$25,$AN$5:$AN$235,СиР!$T$32:$Z$32)</f>
        <v>5.01</v>
      </c>
      <c r="AV97" s="135">
        <f>SUMIF(СиР!$T$25:$Z$25,$AN$5:$AN$235,СиР!$T$33:$Z$33)</f>
        <v>4.99</v>
      </c>
      <c r="AW97" s="135">
        <f>SUMIF(СиР!$T$25:$Z$25,$AN$5:$AN$235,СиР!$T$34:$Z$34)</f>
        <v>0</v>
      </c>
      <c r="AX97" s="135">
        <f>SUMIF(СиР!$T$25:$Z$25,$AN$5:$AN$235,СиР!$T$35:$Z$35)</f>
        <v>0</v>
      </c>
      <c r="AY97" s="135">
        <f>SUMIF(СиР!$T$25:$Z$25,$AN$5:$AN$235,СиР!$T$36:$Z$36)</f>
        <v>0</v>
      </c>
      <c r="AZ97" s="136">
        <f>SUMIF(СиР!$T$25:$Z$25,$AN$5:$AN$235,СиР!$T$37:$Z$37)</f>
        <v>0.93</v>
      </c>
      <c r="BA97" s="135">
        <f t="shared" si="87"/>
        <v>37.581610000000005</v>
      </c>
      <c r="BB97" s="190">
        <f t="shared" si="93"/>
        <v>15.737370000000004</v>
      </c>
      <c r="BC97" s="191">
        <f t="shared" si="93"/>
        <v>0</v>
      </c>
      <c r="BD97" s="135">
        <f t="shared" si="93"/>
        <v>6.6847000000000012</v>
      </c>
      <c r="BE97" s="135">
        <f t="shared" si="92"/>
        <v>1.7334900000000002</v>
      </c>
      <c r="BF97" s="135">
        <f t="shared" si="92"/>
        <v>0.36256000000000005</v>
      </c>
      <c r="BG97" s="135">
        <f t="shared" si="92"/>
        <v>0.67980000000000007</v>
      </c>
      <c r="BH97" s="135">
        <f t="shared" si="92"/>
        <v>5.6763300000000001</v>
      </c>
      <c r="BI97" s="135">
        <f t="shared" si="92"/>
        <v>5.65367</v>
      </c>
      <c r="BJ97" s="135">
        <f t="shared" si="92"/>
        <v>0</v>
      </c>
      <c r="BK97" s="135">
        <f t="shared" si="91"/>
        <v>0</v>
      </c>
      <c r="BL97" s="135">
        <f t="shared" si="91"/>
        <v>0</v>
      </c>
      <c r="BM97" s="136">
        <f t="shared" si="91"/>
        <v>1.0536900000000002</v>
      </c>
      <c r="BN97" s="137">
        <f t="shared" si="81"/>
        <v>1992178.5241600003</v>
      </c>
      <c r="BO97" s="187">
        <f t="shared" si="114"/>
        <v>834228.51072000014</v>
      </c>
      <c r="BP97" s="187">
        <f t="shared" si="115"/>
        <v>0</v>
      </c>
      <c r="BQ97" s="137">
        <f t="shared" si="116"/>
        <v>354351.92319999996</v>
      </c>
      <c r="BR97" s="137">
        <f t="shared" si="116"/>
        <v>91891.261439999987</v>
      </c>
      <c r="BS97" s="137">
        <f t="shared" si="116"/>
        <v>19219.087359999998</v>
      </c>
      <c r="BT97" s="137">
        <f t="shared" si="116"/>
        <v>36035.788800000002</v>
      </c>
      <c r="BU97" s="137">
        <f t="shared" si="116"/>
        <v>300898.83647999994</v>
      </c>
      <c r="BV97" s="137">
        <f t="shared" si="116"/>
        <v>299697.64351999998</v>
      </c>
      <c r="BW97" s="137">
        <f t="shared" si="116"/>
        <v>0</v>
      </c>
      <c r="BX97" s="137">
        <f t="shared" si="116"/>
        <v>0</v>
      </c>
      <c r="BY97" s="137">
        <f t="shared" si="116"/>
        <v>0</v>
      </c>
      <c r="BZ97" s="137">
        <f t="shared" si="116"/>
        <v>55855.47264</v>
      </c>
      <c r="CA97" s="122">
        <v>1</v>
      </c>
      <c r="CF97" s="127" t="s">
        <v>78</v>
      </c>
    </row>
    <row r="98" spans="1:84" ht="12" hidden="1" customHeight="1" x14ac:dyDescent="0.25">
      <c r="A98" s="126" t="e">
        <f t="shared" si="82"/>
        <v>#REF!</v>
      </c>
      <c r="B98" s="127" t="s">
        <v>79</v>
      </c>
      <c r="C98" s="128">
        <f t="shared" si="80"/>
        <v>4500.9799999999996</v>
      </c>
      <c r="D98" s="129">
        <v>4500.9799999999996</v>
      </c>
      <c r="E98" s="129">
        <v>0</v>
      </c>
      <c r="F98" s="129">
        <v>571.5</v>
      </c>
      <c r="G98" s="126" t="s">
        <v>287</v>
      </c>
      <c r="H98" s="130">
        <v>7</v>
      </c>
      <c r="I98" s="130" t="s">
        <v>276</v>
      </c>
      <c r="J98" s="131">
        <v>31</v>
      </c>
      <c r="K98" s="132">
        <v>5.0999999999999996</v>
      </c>
      <c r="L98" s="132">
        <v>6.59</v>
      </c>
      <c r="M98" s="132">
        <v>8.98</v>
      </c>
      <c r="N98" s="132">
        <v>6.92</v>
      </c>
      <c r="O98" s="132">
        <v>3.15</v>
      </c>
      <c r="P98" s="132">
        <v>0</v>
      </c>
      <c r="Q98" s="132">
        <v>0</v>
      </c>
      <c r="R98" s="132">
        <v>0.26</v>
      </c>
      <c r="S98" s="133">
        <v>40</v>
      </c>
      <c r="T98" s="133">
        <v>40</v>
      </c>
      <c r="U98" s="133">
        <v>2604.04</v>
      </c>
      <c r="V98" s="132">
        <v>195.98199600000001</v>
      </c>
      <c r="W98" s="133">
        <v>42.3</v>
      </c>
      <c r="X98" s="133">
        <v>2604.04</v>
      </c>
      <c r="Y98" s="132">
        <v>7.85</v>
      </c>
      <c r="Z98" s="134">
        <v>0</v>
      </c>
      <c r="AA98" s="132">
        <v>6.73</v>
      </c>
      <c r="AB98" s="132">
        <v>10.67</v>
      </c>
      <c r="AC98" s="132">
        <v>14</v>
      </c>
      <c r="AD98" s="131">
        <f t="shared" si="84"/>
        <v>837182.2799999998</v>
      </c>
      <c r="AE98" s="132">
        <f t="shared" si="84"/>
        <v>137729.98799999998</v>
      </c>
      <c r="AF98" s="132">
        <f t="shared" si="84"/>
        <v>177968.74919999999</v>
      </c>
      <c r="AG98" s="132">
        <f t="shared" si="83"/>
        <v>242512.80239999999</v>
      </c>
      <c r="AH98" s="132">
        <f t="shared" si="83"/>
        <v>186880.68959999998</v>
      </c>
      <c r="AI98" s="132">
        <f t="shared" si="83"/>
        <v>85068.521999999983</v>
      </c>
      <c r="AJ98" s="132">
        <f t="shared" si="83"/>
        <v>0</v>
      </c>
      <c r="AK98" s="132">
        <f t="shared" si="83"/>
        <v>0</v>
      </c>
      <c r="AL98" s="132">
        <f t="shared" si="83"/>
        <v>7021.5288</v>
      </c>
      <c r="AN98" s="135">
        <f>SUMIF('Page 1'!$L:$L,$B:$B,'Page 1'!$S:$S)</f>
        <v>33.17</v>
      </c>
      <c r="AO98" s="190">
        <f>SUMIF(СиР!$T$25:$Z$25,$AN$5:$AN$235,СиР!$T$26:$Z$26)</f>
        <v>13.89</v>
      </c>
      <c r="AP98" s="191"/>
      <c r="AQ98" s="135">
        <f>SUMIF(СиР!$T$25:$Z$25,$AN$5:$AN$235,СиР!$T$28:$Z$28)</f>
        <v>5.9</v>
      </c>
      <c r="AR98" s="135">
        <f>SUMIF(СиР!$T$25:$Z$25,$AN$5:$AN$235,СиР!$T$29:$Z$29)</f>
        <v>1.53</v>
      </c>
      <c r="AS98" s="135">
        <f>SUMIF(СиР!$T$25:$Z$25,$AN$5:$AN$235,СиР!$T$30:$Z$30)</f>
        <v>0.32</v>
      </c>
      <c r="AT98" s="135">
        <f>SUMIF(СиР!$T$25:$Z$25,$AN$5:$AN$235,СиР!$T$31:$Z$31)</f>
        <v>0.6</v>
      </c>
      <c r="AU98" s="135">
        <f>SUMIF(СиР!$T$25:$Z$25,$AN$5:$AN$235,СиР!$T$32:$Z$32)</f>
        <v>5.01</v>
      </c>
      <c r="AV98" s="135">
        <f>SUMIF(СиР!$T$25:$Z$25,$AN$5:$AN$235,СиР!$T$33:$Z$33)</f>
        <v>4.99</v>
      </c>
      <c r="AW98" s="135">
        <f>SUMIF(СиР!$T$25:$Z$25,$AN$5:$AN$235,СиР!$T$34:$Z$34)</f>
        <v>0</v>
      </c>
      <c r="AX98" s="135">
        <f>SUMIF(СиР!$T$25:$Z$25,$AN$5:$AN$235,СиР!$T$35:$Z$35)</f>
        <v>0</v>
      </c>
      <c r="AY98" s="135">
        <f>SUMIF(СиР!$T$25:$Z$25,$AN$5:$AN$235,СиР!$T$36:$Z$36)</f>
        <v>0</v>
      </c>
      <c r="AZ98" s="136">
        <f>SUMIF(СиР!$T$25:$Z$25,$AN$5:$AN$235,СиР!$T$37:$Z$37)</f>
        <v>0.93</v>
      </c>
      <c r="BA98" s="135">
        <f t="shared" si="87"/>
        <v>37.581610000000005</v>
      </c>
      <c r="BB98" s="190">
        <f t="shared" si="93"/>
        <v>15.737370000000004</v>
      </c>
      <c r="BC98" s="191">
        <f t="shared" si="93"/>
        <v>0</v>
      </c>
      <c r="BD98" s="135">
        <f t="shared" si="93"/>
        <v>6.6847000000000012</v>
      </c>
      <c r="BE98" s="135">
        <f t="shared" si="92"/>
        <v>1.7334900000000002</v>
      </c>
      <c r="BF98" s="135">
        <f t="shared" si="92"/>
        <v>0.36256000000000005</v>
      </c>
      <c r="BG98" s="135">
        <f t="shared" si="92"/>
        <v>0.67980000000000007</v>
      </c>
      <c r="BH98" s="135">
        <f t="shared" si="92"/>
        <v>5.6763300000000001</v>
      </c>
      <c r="BI98" s="135">
        <f t="shared" si="92"/>
        <v>5.65367</v>
      </c>
      <c r="BJ98" s="135">
        <f t="shared" si="92"/>
        <v>0</v>
      </c>
      <c r="BK98" s="135">
        <f t="shared" si="91"/>
        <v>0</v>
      </c>
      <c r="BL98" s="135">
        <f t="shared" si="91"/>
        <v>0</v>
      </c>
      <c r="BM98" s="136">
        <f t="shared" si="91"/>
        <v>1.0536900000000002</v>
      </c>
      <c r="BN98" s="137">
        <f t="shared" si="81"/>
        <v>1990135.7629780001</v>
      </c>
      <c r="BO98" s="187">
        <f t="shared" si="114"/>
        <v>833373.10062600009</v>
      </c>
      <c r="BP98" s="187">
        <f t="shared" si="115"/>
        <v>0</v>
      </c>
      <c r="BQ98" s="137">
        <f t="shared" si="116"/>
        <v>353988.57406000001</v>
      </c>
      <c r="BR98" s="137">
        <f t="shared" si="116"/>
        <v>91797.037001999997</v>
      </c>
      <c r="BS98" s="137">
        <f t="shared" si="116"/>
        <v>19199.380287999997</v>
      </c>
      <c r="BT98" s="137">
        <f t="shared" si="116"/>
        <v>35998.838040000002</v>
      </c>
      <c r="BU98" s="137">
        <f t="shared" si="116"/>
        <v>300590.29763399996</v>
      </c>
      <c r="BV98" s="137">
        <f t="shared" si="116"/>
        <v>299390.33636599994</v>
      </c>
      <c r="BW98" s="137">
        <f t="shared" si="116"/>
        <v>0</v>
      </c>
      <c r="BX98" s="137">
        <f t="shared" si="116"/>
        <v>0</v>
      </c>
      <c r="BY98" s="137">
        <f t="shared" si="116"/>
        <v>0</v>
      </c>
      <c r="BZ98" s="137">
        <f t="shared" si="116"/>
        <v>55798.198962000002</v>
      </c>
      <c r="CA98" s="122">
        <v>1</v>
      </c>
      <c r="CF98" s="127" t="s">
        <v>79</v>
      </c>
    </row>
    <row r="99" spans="1:84" ht="12" hidden="1" customHeight="1" x14ac:dyDescent="0.25">
      <c r="A99" s="126" t="e">
        <f t="shared" si="82"/>
        <v>#REF!</v>
      </c>
      <c r="B99" s="127" t="s">
        <v>80</v>
      </c>
      <c r="C99" s="128">
        <f t="shared" si="80"/>
        <v>6866.78</v>
      </c>
      <c r="D99" s="129">
        <v>6866.78</v>
      </c>
      <c r="E99" s="129">
        <v>0</v>
      </c>
      <c r="F99" s="129">
        <v>706.4</v>
      </c>
      <c r="G99" s="126" t="s">
        <v>287</v>
      </c>
      <c r="H99" s="130">
        <v>7</v>
      </c>
      <c r="I99" s="130" t="s">
        <v>276</v>
      </c>
      <c r="J99" s="131">
        <v>31</v>
      </c>
      <c r="K99" s="132">
        <v>5.0999999999999996</v>
      </c>
      <c r="L99" s="132">
        <v>6.59</v>
      </c>
      <c r="M99" s="132">
        <v>8.98</v>
      </c>
      <c r="N99" s="132">
        <v>6.92</v>
      </c>
      <c r="O99" s="132">
        <v>3.15</v>
      </c>
      <c r="P99" s="132">
        <v>0</v>
      </c>
      <c r="Q99" s="132">
        <v>0</v>
      </c>
      <c r="R99" s="132">
        <v>0.26</v>
      </c>
      <c r="S99" s="133">
        <v>40</v>
      </c>
      <c r="T99" s="133">
        <v>40</v>
      </c>
      <c r="U99" s="133">
        <v>2604.04</v>
      </c>
      <c r="V99" s="132">
        <v>195.98199600000001</v>
      </c>
      <c r="W99" s="133">
        <v>42.3</v>
      </c>
      <c r="X99" s="133">
        <v>2604.04</v>
      </c>
      <c r="Y99" s="132">
        <v>7.85</v>
      </c>
      <c r="Z99" s="134">
        <v>0</v>
      </c>
      <c r="AA99" s="132">
        <v>6.73</v>
      </c>
      <c r="AB99" s="132">
        <v>10.67</v>
      </c>
      <c r="AC99" s="132">
        <v>14</v>
      </c>
      <c r="AD99" s="131">
        <f t="shared" si="84"/>
        <v>1277221.08</v>
      </c>
      <c r="AE99" s="132">
        <f t="shared" si="84"/>
        <v>210123.46799999996</v>
      </c>
      <c r="AF99" s="132">
        <f t="shared" si="84"/>
        <v>271512.48119999998</v>
      </c>
      <c r="AG99" s="132">
        <f t="shared" si="83"/>
        <v>369982.10639999999</v>
      </c>
      <c r="AH99" s="132">
        <f t="shared" si="83"/>
        <v>285108.70559999999</v>
      </c>
      <c r="AI99" s="132">
        <f t="shared" si="83"/>
        <v>129782.14199999999</v>
      </c>
      <c r="AJ99" s="132">
        <f t="shared" si="83"/>
        <v>0</v>
      </c>
      <c r="AK99" s="132">
        <f t="shared" si="83"/>
        <v>0</v>
      </c>
      <c r="AL99" s="132">
        <f t="shared" si="83"/>
        <v>10712.176800000001</v>
      </c>
      <c r="AN99" s="135">
        <f>SUMIF('Page 1'!$L:$L,$B:$B,'Page 1'!$S:$S)</f>
        <v>33.17</v>
      </c>
      <c r="AO99" s="190">
        <f>SUMIF(СиР!$T$25:$Z$25,$AN$5:$AN$235,СиР!$T$26:$Z$26)</f>
        <v>13.89</v>
      </c>
      <c r="AP99" s="191"/>
      <c r="AQ99" s="135">
        <f>SUMIF(СиР!$T$25:$Z$25,$AN$5:$AN$235,СиР!$T$28:$Z$28)</f>
        <v>5.9</v>
      </c>
      <c r="AR99" s="135">
        <f>SUMIF(СиР!$T$25:$Z$25,$AN$5:$AN$235,СиР!$T$29:$Z$29)</f>
        <v>1.53</v>
      </c>
      <c r="AS99" s="135">
        <f>SUMIF(СиР!$T$25:$Z$25,$AN$5:$AN$235,СиР!$T$30:$Z$30)</f>
        <v>0.32</v>
      </c>
      <c r="AT99" s="135">
        <f>SUMIF(СиР!$T$25:$Z$25,$AN$5:$AN$235,СиР!$T$31:$Z$31)</f>
        <v>0.6</v>
      </c>
      <c r="AU99" s="135">
        <f>SUMIF(СиР!$T$25:$Z$25,$AN$5:$AN$235,СиР!$T$32:$Z$32)</f>
        <v>5.01</v>
      </c>
      <c r="AV99" s="135">
        <f>SUMIF(СиР!$T$25:$Z$25,$AN$5:$AN$235,СиР!$T$33:$Z$33)</f>
        <v>4.99</v>
      </c>
      <c r="AW99" s="135">
        <f>SUMIF(СиР!$T$25:$Z$25,$AN$5:$AN$235,СиР!$T$34:$Z$34)</f>
        <v>0</v>
      </c>
      <c r="AX99" s="135">
        <f>SUMIF(СиР!$T$25:$Z$25,$AN$5:$AN$235,СиР!$T$35:$Z$35)</f>
        <v>0</v>
      </c>
      <c r="AY99" s="135">
        <f>SUMIF(СиР!$T$25:$Z$25,$AN$5:$AN$235,СиР!$T$36:$Z$36)</f>
        <v>0</v>
      </c>
      <c r="AZ99" s="136">
        <f>SUMIF(СиР!$T$25:$Z$25,$AN$5:$AN$235,СиР!$T$37:$Z$37)</f>
        <v>0.93</v>
      </c>
      <c r="BA99" s="135">
        <f t="shared" si="87"/>
        <v>37.581610000000005</v>
      </c>
      <c r="BB99" s="190">
        <f t="shared" si="93"/>
        <v>15.737370000000004</v>
      </c>
      <c r="BC99" s="191">
        <f t="shared" si="93"/>
        <v>0</v>
      </c>
      <c r="BD99" s="135">
        <f t="shared" si="93"/>
        <v>6.6847000000000012</v>
      </c>
      <c r="BE99" s="135">
        <f t="shared" si="92"/>
        <v>1.7334900000000002</v>
      </c>
      <c r="BF99" s="135">
        <f t="shared" si="92"/>
        <v>0.36256000000000005</v>
      </c>
      <c r="BG99" s="135">
        <f t="shared" si="92"/>
        <v>0.67980000000000007</v>
      </c>
      <c r="BH99" s="135">
        <f t="shared" si="92"/>
        <v>5.6763300000000001</v>
      </c>
      <c r="BI99" s="135">
        <f t="shared" si="92"/>
        <v>5.65367</v>
      </c>
      <c r="BJ99" s="135">
        <f t="shared" si="92"/>
        <v>0</v>
      </c>
      <c r="BK99" s="135">
        <f t="shared" si="91"/>
        <v>0</v>
      </c>
      <c r="BL99" s="135">
        <f t="shared" si="91"/>
        <v>0</v>
      </c>
      <c r="BM99" s="136">
        <f t="shared" si="91"/>
        <v>1.0536900000000002</v>
      </c>
      <c r="BN99" s="137">
        <f t="shared" si="81"/>
        <v>3036188.6643579998</v>
      </c>
      <c r="BO99" s="187">
        <f t="shared" si="114"/>
        <v>1271409.7240860004</v>
      </c>
      <c r="BP99" s="187">
        <f t="shared" si="115"/>
        <v>0</v>
      </c>
      <c r="BQ99" s="137">
        <f t="shared" si="116"/>
        <v>540051.64665999997</v>
      </c>
      <c r="BR99" s="137">
        <f t="shared" si="116"/>
        <v>140047.29142199998</v>
      </c>
      <c r="BS99" s="137">
        <f t="shared" si="116"/>
        <v>29290.936768</v>
      </c>
      <c r="BT99" s="137">
        <f t="shared" si="116"/>
        <v>54920.506440000005</v>
      </c>
      <c r="BU99" s="137">
        <f t="shared" si="116"/>
        <v>458586.22877399996</v>
      </c>
      <c r="BV99" s="137">
        <f t="shared" si="116"/>
        <v>456755.54522599996</v>
      </c>
      <c r="BW99" s="137">
        <f t="shared" si="116"/>
        <v>0</v>
      </c>
      <c r="BX99" s="137">
        <f t="shared" si="116"/>
        <v>0</v>
      </c>
      <c r="BY99" s="137">
        <f t="shared" si="116"/>
        <v>0</v>
      </c>
      <c r="BZ99" s="137">
        <f t="shared" si="116"/>
        <v>85126.784982000012</v>
      </c>
      <c r="CA99" s="122">
        <v>1</v>
      </c>
      <c r="CF99" s="127" t="s">
        <v>80</v>
      </c>
    </row>
    <row r="100" spans="1:84" ht="12" hidden="1" customHeight="1" x14ac:dyDescent="0.25">
      <c r="A100" s="126" t="e">
        <f t="shared" si="82"/>
        <v>#REF!</v>
      </c>
      <c r="B100" s="127" t="s">
        <v>81</v>
      </c>
      <c r="C100" s="128">
        <f t="shared" si="80"/>
        <v>4577.38</v>
      </c>
      <c r="D100" s="129">
        <v>4577.38</v>
      </c>
      <c r="E100" s="129">
        <v>0</v>
      </c>
      <c r="F100" s="129">
        <v>565.79999999999995</v>
      </c>
      <c r="G100" s="126" t="s">
        <v>287</v>
      </c>
      <c r="H100" s="130">
        <v>7</v>
      </c>
      <c r="I100" s="130" t="s">
        <v>276</v>
      </c>
      <c r="J100" s="131">
        <v>31</v>
      </c>
      <c r="K100" s="132">
        <v>5.0999999999999996</v>
      </c>
      <c r="L100" s="132">
        <v>6.59</v>
      </c>
      <c r="M100" s="132">
        <v>8.98</v>
      </c>
      <c r="N100" s="132">
        <v>6.92</v>
      </c>
      <c r="O100" s="132">
        <v>3.15</v>
      </c>
      <c r="P100" s="132">
        <v>0</v>
      </c>
      <c r="Q100" s="132">
        <v>0</v>
      </c>
      <c r="R100" s="132">
        <v>0.26</v>
      </c>
      <c r="S100" s="133">
        <v>40</v>
      </c>
      <c r="T100" s="133">
        <v>40</v>
      </c>
      <c r="U100" s="133">
        <v>2604.04</v>
      </c>
      <c r="V100" s="132">
        <v>195.98199600000001</v>
      </c>
      <c r="W100" s="133">
        <v>42.3</v>
      </c>
      <c r="X100" s="133">
        <v>2604.04</v>
      </c>
      <c r="Y100" s="132">
        <v>7.85</v>
      </c>
      <c r="Z100" s="134">
        <v>0</v>
      </c>
      <c r="AA100" s="132">
        <v>6.73</v>
      </c>
      <c r="AB100" s="132">
        <v>10.67</v>
      </c>
      <c r="AC100" s="132">
        <v>14</v>
      </c>
      <c r="AD100" s="131">
        <f t="shared" si="84"/>
        <v>851392.67999999993</v>
      </c>
      <c r="AE100" s="132">
        <f t="shared" si="84"/>
        <v>140067.82799999998</v>
      </c>
      <c r="AF100" s="132">
        <f t="shared" si="84"/>
        <v>180989.60519999999</v>
      </c>
      <c r="AG100" s="132">
        <f t="shared" si="83"/>
        <v>246629.23440000002</v>
      </c>
      <c r="AH100" s="132">
        <f t="shared" si="83"/>
        <v>190052.81760000001</v>
      </c>
      <c r="AI100" s="132">
        <f t="shared" si="83"/>
        <v>86512.481999999989</v>
      </c>
      <c r="AJ100" s="132">
        <f t="shared" si="83"/>
        <v>0</v>
      </c>
      <c r="AK100" s="132">
        <f t="shared" si="83"/>
        <v>0</v>
      </c>
      <c r="AL100" s="132">
        <f t="shared" si="83"/>
        <v>7140.7127999999993</v>
      </c>
      <c r="AN100" s="135">
        <f>SUMIF('Page 1'!$L:$L,$B:$B,'Page 1'!$S:$S)</f>
        <v>33.17</v>
      </c>
      <c r="AO100" s="190">
        <f>SUMIF(СиР!$T$25:$Z$25,$AN$5:$AN$235,СиР!$T$26:$Z$26)</f>
        <v>13.89</v>
      </c>
      <c r="AP100" s="191"/>
      <c r="AQ100" s="135">
        <f>SUMIF(СиР!$T$25:$Z$25,$AN$5:$AN$235,СиР!$T$28:$Z$28)</f>
        <v>5.9</v>
      </c>
      <c r="AR100" s="135">
        <f>SUMIF(СиР!$T$25:$Z$25,$AN$5:$AN$235,СиР!$T$29:$Z$29)</f>
        <v>1.53</v>
      </c>
      <c r="AS100" s="135">
        <f>SUMIF(СиР!$T$25:$Z$25,$AN$5:$AN$235,СиР!$T$30:$Z$30)</f>
        <v>0.32</v>
      </c>
      <c r="AT100" s="135">
        <f>SUMIF(СиР!$T$25:$Z$25,$AN$5:$AN$235,СиР!$T$31:$Z$31)</f>
        <v>0.6</v>
      </c>
      <c r="AU100" s="135">
        <f>SUMIF(СиР!$T$25:$Z$25,$AN$5:$AN$235,СиР!$T$32:$Z$32)</f>
        <v>5.01</v>
      </c>
      <c r="AV100" s="135">
        <f>SUMIF(СиР!$T$25:$Z$25,$AN$5:$AN$235,СиР!$T$33:$Z$33)</f>
        <v>4.99</v>
      </c>
      <c r="AW100" s="135">
        <f>SUMIF(СиР!$T$25:$Z$25,$AN$5:$AN$235,СиР!$T$34:$Z$34)</f>
        <v>0</v>
      </c>
      <c r="AX100" s="135">
        <f>SUMIF(СиР!$T$25:$Z$25,$AN$5:$AN$235,СиР!$T$35:$Z$35)</f>
        <v>0</v>
      </c>
      <c r="AY100" s="135">
        <f>SUMIF(СиР!$T$25:$Z$25,$AN$5:$AN$235,СиР!$T$36:$Z$36)</f>
        <v>0</v>
      </c>
      <c r="AZ100" s="136">
        <f>SUMIF(СиР!$T$25:$Z$25,$AN$5:$AN$235,СиР!$T$37:$Z$37)</f>
        <v>0.93</v>
      </c>
      <c r="BA100" s="135">
        <f t="shared" si="87"/>
        <v>37.581610000000005</v>
      </c>
      <c r="BB100" s="190">
        <f t="shared" si="93"/>
        <v>15.737370000000004</v>
      </c>
      <c r="BC100" s="191">
        <f t="shared" si="93"/>
        <v>0</v>
      </c>
      <c r="BD100" s="135">
        <f t="shared" si="93"/>
        <v>6.6847000000000012</v>
      </c>
      <c r="BE100" s="135">
        <f t="shared" si="92"/>
        <v>1.7334900000000002</v>
      </c>
      <c r="BF100" s="135">
        <f t="shared" si="92"/>
        <v>0.36256000000000005</v>
      </c>
      <c r="BG100" s="135">
        <f t="shared" si="92"/>
        <v>0.67980000000000007</v>
      </c>
      <c r="BH100" s="135">
        <f t="shared" si="92"/>
        <v>5.6763300000000001</v>
      </c>
      <c r="BI100" s="135">
        <f t="shared" si="92"/>
        <v>5.65367</v>
      </c>
      <c r="BJ100" s="135">
        <f t="shared" si="92"/>
        <v>0</v>
      </c>
      <c r="BK100" s="135">
        <f t="shared" si="91"/>
        <v>0</v>
      </c>
      <c r="BL100" s="135">
        <f t="shared" si="91"/>
        <v>0</v>
      </c>
      <c r="BM100" s="136">
        <f t="shared" si="91"/>
        <v>1.0536900000000002</v>
      </c>
      <c r="BN100" s="137">
        <f t="shared" si="81"/>
        <v>2023916.4890180002</v>
      </c>
      <c r="BO100" s="187">
        <f t="shared" si="114"/>
        <v>847518.84330600023</v>
      </c>
      <c r="BP100" s="187">
        <f t="shared" si="115"/>
        <v>0</v>
      </c>
      <c r="BQ100" s="137">
        <f t="shared" si="116"/>
        <v>359997.20486000006</v>
      </c>
      <c r="BR100" s="137">
        <f t="shared" si="116"/>
        <v>93355.207362000001</v>
      </c>
      <c r="BS100" s="137">
        <f t="shared" si="116"/>
        <v>19525.272128000001</v>
      </c>
      <c r="BT100" s="137">
        <f t="shared" si="116"/>
        <v>36609.885240000003</v>
      </c>
      <c r="BU100" s="137">
        <f t="shared" si="116"/>
        <v>305692.54175400001</v>
      </c>
      <c r="BV100" s="137">
        <f t="shared" si="116"/>
        <v>304472.21224600001</v>
      </c>
      <c r="BW100" s="137">
        <f t="shared" si="116"/>
        <v>0</v>
      </c>
      <c r="BX100" s="137">
        <f t="shared" si="116"/>
        <v>0</v>
      </c>
      <c r="BY100" s="137">
        <f t="shared" si="116"/>
        <v>0</v>
      </c>
      <c r="BZ100" s="137">
        <f t="shared" si="116"/>
        <v>56745.322122000012</v>
      </c>
      <c r="CA100" s="122">
        <v>1</v>
      </c>
      <c r="CF100" s="127" t="s">
        <v>81</v>
      </c>
    </row>
    <row r="101" spans="1:84" ht="12" hidden="1" customHeight="1" x14ac:dyDescent="0.25">
      <c r="A101" s="126" t="e">
        <f t="shared" si="82"/>
        <v>#REF!</v>
      </c>
      <c r="B101" s="127" t="s">
        <v>82</v>
      </c>
      <c r="C101" s="128">
        <f t="shared" si="80"/>
        <v>3516.8</v>
      </c>
      <c r="D101" s="129">
        <v>3516.8</v>
      </c>
      <c r="E101" s="129">
        <v>0</v>
      </c>
      <c r="F101" s="129">
        <v>353.2</v>
      </c>
      <c r="G101" s="126" t="s">
        <v>287</v>
      </c>
      <c r="H101" s="130">
        <v>7</v>
      </c>
      <c r="I101" s="130" t="s">
        <v>276</v>
      </c>
      <c r="J101" s="131">
        <v>31</v>
      </c>
      <c r="K101" s="132">
        <v>5.0999999999999996</v>
      </c>
      <c r="L101" s="132">
        <v>6.59</v>
      </c>
      <c r="M101" s="132">
        <v>8.98</v>
      </c>
      <c r="N101" s="132">
        <v>6.92</v>
      </c>
      <c r="O101" s="132">
        <v>3.15</v>
      </c>
      <c r="P101" s="132">
        <v>0</v>
      </c>
      <c r="Q101" s="132">
        <v>0</v>
      </c>
      <c r="R101" s="132">
        <v>0.26</v>
      </c>
      <c r="S101" s="133">
        <v>40</v>
      </c>
      <c r="T101" s="133">
        <v>40</v>
      </c>
      <c r="U101" s="133">
        <v>2604.04</v>
      </c>
      <c r="V101" s="132">
        <v>195.98199600000001</v>
      </c>
      <c r="W101" s="133">
        <v>42.3</v>
      </c>
      <c r="X101" s="133">
        <v>2604.04</v>
      </c>
      <c r="Y101" s="132">
        <v>7.85</v>
      </c>
      <c r="Z101" s="134">
        <v>0</v>
      </c>
      <c r="AA101" s="132">
        <v>6.73</v>
      </c>
      <c r="AB101" s="132">
        <v>10.67</v>
      </c>
      <c r="AC101" s="132">
        <v>14</v>
      </c>
      <c r="AD101" s="131">
        <f t="shared" si="84"/>
        <v>654124.80000000005</v>
      </c>
      <c r="AE101" s="132">
        <f t="shared" si="84"/>
        <v>107614.08</v>
      </c>
      <c r="AF101" s="132">
        <f t="shared" si="84"/>
        <v>139054.272</v>
      </c>
      <c r="AG101" s="132">
        <f t="shared" si="83"/>
        <v>189485.18400000001</v>
      </c>
      <c r="AH101" s="132">
        <f t="shared" si="83"/>
        <v>146017.53600000002</v>
      </c>
      <c r="AI101" s="132">
        <f t="shared" si="83"/>
        <v>66467.520000000004</v>
      </c>
      <c r="AJ101" s="132">
        <f t="shared" si="83"/>
        <v>0</v>
      </c>
      <c r="AK101" s="132">
        <f t="shared" si="83"/>
        <v>0</v>
      </c>
      <c r="AL101" s="132">
        <f t="shared" si="83"/>
        <v>5486.2080000000005</v>
      </c>
      <c r="AN101" s="135">
        <f>SUMIF('Page 1'!$L:$L,$B:$B,'Page 1'!$S:$S)</f>
        <v>33.17</v>
      </c>
      <c r="AO101" s="190">
        <f>SUMIF(СиР!$T$25:$Z$25,$AN$5:$AN$235,СиР!$T$26:$Z$26)</f>
        <v>13.89</v>
      </c>
      <c r="AP101" s="191"/>
      <c r="AQ101" s="135">
        <f>SUMIF(СиР!$T$25:$Z$25,$AN$5:$AN$235,СиР!$T$28:$Z$28)</f>
        <v>5.9</v>
      </c>
      <c r="AR101" s="135">
        <f>SUMIF(СиР!$T$25:$Z$25,$AN$5:$AN$235,СиР!$T$29:$Z$29)</f>
        <v>1.53</v>
      </c>
      <c r="AS101" s="135">
        <f>SUMIF(СиР!$T$25:$Z$25,$AN$5:$AN$235,СиР!$T$30:$Z$30)</f>
        <v>0.32</v>
      </c>
      <c r="AT101" s="135">
        <f>SUMIF(СиР!$T$25:$Z$25,$AN$5:$AN$235,СиР!$T$31:$Z$31)</f>
        <v>0.6</v>
      </c>
      <c r="AU101" s="135">
        <f>SUMIF(СиР!$T$25:$Z$25,$AN$5:$AN$235,СиР!$T$32:$Z$32)</f>
        <v>5.01</v>
      </c>
      <c r="AV101" s="135">
        <f>SUMIF(СиР!$T$25:$Z$25,$AN$5:$AN$235,СиР!$T$33:$Z$33)</f>
        <v>4.99</v>
      </c>
      <c r="AW101" s="135">
        <f>SUMIF(СиР!$T$25:$Z$25,$AN$5:$AN$235,СиР!$T$34:$Z$34)</f>
        <v>0</v>
      </c>
      <c r="AX101" s="135">
        <f>SUMIF(СиР!$T$25:$Z$25,$AN$5:$AN$235,СиР!$T$35:$Z$35)</f>
        <v>0</v>
      </c>
      <c r="AY101" s="135">
        <f>SUMIF(СиР!$T$25:$Z$25,$AN$5:$AN$235,СиР!$T$36:$Z$36)</f>
        <v>0</v>
      </c>
      <c r="AZ101" s="136">
        <f>SUMIF(СиР!$T$25:$Z$25,$AN$5:$AN$235,СиР!$T$37:$Z$37)</f>
        <v>0.93</v>
      </c>
      <c r="BA101" s="135">
        <f t="shared" si="87"/>
        <v>37.581610000000005</v>
      </c>
      <c r="BB101" s="190">
        <f t="shared" si="93"/>
        <v>15.737370000000004</v>
      </c>
      <c r="BC101" s="191">
        <f t="shared" si="93"/>
        <v>0</v>
      </c>
      <c r="BD101" s="135">
        <f t="shared" si="93"/>
        <v>6.6847000000000012</v>
      </c>
      <c r="BE101" s="135">
        <f t="shared" si="92"/>
        <v>1.7334900000000002</v>
      </c>
      <c r="BF101" s="135">
        <f t="shared" si="92"/>
        <v>0.36256000000000005</v>
      </c>
      <c r="BG101" s="135">
        <f t="shared" si="92"/>
        <v>0.67980000000000007</v>
      </c>
      <c r="BH101" s="135">
        <f t="shared" si="92"/>
        <v>5.6763300000000001</v>
      </c>
      <c r="BI101" s="135">
        <f t="shared" si="92"/>
        <v>5.65367</v>
      </c>
      <c r="BJ101" s="135">
        <f t="shared" si="92"/>
        <v>0</v>
      </c>
      <c r="BK101" s="135">
        <f t="shared" si="91"/>
        <v>0</v>
      </c>
      <c r="BL101" s="135">
        <f t="shared" si="91"/>
        <v>0</v>
      </c>
      <c r="BM101" s="136">
        <f t="shared" si="91"/>
        <v>1.0536900000000002</v>
      </c>
      <c r="BN101" s="137">
        <f t="shared" si="81"/>
        <v>1554974.5724800001</v>
      </c>
      <c r="BO101" s="187">
        <f t="shared" si="114"/>
        <v>651148.53216000018</v>
      </c>
      <c r="BP101" s="187">
        <f t="shared" si="115"/>
        <v>0</v>
      </c>
      <c r="BQ101" s="137">
        <f t="shared" si="116"/>
        <v>276585.76960000006</v>
      </c>
      <c r="BR101" s="137">
        <f t="shared" si="116"/>
        <v>71724.784320000006</v>
      </c>
      <c r="BS101" s="137">
        <f t="shared" si="116"/>
        <v>15001.26208</v>
      </c>
      <c r="BT101" s="137">
        <f t="shared" si="116"/>
        <v>28127.366400000006</v>
      </c>
      <c r="BU101" s="137">
        <f t="shared" si="116"/>
        <v>234863.50943999999</v>
      </c>
      <c r="BV101" s="137">
        <f t="shared" si="116"/>
        <v>233925.93056000001</v>
      </c>
      <c r="BW101" s="137">
        <f t="shared" si="116"/>
        <v>0</v>
      </c>
      <c r="BX101" s="137">
        <f t="shared" si="116"/>
        <v>0</v>
      </c>
      <c r="BY101" s="137">
        <f t="shared" si="116"/>
        <v>0</v>
      </c>
      <c r="BZ101" s="137">
        <f t="shared" si="116"/>
        <v>43597.417920000007</v>
      </c>
      <c r="CA101" s="122">
        <v>1</v>
      </c>
      <c r="CF101" s="127" t="s">
        <v>82</v>
      </c>
    </row>
    <row r="102" spans="1:84" ht="12" hidden="1" customHeight="1" x14ac:dyDescent="0.25">
      <c r="A102" s="126" t="e">
        <f t="shared" si="82"/>
        <v>#REF!</v>
      </c>
      <c r="B102" s="127" t="s">
        <v>83</v>
      </c>
      <c r="C102" s="128">
        <f t="shared" si="80"/>
        <v>2721.6000000000008</v>
      </c>
      <c r="D102" s="129">
        <v>2721.6000000000008</v>
      </c>
      <c r="E102" s="129">
        <v>0</v>
      </c>
      <c r="F102" s="129">
        <v>355</v>
      </c>
      <c r="G102" s="126" t="s">
        <v>287</v>
      </c>
      <c r="H102" s="130">
        <v>7</v>
      </c>
      <c r="I102" s="130" t="s">
        <v>276</v>
      </c>
      <c r="J102" s="131">
        <v>31</v>
      </c>
      <c r="K102" s="132">
        <v>5.0999999999999996</v>
      </c>
      <c r="L102" s="132">
        <v>6.59</v>
      </c>
      <c r="M102" s="132">
        <v>8.98</v>
      </c>
      <c r="N102" s="132">
        <v>6.92</v>
      </c>
      <c r="O102" s="132">
        <v>3.15</v>
      </c>
      <c r="P102" s="132">
        <v>0</v>
      </c>
      <c r="Q102" s="132">
        <v>0</v>
      </c>
      <c r="R102" s="132">
        <v>0.26</v>
      </c>
      <c r="S102" s="133">
        <v>40</v>
      </c>
      <c r="T102" s="133">
        <v>40</v>
      </c>
      <c r="U102" s="133">
        <v>2604.04</v>
      </c>
      <c r="V102" s="132">
        <v>195.98199600000001</v>
      </c>
      <c r="W102" s="133">
        <v>42.3</v>
      </c>
      <c r="X102" s="133">
        <v>2604.04</v>
      </c>
      <c r="Y102" s="132">
        <v>7.85</v>
      </c>
      <c r="Z102" s="134">
        <v>0</v>
      </c>
      <c r="AA102" s="132">
        <v>6.73</v>
      </c>
      <c r="AB102" s="132">
        <v>10.67</v>
      </c>
      <c r="AC102" s="132">
        <v>14</v>
      </c>
      <c r="AD102" s="131">
        <f t="shared" si="84"/>
        <v>506217.60000000009</v>
      </c>
      <c r="AE102" s="132">
        <f t="shared" si="84"/>
        <v>83280.960000000021</v>
      </c>
      <c r="AF102" s="132">
        <f t="shared" si="84"/>
        <v>107612.06400000003</v>
      </c>
      <c r="AG102" s="132">
        <f t="shared" si="83"/>
        <v>146639.80800000005</v>
      </c>
      <c r="AH102" s="132">
        <f t="shared" si="83"/>
        <v>113000.83200000002</v>
      </c>
      <c r="AI102" s="132">
        <f t="shared" si="83"/>
        <v>51438.24000000002</v>
      </c>
      <c r="AJ102" s="132">
        <f t="shared" si="83"/>
        <v>0</v>
      </c>
      <c r="AK102" s="132">
        <f t="shared" si="83"/>
        <v>0</v>
      </c>
      <c r="AL102" s="132">
        <f t="shared" si="83"/>
        <v>4245.6960000000017</v>
      </c>
      <c r="AN102" s="135">
        <f>SUMIF('Page 1'!$L:$L,$B:$B,'Page 1'!$S:$S)</f>
        <v>33.17</v>
      </c>
      <c r="AO102" s="190">
        <f>SUMIF(СиР!$T$25:$Z$25,$AN$5:$AN$235,СиР!$T$26:$Z$26)</f>
        <v>13.89</v>
      </c>
      <c r="AP102" s="191"/>
      <c r="AQ102" s="135">
        <f>SUMIF(СиР!$T$25:$Z$25,$AN$5:$AN$235,СиР!$T$28:$Z$28)</f>
        <v>5.9</v>
      </c>
      <c r="AR102" s="135">
        <f>SUMIF(СиР!$T$25:$Z$25,$AN$5:$AN$235,СиР!$T$29:$Z$29)</f>
        <v>1.53</v>
      </c>
      <c r="AS102" s="135">
        <f>SUMIF(СиР!$T$25:$Z$25,$AN$5:$AN$235,СиР!$T$30:$Z$30)</f>
        <v>0.32</v>
      </c>
      <c r="AT102" s="135">
        <f>SUMIF(СиР!$T$25:$Z$25,$AN$5:$AN$235,СиР!$T$31:$Z$31)</f>
        <v>0.6</v>
      </c>
      <c r="AU102" s="135">
        <f>SUMIF(СиР!$T$25:$Z$25,$AN$5:$AN$235,СиР!$T$32:$Z$32)</f>
        <v>5.01</v>
      </c>
      <c r="AV102" s="135">
        <f>SUMIF(СиР!$T$25:$Z$25,$AN$5:$AN$235,СиР!$T$33:$Z$33)</f>
        <v>4.99</v>
      </c>
      <c r="AW102" s="135">
        <f>SUMIF(СиР!$T$25:$Z$25,$AN$5:$AN$235,СиР!$T$34:$Z$34)</f>
        <v>0</v>
      </c>
      <c r="AX102" s="135">
        <f>SUMIF(СиР!$T$25:$Z$25,$AN$5:$AN$235,СиР!$T$35:$Z$35)</f>
        <v>0</v>
      </c>
      <c r="AY102" s="135">
        <f>SUMIF(СиР!$T$25:$Z$25,$AN$5:$AN$235,СиР!$T$36:$Z$36)</f>
        <v>0</v>
      </c>
      <c r="AZ102" s="136">
        <f>SUMIF(СиР!$T$25:$Z$25,$AN$5:$AN$235,СиР!$T$37:$Z$37)</f>
        <v>0.93</v>
      </c>
      <c r="BA102" s="135">
        <f t="shared" si="87"/>
        <v>37.581610000000005</v>
      </c>
      <c r="BB102" s="190">
        <f t="shared" si="93"/>
        <v>15.737370000000004</v>
      </c>
      <c r="BC102" s="191">
        <f t="shared" si="93"/>
        <v>0</v>
      </c>
      <c r="BD102" s="135">
        <f t="shared" si="93"/>
        <v>6.6847000000000012</v>
      </c>
      <c r="BE102" s="135">
        <f t="shared" si="92"/>
        <v>1.7334900000000002</v>
      </c>
      <c r="BF102" s="135">
        <f t="shared" si="92"/>
        <v>0.36256000000000005</v>
      </c>
      <c r="BG102" s="135">
        <f t="shared" si="92"/>
        <v>0.67980000000000007</v>
      </c>
      <c r="BH102" s="135">
        <f t="shared" si="92"/>
        <v>5.6763300000000001</v>
      </c>
      <c r="BI102" s="135">
        <f t="shared" si="92"/>
        <v>5.65367</v>
      </c>
      <c r="BJ102" s="135">
        <f t="shared" si="92"/>
        <v>0</v>
      </c>
      <c r="BK102" s="135">
        <f t="shared" si="91"/>
        <v>0</v>
      </c>
      <c r="BL102" s="135">
        <f t="shared" si="91"/>
        <v>0</v>
      </c>
      <c r="BM102" s="136">
        <f t="shared" si="91"/>
        <v>1.0536900000000002</v>
      </c>
      <c r="BN102" s="137">
        <f t="shared" si="81"/>
        <v>1203372.0417600004</v>
      </c>
      <c r="BO102" s="187">
        <f t="shared" si="114"/>
        <v>503914.30992000026</v>
      </c>
      <c r="BP102" s="187">
        <f t="shared" si="115"/>
        <v>0</v>
      </c>
      <c r="BQ102" s="137">
        <f t="shared" si="116"/>
        <v>214045.67520000009</v>
      </c>
      <c r="BR102" s="137">
        <f t="shared" si="116"/>
        <v>55506.759840000013</v>
      </c>
      <c r="BS102" s="137">
        <f t="shared" si="116"/>
        <v>11609.256960000004</v>
      </c>
      <c r="BT102" s="137">
        <f t="shared" si="116"/>
        <v>21767.356800000009</v>
      </c>
      <c r="BU102" s="137">
        <f t="shared" si="116"/>
        <v>181757.42928000004</v>
      </c>
      <c r="BV102" s="137">
        <f t="shared" si="116"/>
        <v>181031.85072000005</v>
      </c>
      <c r="BW102" s="137">
        <f t="shared" si="116"/>
        <v>0</v>
      </c>
      <c r="BX102" s="137">
        <f t="shared" si="116"/>
        <v>0</v>
      </c>
      <c r="BY102" s="137">
        <f t="shared" si="116"/>
        <v>0</v>
      </c>
      <c r="BZ102" s="137">
        <f t="shared" si="116"/>
        <v>33739.403040000019</v>
      </c>
      <c r="CA102" s="122">
        <v>1</v>
      </c>
      <c r="CF102" s="127" t="s">
        <v>83</v>
      </c>
    </row>
    <row r="103" spans="1:84" ht="12" hidden="1" customHeight="1" x14ac:dyDescent="0.25">
      <c r="A103" s="126" t="e">
        <f t="shared" si="82"/>
        <v>#REF!</v>
      </c>
      <c r="B103" s="127" t="s">
        <v>84</v>
      </c>
      <c r="C103" s="128">
        <f t="shared" si="80"/>
        <v>3502</v>
      </c>
      <c r="D103" s="129">
        <v>3502</v>
      </c>
      <c r="E103" s="129">
        <v>0</v>
      </c>
      <c r="F103" s="129">
        <v>353.2</v>
      </c>
      <c r="G103" s="126" t="s">
        <v>287</v>
      </c>
      <c r="H103" s="130">
        <v>7</v>
      </c>
      <c r="I103" s="130" t="s">
        <v>276</v>
      </c>
      <c r="J103" s="131">
        <v>31</v>
      </c>
      <c r="K103" s="132">
        <v>5.0999999999999996</v>
      </c>
      <c r="L103" s="132">
        <v>6.59</v>
      </c>
      <c r="M103" s="132">
        <v>8.98</v>
      </c>
      <c r="N103" s="132">
        <v>6.92</v>
      </c>
      <c r="O103" s="132">
        <v>3.15</v>
      </c>
      <c r="P103" s="132">
        <v>0</v>
      </c>
      <c r="Q103" s="132">
        <v>0</v>
      </c>
      <c r="R103" s="132">
        <v>0.26</v>
      </c>
      <c r="S103" s="133">
        <v>40</v>
      </c>
      <c r="T103" s="133">
        <v>40</v>
      </c>
      <c r="U103" s="133">
        <v>2604.04</v>
      </c>
      <c r="V103" s="132">
        <v>195.98199600000001</v>
      </c>
      <c r="W103" s="133">
        <v>42.3</v>
      </c>
      <c r="X103" s="133">
        <v>2604.04</v>
      </c>
      <c r="Y103" s="132">
        <v>7.85</v>
      </c>
      <c r="Z103" s="134">
        <v>0</v>
      </c>
      <c r="AA103" s="132">
        <v>6.73</v>
      </c>
      <c r="AB103" s="132">
        <v>10.67</v>
      </c>
      <c r="AC103" s="132">
        <v>14</v>
      </c>
      <c r="AD103" s="131">
        <f t="shared" si="84"/>
        <v>651372</v>
      </c>
      <c r="AE103" s="132">
        <f t="shared" si="84"/>
        <v>107161.19999999998</v>
      </c>
      <c r="AF103" s="132">
        <f t="shared" si="84"/>
        <v>138469.08000000002</v>
      </c>
      <c r="AG103" s="132">
        <f t="shared" si="83"/>
        <v>188687.76</v>
      </c>
      <c r="AH103" s="132">
        <f t="shared" si="83"/>
        <v>145403.04</v>
      </c>
      <c r="AI103" s="132">
        <f t="shared" si="83"/>
        <v>66187.799999999988</v>
      </c>
      <c r="AJ103" s="132">
        <f t="shared" si="83"/>
        <v>0</v>
      </c>
      <c r="AK103" s="132">
        <f t="shared" si="83"/>
        <v>0</v>
      </c>
      <c r="AL103" s="132">
        <f t="shared" si="83"/>
        <v>5463.12</v>
      </c>
      <c r="AN103" s="135">
        <f>SUMIF('Page 1'!$L:$L,$B:$B,'Page 1'!$S:$S)</f>
        <v>33.17</v>
      </c>
      <c r="AO103" s="190">
        <f>SUMIF(СиР!$T$25:$Z$25,$AN$5:$AN$235,СиР!$T$26:$Z$26)</f>
        <v>13.89</v>
      </c>
      <c r="AP103" s="191"/>
      <c r="AQ103" s="135">
        <f>SUMIF(СиР!$T$25:$Z$25,$AN$5:$AN$235,СиР!$T$28:$Z$28)</f>
        <v>5.9</v>
      </c>
      <c r="AR103" s="135">
        <f>SUMIF(СиР!$T$25:$Z$25,$AN$5:$AN$235,СиР!$T$29:$Z$29)</f>
        <v>1.53</v>
      </c>
      <c r="AS103" s="135">
        <f>SUMIF(СиР!$T$25:$Z$25,$AN$5:$AN$235,СиР!$T$30:$Z$30)</f>
        <v>0.32</v>
      </c>
      <c r="AT103" s="135">
        <f>SUMIF(СиР!$T$25:$Z$25,$AN$5:$AN$235,СиР!$T$31:$Z$31)</f>
        <v>0.6</v>
      </c>
      <c r="AU103" s="135">
        <f>SUMIF(СиР!$T$25:$Z$25,$AN$5:$AN$235,СиР!$T$32:$Z$32)</f>
        <v>5.01</v>
      </c>
      <c r="AV103" s="135">
        <f>SUMIF(СиР!$T$25:$Z$25,$AN$5:$AN$235,СиР!$T$33:$Z$33)</f>
        <v>4.99</v>
      </c>
      <c r="AW103" s="135">
        <f>SUMIF(СиР!$T$25:$Z$25,$AN$5:$AN$235,СиР!$T$34:$Z$34)</f>
        <v>0</v>
      </c>
      <c r="AX103" s="135">
        <f>SUMIF(СиР!$T$25:$Z$25,$AN$5:$AN$235,СиР!$T$35:$Z$35)</f>
        <v>0</v>
      </c>
      <c r="AY103" s="135">
        <f>SUMIF(СиР!$T$25:$Z$25,$AN$5:$AN$235,СиР!$T$36:$Z$36)</f>
        <v>0</v>
      </c>
      <c r="AZ103" s="136">
        <f>SUMIF(СиР!$T$25:$Z$25,$AN$5:$AN$235,СиР!$T$37:$Z$37)</f>
        <v>0.93</v>
      </c>
      <c r="BA103" s="135">
        <f t="shared" si="87"/>
        <v>37.581610000000005</v>
      </c>
      <c r="BB103" s="190">
        <f t="shared" si="93"/>
        <v>15.737370000000004</v>
      </c>
      <c r="BC103" s="191">
        <f t="shared" si="93"/>
        <v>0</v>
      </c>
      <c r="BD103" s="135">
        <f t="shared" si="93"/>
        <v>6.6847000000000012</v>
      </c>
      <c r="BE103" s="135">
        <f t="shared" si="92"/>
        <v>1.7334900000000002</v>
      </c>
      <c r="BF103" s="135">
        <f t="shared" si="92"/>
        <v>0.36256000000000005</v>
      </c>
      <c r="BG103" s="135">
        <f t="shared" si="92"/>
        <v>0.67980000000000007</v>
      </c>
      <c r="BH103" s="135">
        <f t="shared" si="92"/>
        <v>5.6763300000000001</v>
      </c>
      <c r="BI103" s="135">
        <f t="shared" si="92"/>
        <v>5.65367</v>
      </c>
      <c r="BJ103" s="135">
        <f t="shared" si="92"/>
        <v>0</v>
      </c>
      <c r="BK103" s="135">
        <f t="shared" si="91"/>
        <v>0</v>
      </c>
      <c r="BL103" s="135">
        <f t="shared" si="91"/>
        <v>0</v>
      </c>
      <c r="BM103" s="136">
        <f t="shared" si="91"/>
        <v>1.0536900000000002</v>
      </c>
      <c r="BN103" s="137">
        <f t="shared" si="81"/>
        <v>1548430.6622000001</v>
      </c>
      <c r="BO103" s="187">
        <f t="shared" si="114"/>
        <v>648408.25740000012</v>
      </c>
      <c r="BP103" s="187">
        <f t="shared" si="115"/>
        <v>0</v>
      </c>
      <c r="BQ103" s="137">
        <f t="shared" si="116"/>
        <v>275421.79399999999</v>
      </c>
      <c r="BR103" s="137">
        <f t="shared" si="116"/>
        <v>71422.939799999993</v>
      </c>
      <c r="BS103" s="137">
        <f t="shared" si="116"/>
        <v>14938.1312</v>
      </c>
      <c r="BT103" s="137">
        <f t="shared" si="116"/>
        <v>28008.996000000003</v>
      </c>
      <c r="BU103" s="137">
        <f t="shared" si="116"/>
        <v>233875.11659999998</v>
      </c>
      <c r="BV103" s="137">
        <f t="shared" si="116"/>
        <v>232941.4834</v>
      </c>
      <c r="BW103" s="137">
        <f t="shared" si="116"/>
        <v>0</v>
      </c>
      <c r="BX103" s="137">
        <f t="shared" si="116"/>
        <v>0</v>
      </c>
      <c r="BY103" s="137">
        <f t="shared" si="116"/>
        <v>0</v>
      </c>
      <c r="BZ103" s="137">
        <f t="shared" si="116"/>
        <v>43413.943800000008</v>
      </c>
      <c r="CA103" s="122">
        <v>1</v>
      </c>
      <c r="CF103" s="127" t="s">
        <v>84</v>
      </c>
    </row>
    <row r="104" spans="1:84" ht="12" hidden="1" customHeight="1" x14ac:dyDescent="0.25">
      <c r="A104" s="126" t="e">
        <f t="shared" si="82"/>
        <v>#REF!</v>
      </c>
      <c r="B104" s="127" t="s">
        <v>85</v>
      </c>
      <c r="C104" s="128">
        <f t="shared" si="80"/>
        <v>3432.6</v>
      </c>
      <c r="D104" s="129">
        <v>3432.6</v>
      </c>
      <c r="E104" s="129">
        <v>0</v>
      </c>
      <c r="F104" s="129">
        <v>335.3</v>
      </c>
      <c r="G104" s="126" t="s">
        <v>286</v>
      </c>
      <c r="H104" s="130">
        <v>7</v>
      </c>
      <c r="I104" s="130" t="s">
        <v>276</v>
      </c>
      <c r="J104" s="131">
        <v>31</v>
      </c>
      <c r="K104" s="132">
        <v>5.0999999999999996</v>
      </c>
      <c r="L104" s="132">
        <v>6.59</v>
      </c>
      <c r="M104" s="132">
        <v>8.98</v>
      </c>
      <c r="N104" s="132">
        <v>6.92</v>
      </c>
      <c r="O104" s="132">
        <v>3.15</v>
      </c>
      <c r="P104" s="132">
        <v>0</v>
      </c>
      <c r="Q104" s="132">
        <v>0</v>
      </c>
      <c r="R104" s="132">
        <v>0.26</v>
      </c>
      <c r="S104" s="133">
        <v>40</v>
      </c>
      <c r="T104" s="133">
        <v>40</v>
      </c>
      <c r="U104" s="133">
        <v>2604.04</v>
      </c>
      <c r="V104" s="132">
        <v>195.98199600000001</v>
      </c>
      <c r="W104" s="133">
        <v>42.3</v>
      </c>
      <c r="X104" s="133">
        <v>2604.04</v>
      </c>
      <c r="Y104" s="132">
        <v>7.85</v>
      </c>
      <c r="Z104" s="134">
        <v>0</v>
      </c>
      <c r="AA104" s="132">
        <v>6.73</v>
      </c>
      <c r="AB104" s="132">
        <v>10.67</v>
      </c>
      <c r="AC104" s="132">
        <v>14</v>
      </c>
      <c r="AD104" s="131">
        <f t="shared" si="84"/>
        <v>638463.6</v>
      </c>
      <c r="AE104" s="132">
        <f t="shared" si="84"/>
        <v>105037.56</v>
      </c>
      <c r="AF104" s="132">
        <f t="shared" si="84"/>
        <v>135725.00399999999</v>
      </c>
      <c r="AG104" s="132">
        <f t="shared" si="83"/>
        <v>184948.48800000001</v>
      </c>
      <c r="AH104" s="132">
        <f t="shared" si="83"/>
        <v>142521.552</v>
      </c>
      <c r="AI104" s="132">
        <f t="shared" si="83"/>
        <v>64876.139999999992</v>
      </c>
      <c r="AJ104" s="132">
        <f t="shared" si="83"/>
        <v>0</v>
      </c>
      <c r="AK104" s="132">
        <f t="shared" si="83"/>
        <v>0</v>
      </c>
      <c r="AL104" s="132">
        <f t="shared" si="83"/>
        <v>5354.8559999999998</v>
      </c>
      <c r="AN104" s="135">
        <f>SUMIF('Page 1'!$L:$L,$B:$B,'Page 1'!$S:$S)</f>
        <v>33.17</v>
      </c>
      <c r="AO104" s="190">
        <f>SUMIF(СиР!$T$25:$Z$25,$AN$5:$AN$235,СиР!$T$26:$Z$26)</f>
        <v>13.89</v>
      </c>
      <c r="AP104" s="191"/>
      <c r="AQ104" s="135">
        <f>SUMIF(СиР!$T$25:$Z$25,$AN$5:$AN$235,СиР!$T$28:$Z$28)</f>
        <v>5.9</v>
      </c>
      <c r="AR104" s="135">
        <f>SUMIF(СиР!$T$25:$Z$25,$AN$5:$AN$235,СиР!$T$29:$Z$29)</f>
        <v>1.53</v>
      </c>
      <c r="AS104" s="135">
        <f>SUMIF(СиР!$T$25:$Z$25,$AN$5:$AN$235,СиР!$T$30:$Z$30)</f>
        <v>0.32</v>
      </c>
      <c r="AT104" s="135">
        <f>SUMIF(СиР!$T$25:$Z$25,$AN$5:$AN$235,СиР!$T$31:$Z$31)</f>
        <v>0.6</v>
      </c>
      <c r="AU104" s="135">
        <f>SUMIF(СиР!$T$25:$Z$25,$AN$5:$AN$235,СиР!$T$32:$Z$32)</f>
        <v>5.01</v>
      </c>
      <c r="AV104" s="135">
        <f>SUMIF(СиР!$T$25:$Z$25,$AN$5:$AN$235,СиР!$T$33:$Z$33)</f>
        <v>4.99</v>
      </c>
      <c r="AW104" s="135">
        <f>SUMIF(СиР!$T$25:$Z$25,$AN$5:$AN$235,СиР!$T$34:$Z$34)</f>
        <v>0</v>
      </c>
      <c r="AX104" s="135">
        <f>SUMIF(СиР!$T$25:$Z$25,$AN$5:$AN$235,СиР!$T$35:$Z$35)</f>
        <v>0</v>
      </c>
      <c r="AY104" s="135">
        <f>SUMIF(СиР!$T$25:$Z$25,$AN$5:$AN$235,СиР!$T$36:$Z$36)</f>
        <v>0</v>
      </c>
      <c r="AZ104" s="136">
        <f>SUMIF(СиР!$T$25:$Z$25,$AN$5:$AN$235,СиР!$T$37:$Z$37)</f>
        <v>0.93</v>
      </c>
      <c r="BA104" s="135">
        <f t="shared" si="87"/>
        <v>37.581610000000005</v>
      </c>
      <c r="BB104" s="190">
        <f t="shared" si="93"/>
        <v>15.737370000000004</v>
      </c>
      <c r="BC104" s="191">
        <f t="shared" si="93"/>
        <v>0</v>
      </c>
      <c r="BD104" s="135">
        <f t="shared" si="93"/>
        <v>6.6847000000000012</v>
      </c>
      <c r="BE104" s="135">
        <f t="shared" si="92"/>
        <v>1.7334900000000002</v>
      </c>
      <c r="BF104" s="135">
        <f t="shared" si="92"/>
        <v>0.36256000000000005</v>
      </c>
      <c r="BG104" s="135">
        <f t="shared" si="92"/>
        <v>0.67980000000000007</v>
      </c>
      <c r="BH104" s="135">
        <f t="shared" si="92"/>
        <v>5.6763300000000001</v>
      </c>
      <c r="BI104" s="135">
        <f t="shared" si="92"/>
        <v>5.65367</v>
      </c>
      <c r="BJ104" s="135">
        <f t="shared" si="92"/>
        <v>0</v>
      </c>
      <c r="BK104" s="135">
        <f t="shared" si="91"/>
        <v>0</v>
      </c>
      <c r="BL104" s="135">
        <f t="shared" si="91"/>
        <v>0</v>
      </c>
      <c r="BM104" s="136">
        <f t="shared" si="91"/>
        <v>1.0536900000000002</v>
      </c>
      <c r="BN104" s="137">
        <f t="shared" si="81"/>
        <v>1517745.02886</v>
      </c>
      <c r="BO104" s="187">
        <f t="shared" si="114"/>
        <v>635558.59062000015</v>
      </c>
      <c r="BP104" s="187">
        <f t="shared" si="115"/>
        <v>0</v>
      </c>
      <c r="BQ104" s="137">
        <f t="shared" si="116"/>
        <v>269963.69219999999</v>
      </c>
      <c r="BR104" s="137">
        <f t="shared" si="116"/>
        <v>70007.533739999999</v>
      </c>
      <c r="BS104" s="137">
        <f t="shared" si="116"/>
        <v>14642.09856</v>
      </c>
      <c r="BT104" s="137">
        <f t="shared" si="116"/>
        <v>27453.934800000003</v>
      </c>
      <c r="BU104" s="137">
        <f t="shared" si="116"/>
        <v>229240.35557999997</v>
      </c>
      <c r="BV104" s="137">
        <f t="shared" si="116"/>
        <v>228325.22441999998</v>
      </c>
      <c r="BW104" s="137">
        <f t="shared" si="116"/>
        <v>0</v>
      </c>
      <c r="BX104" s="137">
        <f t="shared" si="116"/>
        <v>0</v>
      </c>
      <c r="BY104" s="137">
        <f t="shared" si="116"/>
        <v>0</v>
      </c>
      <c r="BZ104" s="137">
        <f t="shared" si="116"/>
        <v>42553.598940000003</v>
      </c>
      <c r="CA104" s="122">
        <v>1</v>
      </c>
      <c r="CF104" s="127" t="s">
        <v>85</v>
      </c>
    </row>
    <row r="105" spans="1:84" ht="12" hidden="1" customHeight="1" x14ac:dyDescent="0.25">
      <c r="A105" s="126" t="e">
        <f t="shared" si="82"/>
        <v>#REF!</v>
      </c>
      <c r="B105" s="127" t="s">
        <v>86</v>
      </c>
      <c r="C105" s="128">
        <f t="shared" si="80"/>
        <v>3485.23</v>
      </c>
      <c r="D105" s="129">
        <v>3485.23</v>
      </c>
      <c r="E105" s="129">
        <v>0</v>
      </c>
      <c r="F105" s="129">
        <v>291.60000000000002</v>
      </c>
      <c r="G105" s="126" t="s">
        <v>286</v>
      </c>
      <c r="H105" s="130">
        <v>7</v>
      </c>
      <c r="I105" s="130" t="s">
        <v>276</v>
      </c>
      <c r="J105" s="131">
        <v>31</v>
      </c>
      <c r="K105" s="132">
        <v>5.0999999999999996</v>
      </c>
      <c r="L105" s="132">
        <v>6.59</v>
      </c>
      <c r="M105" s="132">
        <v>8.98</v>
      </c>
      <c r="N105" s="132">
        <v>6.92</v>
      </c>
      <c r="O105" s="132">
        <v>3.15</v>
      </c>
      <c r="P105" s="132">
        <v>0</v>
      </c>
      <c r="Q105" s="132">
        <v>0</v>
      </c>
      <c r="R105" s="132">
        <v>0.26</v>
      </c>
      <c r="S105" s="133">
        <v>40</v>
      </c>
      <c r="T105" s="133">
        <v>40</v>
      </c>
      <c r="U105" s="133">
        <v>2604.04</v>
      </c>
      <c r="V105" s="132">
        <v>195.98199600000001</v>
      </c>
      <c r="W105" s="133">
        <v>42.3</v>
      </c>
      <c r="X105" s="133">
        <v>2604.04</v>
      </c>
      <c r="Y105" s="132">
        <v>7.85</v>
      </c>
      <c r="Z105" s="134">
        <v>0</v>
      </c>
      <c r="AA105" s="132">
        <v>6.73</v>
      </c>
      <c r="AB105" s="132">
        <v>10.67</v>
      </c>
      <c r="AC105" s="132">
        <v>14</v>
      </c>
      <c r="AD105" s="131">
        <f t="shared" si="84"/>
        <v>648252.78</v>
      </c>
      <c r="AE105" s="132">
        <f t="shared" si="84"/>
        <v>106648.038</v>
      </c>
      <c r="AF105" s="132">
        <f t="shared" si="84"/>
        <v>137805.99420000002</v>
      </c>
      <c r="AG105" s="132">
        <f t="shared" si="83"/>
        <v>187784.1924</v>
      </c>
      <c r="AH105" s="132">
        <f t="shared" si="83"/>
        <v>144706.74960000001</v>
      </c>
      <c r="AI105" s="132">
        <f t="shared" si="83"/>
        <v>65870.847000000009</v>
      </c>
      <c r="AJ105" s="132">
        <f t="shared" si="83"/>
        <v>0</v>
      </c>
      <c r="AK105" s="132">
        <f t="shared" si="83"/>
        <v>0</v>
      </c>
      <c r="AL105" s="132">
        <f t="shared" si="83"/>
        <v>5436.9588000000003</v>
      </c>
      <c r="AN105" s="135">
        <f>SUMIF('Page 1'!$L:$L,$B:$B,'Page 1'!$S:$S)</f>
        <v>33.17</v>
      </c>
      <c r="AO105" s="190">
        <f>SUMIF(СиР!$T$25:$Z$25,$AN$5:$AN$235,СиР!$T$26:$Z$26)</f>
        <v>13.89</v>
      </c>
      <c r="AP105" s="191"/>
      <c r="AQ105" s="135">
        <f>SUMIF(СиР!$T$25:$Z$25,$AN$5:$AN$235,СиР!$T$28:$Z$28)</f>
        <v>5.9</v>
      </c>
      <c r="AR105" s="135">
        <f>SUMIF(СиР!$T$25:$Z$25,$AN$5:$AN$235,СиР!$T$29:$Z$29)</f>
        <v>1.53</v>
      </c>
      <c r="AS105" s="135">
        <f>SUMIF(СиР!$T$25:$Z$25,$AN$5:$AN$235,СиР!$T$30:$Z$30)</f>
        <v>0.32</v>
      </c>
      <c r="AT105" s="135">
        <f>SUMIF(СиР!$T$25:$Z$25,$AN$5:$AN$235,СиР!$T$31:$Z$31)</f>
        <v>0.6</v>
      </c>
      <c r="AU105" s="135">
        <f>SUMIF(СиР!$T$25:$Z$25,$AN$5:$AN$235,СиР!$T$32:$Z$32)</f>
        <v>5.01</v>
      </c>
      <c r="AV105" s="135">
        <f>SUMIF(СиР!$T$25:$Z$25,$AN$5:$AN$235,СиР!$T$33:$Z$33)</f>
        <v>4.99</v>
      </c>
      <c r="AW105" s="135">
        <f>SUMIF(СиР!$T$25:$Z$25,$AN$5:$AN$235,СиР!$T$34:$Z$34)</f>
        <v>0</v>
      </c>
      <c r="AX105" s="135">
        <f>SUMIF(СиР!$T$25:$Z$25,$AN$5:$AN$235,СиР!$T$35:$Z$35)</f>
        <v>0</v>
      </c>
      <c r="AY105" s="135">
        <f>SUMIF(СиР!$T$25:$Z$25,$AN$5:$AN$235,СиР!$T$36:$Z$36)</f>
        <v>0</v>
      </c>
      <c r="AZ105" s="136">
        <f>SUMIF(СиР!$T$25:$Z$25,$AN$5:$AN$235,СиР!$T$37:$Z$37)</f>
        <v>0.93</v>
      </c>
      <c r="BA105" s="135">
        <f t="shared" si="87"/>
        <v>37.581610000000005</v>
      </c>
      <c r="BB105" s="190">
        <f t="shared" si="93"/>
        <v>15.737370000000004</v>
      </c>
      <c r="BC105" s="191">
        <f t="shared" si="93"/>
        <v>0</v>
      </c>
      <c r="BD105" s="135">
        <f t="shared" si="93"/>
        <v>6.6847000000000012</v>
      </c>
      <c r="BE105" s="135">
        <f t="shared" si="92"/>
        <v>1.7334900000000002</v>
      </c>
      <c r="BF105" s="135">
        <f t="shared" si="92"/>
        <v>0.36256000000000005</v>
      </c>
      <c r="BG105" s="135">
        <f t="shared" si="92"/>
        <v>0.67980000000000007</v>
      </c>
      <c r="BH105" s="135">
        <f t="shared" si="92"/>
        <v>5.6763300000000001</v>
      </c>
      <c r="BI105" s="135">
        <f t="shared" si="92"/>
        <v>5.65367</v>
      </c>
      <c r="BJ105" s="135">
        <f t="shared" si="92"/>
        <v>0</v>
      </c>
      <c r="BK105" s="135">
        <f t="shared" si="91"/>
        <v>0</v>
      </c>
      <c r="BL105" s="135">
        <f t="shared" si="91"/>
        <v>0</v>
      </c>
      <c r="BM105" s="136">
        <f t="shared" si="91"/>
        <v>1.0536900000000002</v>
      </c>
      <c r="BN105" s="137">
        <f t="shared" si="81"/>
        <v>1541015.704403</v>
      </c>
      <c r="BO105" s="187">
        <f t="shared" si="114"/>
        <v>645303.22985100013</v>
      </c>
      <c r="BP105" s="187">
        <f t="shared" si="115"/>
        <v>0</v>
      </c>
      <c r="BQ105" s="137">
        <f t="shared" si="116"/>
        <v>274102.88381000003</v>
      </c>
      <c r="BR105" s="137">
        <f t="shared" si="116"/>
        <v>71080.917327000003</v>
      </c>
      <c r="BS105" s="137">
        <f t="shared" si="116"/>
        <v>14866.597088</v>
      </c>
      <c r="BT105" s="137">
        <f t="shared" si="116"/>
        <v>27874.869540000003</v>
      </c>
      <c r="BU105" s="137">
        <f t="shared" si="116"/>
        <v>232755.16065899999</v>
      </c>
      <c r="BV105" s="137">
        <f t="shared" si="116"/>
        <v>231825.998341</v>
      </c>
      <c r="BW105" s="137">
        <f t="shared" si="116"/>
        <v>0</v>
      </c>
      <c r="BX105" s="137">
        <f t="shared" si="116"/>
        <v>0</v>
      </c>
      <c r="BY105" s="137">
        <f t="shared" si="116"/>
        <v>0</v>
      </c>
      <c r="BZ105" s="137">
        <f t="shared" si="116"/>
        <v>43206.04778700001</v>
      </c>
      <c r="CA105" s="122">
        <v>1</v>
      </c>
      <c r="CF105" s="127" t="s">
        <v>86</v>
      </c>
    </row>
    <row r="106" spans="1:84" ht="12" hidden="1" customHeight="1" x14ac:dyDescent="0.25">
      <c r="A106" s="126" t="e">
        <f t="shared" si="82"/>
        <v>#REF!</v>
      </c>
      <c r="B106" s="127" t="s">
        <v>267</v>
      </c>
      <c r="C106" s="128">
        <f t="shared" si="80"/>
        <v>3012.52</v>
      </c>
      <c r="D106" s="129">
        <v>2702.9</v>
      </c>
      <c r="E106" s="129">
        <v>309.62</v>
      </c>
      <c r="F106" s="129">
        <v>314.25</v>
      </c>
      <c r="G106" s="126" t="s">
        <v>286</v>
      </c>
      <c r="H106" s="130">
        <v>3</v>
      </c>
      <c r="I106" s="130" t="s">
        <v>276</v>
      </c>
      <c r="J106" s="131">
        <v>45.06</v>
      </c>
      <c r="K106" s="132">
        <v>5.0999999999999996</v>
      </c>
      <c r="L106" s="132">
        <v>8.6300000000000008</v>
      </c>
      <c r="M106" s="132">
        <v>13.43</v>
      </c>
      <c r="N106" s="132">
        <v>6.91</v>
      </c>
      <c r="O106" s="132">
        <v>3.15</v>
      </c>
      <c r="P106" s="132">
        <v>1.81</v>
      </c>
      <c r="Q106" s="132">
        <v>5.77</v>
      </c>
      <c r="R106" s="132">
        <v>0.26</v>
      </c>
      <c r="S106" s="133">
        <v>40</v>
      </c>
      <c r="T106" s="133">
        <v>40</v>
      </c>
      <c r="U106" s="133">
        <v>2604.04</v>
      </c>
      <c r="V106" s="132">
        <v>195.98199600000001</v>
      </c>
      <c r="W106" s="133">
        <v>42.3</v>
      </c>
      <c r="X106" s="133">
        <v>2604.04</v>
      </c>
      <c r="Y106" s="132">
        <v>7.85</v>
      </c>
      <c r="Z106" s="134">
        <v>0</v>
      </c>
      <c r="AA106" s="132">
        <v>6.73</v>
      </c>
      <c r="AB106" s="132">
        <v>10.67</v>
      </c>
      <c r="AC106" s="132">
        <v>14</v>
      </c>
      <c r="AD106" s="131">
        <f t="shared" si="84"/>
        <v>814464.90720000002</v>
      </c>
      <c r="AE106" s="132">
        <f t="shared" si="84"/>
        <v>92183.111999999994</v>
      </c>
      <c r="AF106" s="132">
        <f t="shared" si="84"/>
        <v>155988.2856</v>
      </c>
      <c r="AG106" s="132">
        <f t="shared" si="83"/>
        <v>242748.86159999997</v>
      </c>
      <c r="AH106" s="132">
        <f t="shared" si="83"/>
        <v>124899.07920000001</v>
      </c>
      <c r="AI106" s="132">
        <f t="shared" si="83"/>
        <v>56936.627999999997</v>
      </c>
      <c r="AJ106" s="132">
        <f t="shared" si="83"/>
        <v>32715.967200000003</v>
      </c>
      <c r="AK106" s="132">
        <f t="shared" si="83"/>
        <v>104293.4424</v>
      </c>
      <c r="AL106" s="132">
        <f t="shared" si="83"/>
        <v>4699.5312000000004</v>
      </c>
      <c r="AN106" s="135">
        <f>SUMIF('Page 1'!$L:$L,$B:$B,'Page 1'!$S:$S)</f>
        <v>48.44</v>
      </c>
      <c r="AO106" s="190">
        <f>SUMIF(СиР!$T$25:$Z$25,$AN$5:$AN$235,СиР!$T$26:$Z$26)</f>
        <v>18.489999999999998</v>
      </c>
      <c r="AP106" s="191"/>
      <c r="AQ106" s="135">
        <f>SUMIF(СиР!$T$25:$Z$25,$AN$5:$AN$235,СиР!$T$28:$Z$28)</f>
        <v>6.67</v>
      </c>
      <c r="AR106" s="135">
        <f>SUMIF(СиР!$T$25:$Z$25,$AN$5:$AN$235,СиР!$T$29:$Z$29)</f>
        <v>1.53</v>
      </c>
      <c r="AS106" s="135">
        <f>SUMIF(СиР!$T$25:$Z$25,$AN$5:$AN$235,СиР!$T$30:$Z$30)</f>
        <v>0.32</v>
      </c>
      <c r="AT106" s="135">
        <f>SUMIF(СиР!$T$25:$Z$25,$AN$5:$AN$235,СиР!$T$31:$Z$31)</f>
        <v>0.87</v>
      </c>
      <c r="AU106" s="135">
        <f>SUMIF(СиР!$T$25:$Z$25,$AN$5:$AN$235,СиР!$T$32:$Z$32)</f>
        <v>5.01</v>
      </c>
      <c r="AV106" s="135">
        <f>SUMIF(СиР!$T$25:$Z$25,$AN$5:$AN$235,СиР!$T$33:$Z$33)</f>
        <v>4.99</v>
      </c>
      <c r="AW106" s="135">
        <f>SUMIF(СиР!$T$25:$Z$25,$AN$5:$AN$235,СиР!$T$34:$Z$34)</f>
        <v>2.7</v>
      </c>
      <c r="AX106" s="135">
        <f>SUMIF(СиР!$T$25:$Z$25,$AN$5:$AN$235,СиР!$T$35:$Z$35)</f>
        <v>6.46</v>
      </c>
      <c r="AY106" s="135">
        <f>SUMIF(СиР!$T$25:$Z$25,$AN$5:$AN$235,СиР!$T$36:$Z$36)</f>
        <v>0.47</v>
      </c>
      <c r="AZ106" s="136">
        <f>SUMIF(СиР!$T$25:$Z$25,$AN$5:$AN$235,СиР!$T$37:$Z$37)</f>
        <v>0.93</v>
      </c>
      <c r="BA106" s="135">
        <f t="shared" si="87"/>
        <v>54.88252</v>
      </c>
      <c r="BB106" s="190">
        <f t="shared" si="93"/>
        <v>20.949169999999999</v>
      </c>
      <c r="BC106" s="191">
        <f t="shared" si="93"/>
        <v>0</v>
      </c>
      <c r="BD106" s="135">
        <f t="shared" si="93"/>
        <v>7.5571100000000007</v>
      </c>
      <c r="BE106" s="135">
        <f t="shared" si="92"/>
        <v>1.7334900000000002</v>
      </c>
      <c r="BF106" s="135">
        <f t="shared" si="92"/>
        <v>0.36256000000000005</v>
      </c>
      <c r="BG106" s="135">
        <f t="shared" si="92"/>
        <v>0.98571000000000009</v>
      </c>
      <c r="BH106" s="135">
        <f t="shared" si="92"/>
        <v>5.6763300000000001</v>
      </c>
      <c r="BI106" s="135">
        <f t="shared" si="92"/>
        <v>5.65367</v>
      </c>
      <c r="BJ106" s="135">
        <f t="shared" si="92"/>
        <v>3.0591000000000004</v>
      </c>
      <c r="BK106" s="135">
        <f t="shared" si="91"/>
        <v>7.3191800000000002</v>
      </c>
      <c r="BL106" s="135">
        <f t="shared" si="91"/>
        <v>0.53250999999999993</v>
      </c>
      <c r="BM106" s="136">
        <f t="shared" si="91"/>
        <v>1.05369</v>
      </c>
      <c r="BN106" s="137">
        <f t="shared" si="81"/>
        <v>1945199.8291039998</v>
      </c>
      <c r="BO106" s="187">
        <f t="shared" si="114"/>
        <v>742500.9256839999</v>
      </c>
      <c r="BP106" s="187">
        <f t="shared" si="115"/>
        <v>0</v>
      </c>
      <c r="BQ106" s="137">
        <f t="shared" si="116"/>
        <v>267846.46697200002</v>
      </c>
      <c r="BR106" s="137">
        <f t="shared" si="116"/>
        <v>61440.044148000001</v>
      </c>
      <c r="BS106" s="137">
        <f t="shared" si="116"/>
        <v>12850.205312</v>
      </c>
      <c r="BT106" s="137">
        <f t="shared" si="116"/>
        <v>34936.495692000004</v>
      </c>
      <c r="BU106" s="137">
        <f t="shared" si="116"/>
        <v>201186.026916</v>
      </c>
      <c r="BV106" s="137">
        <f t="shared" si="116"/>
        <v>200382.88908399999</v>
      </c>
      <c r="BW106" s="137">
        <f t="shared" si="116"/>
        <v>108423.60732000002</v>
      </c>
      <c r="BX106" s="137">
        <f t="shared" si="116"/>
        <v>259413.51973600002</v>
      </c>
      <c r="BY106" s="137">
        <f t="shared" si="116"/>
        <v>18873.739051999997</v>
      </c>
      <c r="BZ106" s="137">
        <f t="shared" si="116"/>
        <v>37345.909187999998</v>
      </c>
      <c r="CA106" s="122">
        <v>1</v>
      </c>
      <c r="CF106" s="127" t="s">
        <v>267</v>
      </c>
    </row>
    <row r="107" spans="1:84" ht="12" hidden="1" customHeight="1" x14ac:dyDescent="0.25">
      <c r="A107" s="126" t="e">
        <f t="shared" si="82"/>
        <v>#REF!</v>
      </c>
      <c r="B107" s="127" t="s">
        <v>268</v>
      </c>
      <c r="C107" s="128">
        <f t="shared" si="80"/>
        <v>3374</v>
      </c>
      <c r="D107" s="129">
        <v>3027.22</v>
      </c>
      <c r="E107" s="129">
        <v>346.78</v>
      </c>
      <c r="F107" s="129">
        <v>351.95</v>
      </c>
      <c r="G107" s="126" t="s">
        <v>286</v>
      </c>
      <c r="H107" s="130">
        <v>3</v>
      </c>
      <c r="I107" s="130" t="s">
        <v>276</v>
      </c>
      <c r="J107" s="131">
        <v>45.06</v>
      </c>
      <c r="K107" s="132">
        <v>5.0999999999999996</v>
      </c>
      <c r="L107" s="132">
        <v>8.6300000000000008</v>
      </c>
      <c r="M107" s="132">
        <v>13.43</v>
      </c>
      <c r="N107" s="132">
        <v>6.91</v>
      </c>
      <c r="O107" s="132">
        <v>3.15</v>
      </c>
      <c r="P107" s="132">
        <v>1.81</v>
      </c>
      <c r="Q107" s="132">
        <v>5.77</v>
      </c>
      <c r="R107" s="132">
        <v>0.26</v>
      </c>
      <c r="S107" s="133">
        <v>40</v>
      </c>
      <c r="T107" s="133">
        <v>40</v>
      </c>
      <c r="U107" s="133">
        <v>2604.04</v>
      </c>
      <c r="V107" s="132">
        <v>195.98199600000001</v>
      </c>
      <c r="W107" s="133">
        <v>42.3</v>
      </c>
      <c r="X107" s="133">
        <v>2604.04</v>
      </c>
      <c r="Y107" s="132">
        <v>7.85</v>
      </c>
      <c r="Z107" s="134">
        <v>0</v>
      </c>
      <c r="AA107" s="132">
        <v>6.73</v>
      </c>
      <c r="AB107" s="132">
        <v>10.67</v>
      </c>
      <c r="AC107" s="132">
        <v>14</v>
      </c>
      <c r="AD107" s="131">
        <f t="shared" si="84"/>
        <v>912194.64</v>
      </c>
      <c r="AE107" s="132">
        <f t="shared" si="84"/>
        <v>103244.4</v>
      </c>
      <c r="AF107" s="132">
        <f t="shared" si="84"/>
        <v>174705.72000000003</v>
      </c>
      <c r="AG107" s="132">
        <f t="shared" si="83"/>
        <v>271876.92</v>
      </c>
      <c r="AH107" s="132">
        <f t="shared" si="83"/>
        <v>139886.04</v>
      </c>
      <c r="AI107" s="132">
        <f t="shared" si="83"/>
        <v>63768.600000000006</v>
      </c>
      <c r="AJ107" s="132">
        <f t="shared" si="83"/>
        <v>36641.64</v>
      </c>
      <c r="AK107" s="132">
        <f t="shared" si="83"/>
        <v>116807.88</v>
      </c>
      <c r="AL107" s="132">
        <f t="shared" si="83"/>
        <v>5263.4400000000005</v>
      </c>
      <c r="AN107" s="135">
        <f>SUMIF('Page 1'!$L:$L,$B:$B,'Page 1'!$S:$S)</f>
        <v>48.44</v>
      </c>
      <c r="AO107" s="190">
        <f>SUMIF(СиР!$T$25:$Z$25,$AN$5:$AN$235,СиР!$T$26:$Z$26)</f>
        <v>18.489999999999998</v>
      </c>
      <c r="AP107" s="191"/>
      <c r="AQ107" s="135">
        <f>SUMIF(СиР!$T$25:$Z$25,$AN$5:$AN$235,СиР!$T$28:$Z$28)</f>
        <v>6.67</v>
      </c>
      <c r="AR107" s="135">
        <f>SUMIF(СиР!$T$25:$Z$25,$AN$5:$AN$235,СиР!$T$29:$Z$29)</f>
        <v>1.53</v>
      </c>
      <c r="AS107" s="135">
        <f>SUMIF(СиР!$T$25:$Z$25,$AN$5:$AN$235,СиР!$T$30:$Z$30)</f>
        <v>0.32</v>
      </c>
      <c r="AT107" s="135">
        <f>SUMIF(СиР!$T$25:$Z$25,$AN$5:$AN$235,СиР!$T$31:$Z$31)</f>
        <v>0.87</v>
      </c>
      <c r="AU107" s="135">
        <f>SUMIF(СиР!$T$25:$Z$25,$AN$5:$AN$235,СиР!$T$32:$Z$32)</f>
        <v>5.01</v>
      </c>
      <c r="AV107" s="135">
        <f>SUMIF(СиР!$T$25:$Z$25,$AN$5:$AN$235,СиР!$T$33:$Z$33)</f>
        <v>4.99</v>
      </c>
      <c r="AW107" s="135">
        <f>SUMIF(СиР!$T$25:$Z$25,$AN$5:$AN$235,СиР!$T$34:$Z$34)</f>
        <v>2.7</v>
      </c>
      <c r="AX107" s="135">
        <f>SUMIF(СиР!$T$25:$Z$25,$AN$5:$AN$235,СиР!$T$35:$Z$35)</f>
        <v>6.46</v>
      </c>
      <c r="AY107" s="135">
        <f>SUMIF(СиР!$T$25:$Z$25,$AN$5:$AN$235,СиР!$T$36:$Z$36)</f>
        <v>0.47</v>
      </c>
      <c r="AZ107" s="136">
        <f>SUMIF(СиР!$T$25:$Z$25,$AN$5:$AN$235,СиР!$T$37:$Z$37)</f>
        <v>0.93</v>
      </c>
      <c r="BA107" s="135">
        <f t="shared" si="87"/>
        <v>54.88252</v>
      </c>
      <c r="BB107" s="190">
        <f t="shared" si="93"/>
        <v>20.949169999999999</v>
      </c>
      <c r="BC107" s="191">
        <f t="shared" si="93"/>
        <v>0</v>
      </c>
      <c r="BD107" s="135">
        <f t="shared" si="93"/>
        <v>7.5571100000000007</v>
      </c>
      <c r="BE107" s="135">
        <f t="shared" si="92"/>
        <v>1.7334900000000002</v>
      </c>
      <c r="BF107" s="135">
        <f t="shared" si="92"/>
        <v>0.36256000000000005</v>
      </c>
      <c r="BG107" s="135">
        <f t="shared" si="92"/>
        <v>0.98571000000000009</v>
      </c>
      <c r="BH107" s="135">
        <f t="shared" si="92"/>
        <v>5.6763300000000001</v>
      </c>
      <c r="BI107" s="135">
        <f t="shared" si="92"/>
        <v>5.65367</v>
      </c>
      <c r="BJ107" s="135">
        <f t="shared" si="92"/>
        <v>3.0591000000000004</v>
      </c>
      <c r="BK107" s="135">
        <f t="shared" si="91"/>
        <v>7.3191800000000002</v>
      </c>
      <c r="BL107" s="135">
        <f t="shared" si="91"/>
        <v>0.53250999999999993</v>
      </c>
      <c r="BM107" s="136">
        <f t="shared" si="91"/>
        <v>1.05369</v>
      </c>
      <c r="BN107" s="137">
        <f t="shared" si="81"/>
        <v>2178609.3448000001</v>
      </c>
      <c r="BO107" s="187">
        <f t="shared" si="114"/>
        <v>831595.51579999994</v>
      </c>
      <c r="BP107" s="187">
        <f t="shared" si="115"/>
        <v>0</v>
      </c>
      <c r="BQ107" s="137">
        <f t="shared" si="116"/>
        <v>299986.0514</v>
      </c>
      <c r="BR107" s="137">
        <f t="shared" si="116"/>
        <v>68812.392600000006</v>
      </c>
      <c r="BS107" s="137">
        <f t="shared" si="116"/>
        <v>14392.134400000001</v>
      </c>
      <c r="BT107" s="137">
        <f t="shared" si="116"/>
        <v>39128.615400000002</v>
      </c>
      <c r="BU107" s="137">
        <f t="shared" si="116"/>
        <v>225326.8542</v>
      </c>
      <c r="BV107" s="137">
        <f t="shared" si="116"/>
        <v>224427.34580000001</v>
      </c>
      <c r="BW107" s="137">
        <f t="shared" si="116"/>
        <v>121433.63400000002</v>
      </c>
      <c r="BX107" s="137">
        <f t="shared" si="116"/>
        <v>290541.2132</v>
      </c>
      <c r="BY107" s="137">
        <f t="shared" si="116"/>
        <v>21138.447399999994</v>
      </c>
      <c r="BZ107" s="137">
        <f t="shared" si="116"/>
        <v>41827.140599999999</v>
      </c>
      <c r="CA107" s="122">
        <v>1</v>
      </c>
      <c r="CF107" s="127" t="s">
        <v>268</v>
      </c>
    </row>
    <row r="108" spans="1:84" ht="12" hidden="1" customHeight="1" x14ac:dyDescent="0.25">
      <c r="A108" s="126" t="e">
        <f t="shared" si="82"/>
        <v>#REF!</v>
      </c>
      <c r="B108" s="127" t="s">
        <v>269</v>
      </c>
      <c r="C108" s="128">
        <f t="shared" si="80"/>
        <v>3025.3999999999996</v>
      </c>
      <c r="D108" s="129">
        <v>2989.7</v>
      </c>
      <c r="E108" s="129">
        <v>35.700000000000003</v>
      </c>
      <c r="F108" s="129">
        <v>325.35000000000002</v>
      </c>
      <c r="G108" s="126" t="s">
        <v>286</v>
      </c>
      <c r="H108" s="130">
        <v>3</v>
      </c>
      <c r="I108" s="130" t="s">
        <v>276</v>
      </c>
      <c r="J108" s="131">
        <v>45.06</v>
      </c>
      <c r="K108" s="132">
        <v>5.0999999999999996</v>
      </c>
      <c r="L108" s="132">
        <v>8.6300000000000008</v>
      </c>
      <c r="M108" s="132">
        <v>13.43</v>
      </c>
      <c r="N108" s="132">
        <v>6.91</v>
      </c>
      <c r="O108" s="132">
        <v>3.15</v>
      </c>
      <c r="P108" s="132">
        <v>1.81</v>
      </c>
      <c r="Q108" s="132">
        <v>5.77</v>
      </c>
      <c r="R108" s="132">
        <v>0.26</v>
      </c>
      <c r="S108" s="133">
        <v>40</v>
      </c>
      <c r="T108" s="133">
        <v>40</v>
      </c>
      <c r="U108" s="133">
        <v>2604.04</v>
      </c>
      <c r="V108" s="132">
        <v>195.98199600000001</v>
      </c>
      <c r="W108" s="133">
        <v>42.3</v>
      </c>
      <c r="X108" s="133">
        <v>2604.04</v>
      </c>
      <c r="Y108" s="132">
        <v>7.85</v>
      </c>
      <c r="Z108" s="134">
        <v>0</v>
      </c>
      <c r="AA108" s="132">
        <v>6.73</v>
      </c>
      <c r="AB108" s="132">
        <v>10.67</v>
      </c>
      <c r="AC108" s="132">
        <v>14</v>
      </c>
      <c r="AD108" s="131">
        <f t="shared" si="84"/>
        <v>817947.14400000009</v>
      </c>
      <c r="AE108" s="132">
        <f t="shared" si="84"/>
        <v>92577.239999999991</v>
      </c>
      <c r="AF108" s="132">
        <f t="shared" si="84"/>
        <v>156655.212</v>
      </c>
      <c r="AG108" s="132">
        <f t="shared" si="83"/>
        <v>243786.73199999996</v>
      </c>
      <c r="AH108" s="132">
        <f t="shared" si="83"/>
        <v>125433.084</v>
      </c>
      <c r="AI108" s="132">
        <f t="shared" si="83"/>
        <v>57180.05999999999</v>
      </c>
      <c r="AJ108" s="132">
        <f t="shared" si="83"/>
        <v>32855.843999999997</v>
      </c>
      <c r="AK108" s="132">
        <f t="shared" si="83"/>
        <v>104739.34799999998</v>
      </c>
      <c r="AL108" s="132">
        <f t="shared" si="83"/>
        <v>4719.6239999999998</v>
      </c>
      <c r="AN108" s="135">
        <f>SUMIF('Page 1'!$L:$L,$B:$B,'Page 1'!$S:$S)</f>
        <v>48.44</v>
      </c>
      <c r="AO108" s="190">
        <f>SUMIF(СиР!$T$25:$Z$25,$AN$5:$AN$235,СиР!$T$26:$Z$26)</f>
        <v>18.489999999999998</v>
      </c>
      <c r="AP108" s="191"/>
      <c r="AQ108" s="135">
        <f>SUMIF(СиР!$T$25:$Z$25,$AN$5:$AN$235,СиР!$T$28:$Z$28)</f>
        <v>6.67</v>
      </c>
      <c r="AR108" s="135">
        <f>SUMIF(СиР!$T$25:$Z$25,$AN$5:$AN$235,СиР!$T$29:$Z$29)</f>
        <v>1.53</v>
      </c>
      <c r="AS108" s="135">
        <f>SUMIF(СиР!$T$25:$Z$25,$AN$5:$AN$235,СиР!$T$30:$Z$30)</f>
        <v>0.32</v>
      </c>
      <c r="AT108" s="135">
        <f>SUMIF(СиР!$T$25:$Z$25,$AN$5:$AN$235,СиР!$T$31:$Z$31)</f>
        <v>0.87</v>
      </c>
      <c r="AU108" s="135">
        <f>SUMIF(СиР!$T$25:$Z$25,$AN$5:$AN$235,СиР!$T$32:$Z$32)</f>
        <v>5.01</v>
      </c>
      <c r="AV108" s="135">
        <f>SUMIF(СиР!$T$25:$Z$25,$AN$5:$AN$235,СиР!$T$33:$Z$33)</f>
        <v>4.99</v>
      </c>
      <c r="AW108" s="135">
        <f>SUMIF(СиР!$T$25:$Z$25,$AN$5:$AN$235,СиР!$T$34:$Z$34)</f>
        <v>2.7</v>
      </c>
      <c r="AX108" s="135">
        <f>SUMIF(СиР!$T$25:$Z$25,$AN$5:$AN$235,СиР!$T$35:$Z$35)</f>
        <v>6.46</v>
      </c>
      <c r="AY108" s="135">
        <f>SUMIF(СиР!$T$25:$Z$25,$AN$5:$AN$235,СиР!$T$36:$Z$36)</f>
        <v>0.47</v>
      </c>
      <c r="AZ108" s="136">
        <f>SUMIF(СиР!$T$25:$Z$25,$AN$5:$AN$235,СиР!$T$37:$Z$37)</f>
        <v>0.93</v>
      </c>
      <c r="BA108" s="135">
        <f t="shared" si="87"/>
        <v>54.88252</v>
      </c>
      <c r="BB108" s="190">
        <f t="shared" si="93"/>
        <v>20.949169999999999</v>
      </c>
      <c r="BC108" s="191">
        <f t="shared" si="93"/>
        <v>0</v>
      </c>
      <c r="BD108" s="135">
        <f t="shared" si="93"/>
        <v>7.5571100000000007</v>
      </c>
      <c r="BE108" s="135">
        <f t="shared" si="92"/>
        <v>1.7334900000000002</v>
      </c>
      <c r="BF108" s="135">
        <f t="shared" si="92"/>
        <v>0.36256000000000005</v>
      </c>
      <c r="BG108" s="135">
        <f t="shared" si="92"/>
        <v>0.98571000000000009</v>
      </c>
      <c r="BH108" s="135">
        <f t="shared" si="92"/>
        <v>5.6763300000000001</v>
      </c>
      <c r="BI108" s="135">
        <f t="shared" si="92"/>
        <v>5.65367</v>
      </c>
      <c r="BJ108" s="135">
        <f t="shared" si="92"/>
        <v>3.0591000000000004</v>
      </c>
      <c r="BK108" s="135">
        <f t="shared" si="91"/>
        <v>7.3191800000000002</v>
      </c>
      <c r="BL108" s="135">
        <f t="shared" si="91"/>
        <v>0.53250999999999993</v>
      </c>
      <c r="BM108" s="136">
        <f t="shared" si="91"/>
        <v>1.05369</v>
      </c>
      <c r="BN108" s="137">
        <f t="shared" si="81"/>
        <v>1953516.5120799995</v>
      </c>
      <c r="BO108" s="187">
        <f t="shared" si="114"/>
        <v>745675.48117999977</v>
      </c>
      <c r="BP108" s="187">
        <f t="shared" si="115"/>
        <v>0</v>
      </c>
      <c r="BQ108" s="137">
        <f t="shared" si="116"/>
        <v>268991.64194</v>
      </c>
      <c r="BR108" s="137">
        <f t="shared" si="116"/>
        <v>61702.730459999992</v>
      </c>
      <c r="BS108" s="137">
        <f t="shared" si="116"/>
        <v>12905.146239999998</v>
      </c>
      <c r="BT108" s="137">
        <f t="shared" si="116"/>
        <v>35085.86634</v>
      </c>
      <c r="BU108" s="137">
        <f t="shared" si="116"/>
        <v>202046.19581999996</v>
      </c>
      <c r="BV108" s="137">
        <f t="shared" si="116"/>
        <v>201239.62417999998</v>
      </c>
      <c r="BW108" s="137">
        <f t="shared" si="116"/>
        <v>108887.17140000001</v>
      </c>
      <c r="BX108" s="137">
        <f t="shared" si="116"/>
        <v>260522.63971999998</v>
      </c>
      <c r="BY108" s="137">
        <f t="shared" si="116"/>
        <v>18954.433539999995</v>
      </c>
      <c r="BZ108" s="137">
        <f t="shared" si="116"/>
        <v>37505.581259999992</v>
      </c>
      <c r="CA108" s="122">
        <v>1</v>
      </c>
      <c r="CF108" s="127" t="s">
        <v>269</v>
      </c>
    </row>
    <row r="109" spans="1:84" ht="12" hidden="1" customHeight="1" x14ac:dyDescent="0.25">
      <c r="A109" s="126" t="e">
        <f t="shared" si="82"/>
        <v>#REF!</v>
      </c>
      <c r="B109" s="127" t="s">
        <v>270</v>
      </c>
      <c r="C109" s="128">
        <f t="shared" si="80"/>
        <v>3054.3</v>
      </c>
      <c r="D109" s="129">
        <v>3054.3</v>
      </c>
      <c r="E109" s="129">
        <v>0</v>
      </c>
      <c r="F109" s="129">
        <v>328.45</v>
      </c>
      <c r="G109" s="126" t="s">
        <v>286</v>
      </c>
      <c r="H109" s="130">
        <v>3</v>
      </c>
      <c r="I109" s="130" t="s">
        <v>276</v>
      </c>
      <c r="J109" s="131">
        <v>45.06</v>
      </c>
      <c r="K109" s="132">
        <v>5.0999999999999996</v>
      </c>
      <c r="L109" s="132">
        <v>8.6300000000000008</v>
      </c>
      <c r="M109" s="132">
        <v>13.43</v>
      </c>
      <c r="N109" s="132">
        <v>6.91</v>
      </c>
      <c r="O109" s="132">
        <v>3.15</v>
      </c>
      <c r="P109" s="132">
        <v>1.81</v>
      </c>
      <c r="Q109" s="132">
        <v>5.77</v>
      </c>
      <c r="R109" s="132">
        <v>0.26</v>
      </c>
      <c r="S109" s="133">
        <v>40</v>
      </c>
      <c r="T109" s="133">
        <v>40</v>
      </c>
      <c r="U109" s="133">
        <v>2604.04</v>
      </c>
      <c r="V109" s="132">
        <v>195.98199600000001</v>
      </c>
      <c r="W109" s="133">
        <v>42.3</v>
      </c>
      <c r="X109" s="133">
        <v>2604.04</v>
      </c>
      <c r="Y109" s="132">
        <v>7.85</v>
      </c>
      <c r="Z109" s="134">
        <v>0</v>
      </c>
      <c r="AA109" s="132">
        <v>6.73</v>
      </c>
      <c r="AB109" s="132">
        <v>10.67</v>
      </c>
      <c r="AC109" s="132">
        <v>14</v>
      </c>
      <c r="AD109" s="131">
        <f t="shared" si="84"/>
        <v>825760.54799999995</v>
      </c>
      <c r="AE109" s="132">
        <f t="shared" si="84"/>
        <v>93461.58</v>
      </c>
      <c r="AF109" s="132">
        <f t="shared" si="84"/>
        <v>158151.65400000004</v>
      </c>
      <c r="AG109" s="132">
        <f t="shared" si="83"/>
        <v>246115.49400000001</v>
      </c>
      <c r="AH109" s="132">
        <f t="shared" si="83"/>
        <v>126631.27800000002</v>
      </c>
      <c r="AI109" s="132">
        <f t="shared" si="83"/>
        <v>57726.270000000004</v>
      </c>
      <c r="AJ109" s="132">
        <f t="shared" ref="AJ109:AL172" si="117">$C109*P109*6</f>
        <v>33169.698000000004</v>
      </c>
      <c r="AK109" s="132">
        <f t="shared" si="117"/>
        <v>105739.86600000001</v>
      </c>
      <c r="AL109" s="132">
        <f t="shared" si="117"/>
        <v>4764.7080000000005</v>
      </c>
      <c r="AN109" s="135">
        <f>SUMIF('Page 1'!$L:$L,$B:$B,'Page 1'!$S:$S)</f>
        <v>48.44</v>
      </c>
      <c r="AO109" s="190">
        <f>SUMIF(СиР!$T$25:$Z$25,$AN$5:$AN$235,СиР!$T$26:$Z$26)</f>
        <v>18.489999999999998</v>
      </c>
      <c r="AP109" s="191"/>
      <c r="AQ109" s="135">
        <f>SUMIF(СиР!$T$25:$Z$25,$AN$5:$AN$235,СиР!$T$28:$Z$28)</f>
        <v>6.67</v>
      </c>
      <c r="AR109" s="135">
        <f>SUMIF(СиР!$T$25:$Z$25,$AN$5:$AN$235,СиР!$T$29:$Z$29)</f>
        <v>1.53</v>
      </c>
      <c r="AS109" s="135">
        <f>SUMIF(СиР!$T$25:$Z$25,$AN$5:$AN$235,СиР!$T$30:$Z$30)</f>
        <v>0.32</v>
      </c>
      <c r="AT109" s="135">
        <f>SUMIF(СиР!$T$25:$Z$25,$AN$5:$AN$235,СиР!$T$31:$Z$31)</f>
        <v>0.87</v>
      </c>
      <c r="AU109" s="135">
        <f>SUMIF(СиР!$T$25:$Z$25,$AN$5:$AN$235,СиР!$T$32:$Z$32)</f>
        <v>5.01</v>
      </c>
      <c r="AV109" s="135">
        <f>SUMIF(СиР!$T$25:$Z$25,$AN$5:$AN$235,СиР!$T$33:$Z$33)</f>
        <v>4.99</v>
      </c>
      <c r="AW109" s="135">
        <f>SUMIF(СиР!$T$25:$Z$25,$AN$5:$AN$235,СиР!$T$34:$Z$34)</f>
        <v>2.7</v>
      </c>
      <c r="AX109" s="135">
        <f>SUMIF(СиР!$T$25:$Z$25,$AN$5:$AN$235,СиР!$T$35:$Z$35)</f>
        <v>6.46</v>
      </c>
      <c r="AY109" s="135">
        <f>SUMIF(СиР!$T$25:$Z$25,$AN$5:$AN$235,СиР!$T$36:$Z$36)</f>
        <v>0.47</v>
      </c>
      <c r="AZ109" s="136">
        <f>SUMIF(СиР!$T$25:$Z$25,$AN$5:$AN$235,СиР!$T$37:$Z$37)</f>
        <v>0.93</v>
      </c>
      <c r="BA109" s="135">
        <f t="shared" si="87"/>
        <v>54.88252</v>
      </c>
      <c r="BB109" s="190">
        <f t="shared" si="93"/>
        <v>20.949169999999999</v>
      </c>
      <c r="BC109" s="191">
        <f t="shared" si="93"/>
        <v>0</v>
      </c>
      <c r="BD109" s="135">
        <f t="shared" si="93"/>
        <v>7.5571100000000007</v>
      </c>
      <c r="BE109" s="135">
        <f t="shared" si="92"/>
        <v>1.7334900000000002</v>
      </c>
      <c r="BF109" s="135">
        <f t="shared" si="92"/>
        <v>0.36256000000000005</v>
      </c>
      <c r="BG109" s="135">
        <f t="shared" si="92"/>
        <v>0.98571000000000009</v>
      </c>
      <c r="BH109" s="135">
        <f t="shared" si="92"/>
        <v>5.6763300000000001</v>
      </c>
      <c r="BI109" s="135">
        <f t="shared" si="92"/>
        <v>5.65367</v>
      </c>
      <c r="BJ109" s="135">
        <f t="shared" si="92"/>
        <v>3.0591000000000004</v>
      </c>
      <c r="BK109" s="135">
        <f t="shared" si="91"/>
        <v>7.3191800000000002</v>
      </c>
      <c r="BL109" s="135">
        <f t="shared" si="91"/>
        <v>0.53250999999999993</v>
      </c>
      <c r="BM109" s="136">
        <f t="shared" si="91"/>
        <v>1.05369</v>
      </c>
      <c r="BN109" s="137">
        <f t="shared" si="81"/>
        <v>1972177.3923599999</v>
      </c>
      <c r="BO109" s="187">
        <f t="shared" si="114"/>
        <v>752798.51330999995</v>
      </c>
      <c r="BP109" s="187">
        <f t="shared" si="115"/>
        <v>0</v>
      </c>
      <c r="BQ109" s="137">
        <f t="shared" si="116"/>
        <v>271561.17273000005</v>
      </c>
      <c r="BR109" s="137">
        <f t="shared" si="116"/>
        <v>62292.143070000006</v>
      </c>
      <c r="BS109" s="137">
        <f t="shared" si="116"/>
        <v>13028.42208</v>
      </c>
      <c r="BT109" s="137">
        <f t="shared" si="116"/>
        <v>35421.022530000002</v>
      </c>
      <c r="BU109" s="137">
        <f t="shared" si="116"/>
        <v>203976.23319</v>
      </c>
      <c r="BV109" s="137">
        <f t="shared" si="116"/>
        <v>203161.95681</v>
      </c>
      <c r="BW109" s="137">
        <f t="shared" si="116"/>
        <v>109927.31130000003</v>
      </c>
      <c r="BX109" s="137">
        <f t="shared" si="116"/>
        <v>263011.27074000001</v>
      </c>
      <c r="BY109" s="137">
        <f t="shared" si="116"/>
        <v>19135.494929999997</v>
      </c>
      <c r="BZ109" s="137">
        <f t="shared" si="116"/>
        <v>37863.851669999996</v>
      </c>
      <c r="CA109" s="122">
        <v>1</v>
      </c>
      <c r="CF109" s="127" t="s">
        <v>270</v>
      </c>
    </row>
    <row r="110" spans="1:84" ht="12" hidden="1" customHeight="1" x14ac:dyDescent="0.25">
      <c r="A110" s="126" t="e">
        <f t="shared" si="82"/>
        <v>#REF!</v>
      </c>
      <c r="B110" s="127" t="s">
        <v>87</v>
      </c>
      <c r="C110" s="128">
        <f t="shared" si="80"/>
        <v>7564.7</v>
      </c>
      <c r="D110" s="129">
        <v>6815.8</v>
      </c>
      <c r="E110" s="129">
        <v>748.9</v>
      </c>
      <c r="F110" s="129">
        <v>613.20000000000005</v>
      </c>
      <c r="G110" s="126" t="s">
        <v>286</v>
      </c>
      <c r="H110" s="130">
        <v>3</v>
      </c>
      <c r="I110" s="130" t="s">
        <v>276</v>
      </c>
      <c r="J110" s="131">
        <v>45.06</v>
      </c>
      <c r="K110" s="132">
        <v>5.0999999999999996</v>
      </c>
      <c r="L110" s="132">
        <v>8.6300000000000008</v>
      </c>
      <c r="M110" s="132">
        <v>13.43</v>
      </c>
      <c r="N110" s="132">
        <v>6.91</v>
      </c>
      <c r="O110" s="132">
        <v>3.15</v>
      </c>
      <c r="P110" s="132">
        <v>1.81</v>
      </c>
      <c r="Q110" s="132">
        <v>5.77</v>
      </c>
      <c r="R110" s="132">
        <v>0.26</v>
      </c>
      <c r="S110" s="133">
        <v>40</v>
      </c>
      <c r="T110" s="133">
        <v>40</v>
      </c>
      <c r="U110" s="133">
        <v>2604.04</v>
      </c>
      <c r="V110" s="132">
        <v>195.98199600000001</v>
      </c>
      <c r="W110" s="133">
        <v>42.3</v>
      </c>
      <c r="X110" s="133">
        <v>2604.04</v>
      </c>
      <c r="Y110" s="132">
        <v>7.85</v>
      </c>
      <c r="Z110" s="134">
        <v>0</v>
      </c>
      <c r="AA110" s="132">
        <v>6.73</v>
      </c>
      <c r="AB110" s="132">
        <v>10.67</v>
      </c>
      <c r="AC110" s="132">
        <v>14</v>
      </c>
      <c r="AD110" s="131">
        <f t="shared" si="84"/>
        <v>2045192.2919999999</v>
      </c>
      <c r="AE110" s="132">
        <f t="shared" si="84"/>
        <v>231479.81999999995</v>
      </c>
      <c r="AF110" s="132">
        <f t="shared" si="84"/>
        <v>391700.16600000003</v>
      </c>
      <c r="AG110" s="132">
        <f t="shared" si="84"/>
        <v>609563.52600000007</v>
      </c>
      <c r="AH110" s="132">
        <f t="shared" si="84"/>
        <v>313632.462</v>
      </c>
      <c r="AI110" s="132">
        <f t="shared" si="84"/>
        <v>142972.83000000002</v>
      </c>
      <c r="AJ110" s="132">
        <f t="shared" si="117"/>
        <v>82152.641999999993</v>
      </c>
      <c r="AK110" s="132">
        <f t="shared" si="117"/>
        <v>261889.91399999999</v>
      </c>
      <c r="AL110" s="132">
        <f t="shared" si="117"/>
        <v>11800.932000000001</v>
      </c>
      <c r="AN110" s="135">
        <f>SUMIF('Page 1'!$L:$L,$B:$B,'Page 1'!$S:$S)</f>
        <v>48.44</v>
      </c>
      <c r="AO110" s="190">
        <f>SUMIF(СиР!$T$25:$Z$25,$AN$5:$AN$235,СиР!$T$26:$Z$26)</f>
        <v>18.489999999999998</v>
      </c>
      <c r="AP110" s="191"/>
      <c r="AQ110" s="135">
        <f>SUMIF(СиР!$T$25:$Z$25,$AN$5:$AN$235,СиР!$T$28:$Z$28)</f>
        <v>6.67</v>
      </c>
      <c r="AR110" s="135">
        <f>SUMIF(СиР!$T$25:$Z$25,$AN$5:$AN$235,СиР!$T$29:$Z$29)</f>
        <v>1.53</v>
      </c>
      <c r="AS110" s="135">
        <f>SUMIF(СиР!$T$25:$Z$25,$AN$5:$AN$235,СиР!$T$30:$Z$30)</f>
        <v>0.32</v>
      </c>
      <c r="AT110" s="135">
        <f>SUMIF(СиР!$T$25:$Z$25,$AN$5:$AN$235,СиР!$T$31:$Z$31)</f>
        <v>0.87</v>
      </c>
      <c r="AU110" s="135">
        <f>SUMIF(СиР!$T$25:$Z$25,$AN$5:$AN$235,СиР!$T$32:$Z$32)</f>
        <v>5.01</v>
      </c>
      <c r="AV110" s="135">
        <f>SUMIF(СиР!$T$25:$Z$25,$AN$5:$AN$235,СиР!$T$33:$Z$33)</f>
        <v>4.99</v>
      </c>
      <c r="AW110" s="135">
        <f>SUMIF(СиР!$T$25:$Z$25,$AN$5:$AN$235,СиР!$T$34:$Z$34)</f>
        <v>2.7</v>
      </c>
      <c r="AX110" s="135">
        <f>SUMIF(СиР!$T$25:$Z$25,$AN$5:$AN$235,СиР!$T$35:$Z$35)</f>
        <v>6.46</v>
      </c>
      <c r="AY110" s="135">
        <f>SUMIF(СиР!$T$25:$Z$25,$AN$5:$AN$235,СиР!$T$36:$Z$36)</f>
        <v>0.47</v>
      </c>
      <c r="AZ110" s="136">
        <f>SUMIF(СиР!$T$25:$Z$25,$AN$5:$AN$235,СиР!$T$37:$Z$37)</f>
        <v>0.93</v>
      </c>
      <c r="BA110" s="135">
        <f t="shared" si="87"/>
        <v>54.88252</v>
      </c>
      <c r="BB110" s="190">
        <f t="shared" si="93"/>
        <v>20.949169999999999</v>
      </c>
      <c r="BC110" s="191">
        <f t="shared" si="93"/>
        <v>0</v>
      </c>
      <c r="BD110" s="135">
        <f t="shared" si="93"/>
        <v>7.5571100000000007</v>
      </c>
      <c r="BE110" s="135">
        <f t="shared" si="92"/>
        <v>1.7334900000000002</v>
      </c>
      <c r="BF110" s="135">
        <f t="shared" si="92"/>
        <v>0.36256000000000005</v>
      </c>
      <c r="BG110" s="135">
        <f t="shared" si="92"/>
        <v>0.98571000000000009</v>
      </c>
      <c r="BH110" s="135">
        <f t="shared" si="92"/>
        <v>5.6763300000000001</v>
      </c>
      <c r="BI110" s="135">
        <f t="shared" si="92"/>
        <v>5.65367</v>
      </c>
      <c r="BJ110" s="135">
        <f t="shared" si="92"/>
        <v>3.0591000000000004</v>
      </c>
      <c r="BK110" s="135">
        <f t="shared" si="91"/>
        <v>7.3191800000000002</v>
      </c>
      <c r="BL110" s="135">
        <f t="shared" si="91"/>
        <v>0.53250999999999993</v>
      </c>
      <c r="BM110" s="136">
        <f t="shared" si="91"/>
        <v>1.05369</v>
      </c>
      <c r="BN110" s="137">
        <f t="shared" si="81"/>
        <v>4884566.1264399998</v>
      </c>
      <c r="BO110" s="187">
        <f t="shared" si="114"/>
        <v>1864484.4689899997</v>
      </c>
      <c r="BP110" s="187">
        <f t="shared" si="115"/>
        <v>0</v>
      </c>
      <c r="BQ110" s="137">
        <f t="shared" si="116"/>
        <v>672585.79816999997</v>
      </c>
      <c r="BR110" s="137">
        <f t="shared" si="116"/>
        <v>154281.30002999998</v>
      </c>
      <c r="BS110" s="137">
        <f t="shared" si="116"/>
        <v>32267.98432</v>
      </c>
      <c r="BT110" s="137">
        <f t="shared" si="116"/>
        <v>87728.582370000004</v>
      </c>
      <c r="BU110" s="137">
        <f t="shared" si="116"/>
        <v>505195.62950999994</v>
      </c>
      <c r="BV110" s="137">
        <f t="shared" si="116"/>
        <v>503178.88049000001</v>
      </c>
      <c r="BW110" s="137">
        <f t="shared" si="116"/>
        <v>272261.11770000006</v>
      </c>
      <c r="BX110" s="137">
        <f t="shared" si="116"/>
        <v>651409.93345999997</v>
      </c>
      <c r="BY110" s="137">
        <f t="shared" si="116"/>
        <v>47393.601969999989</v>
      </c>
      <c r="BZ110" s="137">
        <f t="shared" si="116"/>
        <v>93778.829429999983</v>
      </c>
      <c r="CA110" s="122">
        <v>1</v>
      </c>
      <c r="CF110" s="127" t="s">
        <v>87</v>
      </c>
    </row>
    <row r="111" spans="1:84" ht="12" hidden="1" customHeight="1" x14ac:dyDescent="0.25">
      <c r="A111" s="126" t="e">
        <f t="shared" si="82"/>
        <v>#REF!</v>
      </c>
      <c r="B111" s="127" t="s">
        <v>88</v>
      </c>
      <c r="C111" s="128">
        <f t="shared" si="80"/>
        <v>3463.8</v>
      </c>
      <c r="D111" s="129">
        <v>3463.8</v>
      </c>
      <c r="E111" s="129">
        <v>0</v>
      </c>
      <c r="F111" s="129">
        <v>299.2</v>
      </c>
      <c r="G111" s="126" t="s">
        <v>286</v>
      </c>
      <c r="H111" s="130">
        <v>7</v>
      </c>
      <c r="I111" s="130" t="s">
        <v>276</v>
      </c>
      <c r="J111" s="131">
        <v>31</v>
      </c>
      <c r="K111" s="132">
        <v>5.0999999999999996</v>
      </c>
      <c r="L111" s="132">
        <v>6.59</v>
      </c>
      <c r="M111" s="132">
        <v>8.98</v>
      </c>
      <c r="N111" s="132">
        <v>6.92</v>
      </c>
      <c r="O111" s="132">
        <v>3.15</v>
      </c>
      <c r="P111" s="132">
        <v>0</v>
      </c>
      <c r="Q111" s="132">
        <v>0</v>
      </c>
      <c r="R111" s="132">
        <v>0.26</v>
      </c>
      <c r="S111" s="133">
        <v>40</v>
      </c>
      <c r="T111" s="133">
        <v>40</v>
      </c>
      <c r="U111" s="133">
        <v>2604.04</v>
      </c>
      <c r="V111" s="132">
        <v>195.98199600000001</v>
      </c>
      <c r="W111" s="133">
        <v>42.3</v>
      </c>
      <c r="X111" s="133">
        <v>2604.04</v>
      </c>
      <c r="Y111" s="132">
        <v>7.85</v>
      </c>
      <c r="Z111" s="134">
        <v>0</v>
      </c>
      <c r="AA111" s="132">
        <v>6.73</v>
      </c>
      <c r="AB111" s="132">
        <v>10.67</v>
      </c>
      <c r="AC111" s="132">
        <v>14</v>
      </c>
      <c r="AD111" s="131">
        <f t="shared" si="84"/>
        <v>644266.80000000005</v>
      </c>
      <c r="AE111" s="132">
        <f t="shared" si="84"/>
        <v>105992.28</v>
      </c>
      <c r="AF111" s="132">
        <f t="shared" si="84"/>
        <v>136958.652</v>
      </c>
      <c r="AG111" s="132">
        <f t="shared" si="84"/>
        <v>186629.54400000002</v>
      </c>
      <c r="AH111" s="132">
        <f t="shared" si="84"/>
        <v>143816.97600000002</v>
      </c>
      <c r="AI111" s="132">
        <f t="shared" si="84"/>
        <v>65465.820000000007</v>
      </c>
      <c r="AJ111" s="132">
        <f t="shared" si="117"/>
        <v>0</v>
      </c>
      <c r="AK111" s="132">
        <f t="shared" si="117"/>
        <v>0</v>
      </c>
      <c r="AL111" s="132">
        <f t="shared" si="117"/>
        <v>5403.5280000000002</v>
      </c>
      <c r="AN111" s="135">
        <f>SUMIF('Page 1'!$L:$L,$B:$B,'Page 1'!$S:$S)</f>
        <v>33.17</v>
      </c>
      <c r="AO111" s="190">
        <f>SUMIF(СиР!$T$25:$Z$25,$AN$5:$AN$235,СиР!$T$26:$Z$26)</f>
        <v>13.89</v>
      </c>
      <c r="AP111" s="191"/>
      <c r="AQ111" s="135">
        <f>SUMIF(СиР!$T$25:$Z$25,$AN$5:$AN$235,СиР!$T$28:$Z$28)</f>
        <v>5.9</v>
      </c>
      <c r="AR111" s="135">
        <f>SUMIF(СиР!$T$25:$Z$25,$AN$5:$AN$235,СиР!$T$29:$Z$29)</f>
        <v>1.53</v>
      </c>
      <c r="AS111" s="135">
        <f>SUMIF(СиР!$T$25:$Z$25,$AN$5:$AN$235,СиР!$T$30:$Z$30)</f>
        <v>0.32</v>
      </c>
      <c r="AT111" s="135">
        <f>SUMIF(СиР!$T$25:$Z$25,$AN$5:$AN$235,СиР!$T$31:$Z$31)</f>
        <v>0.6</v>
      </c>
      <c r="AU111" s="135">
        <f>SUMIF(СиР!$T$25:$Z$25,$AN$5:$AN$235,СиР!$T$32:$Z$32)</f>
        <v>5.01</v>
      </c>
      <c r="AV111" s="135">
        <f>SUMIF(СиР!$T$25:$Z$25,$AN$5:$AN$235,СиР!$T$33:$Z$33)</f>
        <v>4.99</v>
      </c>
      <c r="AW111" s="135">
        <f>SUMIF(СиР!$T$25:$Z$25,$AN$5:$AN$235,СиР!$T$34:$Z$34)</f>
        <v>0</v>
      </c>
      <c r="AX111" s="135">
        <f>SUMIF(СиР!$T$25:$Z$25,$AN$5:$AN$235,СиР!$T$35:$Z$35)</f>
        <v>0</v>
      </c>
      <c r="AY111" s="135">
        <f>SUMIF(СиР!$T$25:$Z$25,$AN$5:$AN$235,СиР!$T$36:$Z$36)</f>
        <v>0</v>
      </c>
      <c r="AZ111" s="136">
        <f>SUMIF(СиР!$T$25:$Z$25,$AN$5:$AN$235,СиР!$T$37:$Z$37)</f>
        <v>0.93</v>
      </c>
      <c r="BA111" s="135">
        <f t="shared" si="87"/>
        <v>37.581610000000005</v>
      </c>
      <c r="BB111" s="190">
        <f t="shared" si="93"/>
        <v>15.737370000000004</v>
      </c>
      <c r="BC111" s="191">
        <f t="shared" si="93"/>
        <v>0</v>
      </c>
      <c r="BD111" s="135">
        <f t="shared" si="93"/>
        <v>6.6847000000000012</v>
      </c>
      <c r="BE111" s="135">
        <f t="shared" si="92"/>
        <v>1.7334900000000002</v>
      </c>
      <c r="BF111" s="135">
        <f t="shared" si="92"/>
        <v>0.36256000000000005</v>
      </c>
      <c r="BG111" s="135">
        <f t="shared" si="92"/>
        <v>0.67980000000000007</v>
      </c>
      <c r="BH111" s="135">
        <f t="shared" si="92"/>
        <v>5.6763300000000001</v>
      </c>
      <c r="BI111" s="135">
        <f t="shared" si="92"/>
        <v>5.65367</v>
      </c>
      <c r="BJ111" s="135">
        <f t="shared" si="92"/>
        <v>0</v>
      </c>
      <c r="BK111" s="135">
        <f t="shared" si="91"/>
        <v>0</v>
      </c>
      <c r="BL111" s="135">
        <f t="shared" si="91"/>
        <v>0</v>
      </c>
      <c r="BM111" s="136">
        <f t="shared" si="91"/>
        <v>1.0536900000000002</v>
      </c>
      <c r="BN111" s="137">
        <f t="shared" si="81"/>
        <v>1531540.2991800001</v>
      </c>
      <c r="BO111" s="187">
        <f t="shared" si="114"/>
        <v>641335.38606000016</v>
      </c>
      <c r="BP111" s="187">
        <f t="shared" si="115"/>
        <v>0</v>
      </c>
      <c r="BQ111" s="137">
        <f t="shared" si="116"/>
        <v>272417.47860000003</v>
      </c>
      <c r="BR111" s="137">
        <f t="shared" si="116"/>
        <v>70643.854619999998</v>
      </c>
      <c r="BS111" s="137">
        <f t="shared" si="116"/>
        <v>14775.185280000002</v>
      </c>
      <c r="BT111" s="137">
        <f t="shared" si="116"/>
        <v>27703.472400000006</v>
      </c>
      <c r="BU111" s="137">
        <f t="shared" si="116"/>
        <v>231323.99454000001</v>
      </c>
      <c r="BV111" s="137">
        <f t="shared" si="116"/>
        <v>230400.54546000002</v>
      </c>
      <c r="BW111" s="137">
        <f t="shared" si="116"/>
        <v>0</v>
      </c>
      <c r="BX111" s="137">
        <f t="shared" si="116"/>
        <v>0</v>
      </c>
      <c r="BY111" s="137">
        <f t="shared" si="116"/>
        <v>0</v>
      </c>
      <c r="BZ111" s="137">
        <f t="shared" si="116"/>
        <v>42940.382220000007</v>
      </c>
      <c r="CA111" s="122">
        <v>1</v>
      </c>
      <c r="CF111" s="127" t="s">
        <v>88</v>
      </c>
    </row>
    <row r="112" spans="1:84" ht="12" hidden="1" customHeight="1" x14ac:dyDescent="0.25">
      <c r="A112" s="126" t="e">
        <f t="shared" si="82"/>
        <v>#REF!</v>
      </c>
      <c r="B112" s="127" t="s">
        <v>89</v>
      </c>
      <c r="C112" s="128">
        <f t="shared" si="80"/>
        <v>3497.98</v>
      </c>
      <c r="D112" s="129">
        <v>3497.98</v>
      </c>
      <c r="E112" s="129">
        <v>0</v>
      </c>
      <c r="F112" s="129">
        <v>483</v>
      </c>
      <c r="G112" s="126" t="s">
        <v>286</v>
      </c>
      <c r="H112" s="130">
        <v>7</v>
      </c>
      <c r="I112" s="130" t="s">
        <v>276</v>
      </c>
      <c r="J112" s="131">
        <v>31</v>
      </c>
      <c r="K112" s="132">
        <v>5.0999999999999996</v>
      </c>
      <c r="L112" s="132">
        <v>6.59</v>
      </c>
      <c r="M112" s="132">
        <v>8.98</v>
      </c>
      <c r="N112" s="132">
        <v>6.92</v>
      </c>
      <c r="O112" s="132">
        <v>3.15</v>
      </c>
      <c r="P112" s="132">
        <v>0</v>
      </c>
      <c r="Q112" s="132">
        <v>0</v>
      </c>
      <c r="R112" s="132">
        <v>0.26</v>
      </c>
      <c r="S112" s="133">
        <v>40</v>
      </c>
      <c r="T112" s="133">
        <v>40</v>
      </c>
      <c r="U112" s="133">
        <v>2604.04</v>
      </c>
      <c r="V112" s="132">
        <v>195.98199600000001</v>
      </c>
      <c r="W112" s="133">
        <v>42.3</v>
      </c>
      <c r="X112" s="133">
        <v>2604.04</v>
      </c>
      <c r="Y112" s="132">
        <v>7.85</v>
      </c>
      <c r="Z112" s="134">
        <v>0</v>
      </c>
      <c r="AA112" s="132">
        <v>6.73</v>
      </c>
      <c r="AB112" s="132">
        <v>10.67</v>
      </c>
      <c r="AC112" s="132">
        <v>14</v>
      </c>
      <c r="AD112" s="131">
        <f t="shared" si="84"/>
        <v>650624.28</v>
      </c>
      <c r="AE112" s="132">
        <f t="shared" si="84"/>
        <v>107038.18799999999</v>
      </c>
      <c r="AF112" s="132">
        <f t="shared" si="84"/>
        <v>138310.1292</v>
      </c>
      <c r="AG112" s="132">
        <f t="shared" si="84"/>
        <v>188471.1624</v>
      </c>
      <c r="AH112" s="132">
        <f t="shared" si="84"/>
        <v>145236.12959999999</v>
      </c>
      <c r="AI112" s="132">
        <f t="shared" si="84"/>
        <v>66111.822</v>
      </c>
      <c r="AJ112" s="132">
        <f t="shared" si="117"/>
        <v>0</v>
      </c>
      <c r="AK112" s="132">
        <f t="shared" si="117"/>
        <v>0</v>
      </c>
      <c r="AL112" s="132">
        <f t="shared" si="117"/>
        <v>5456.8488000000007</v>
      </c>
      <c r="AN112" s="135">
        <f>SUMIF('Page 1'!$L:$L,$B:$B,'Page 1'!$S:$S)</f>
        <v>33.17</v>
      </c>
      <c r="AO112" s="190">
        <f>SUMIF(СиР!$T$25:$Z$25,$AN$5:$AN$235,СиР!$T$26:$Z$26)</f>
        <v>13.89</v>
      </c>
      <c r="AP112" s="191"/>
      <c r="AQ112" s="135">
        <f>SUMIF(СиР!$T$25:$Z$25,$AN$5:$AN$235,СиР!$T$28:$Z$28)</f>
        <v>5.9</v>
      </c>
      <c r="AR112" s="135">
        <f>SUMIF(СиР!$T$25:$Z$25,$AN$5:$AN$235,СиР!$T$29:$Z$29)</f>
        <v>1.53</v>
      </c>
      <c r="AS112" s="135">
        <f>SUMIF(СиР!$T$25:$Z$25,$AN$5:$AN$235,СиР!$T$30:$Z$30)</f>
        <v>0.32</v>
      </c>
      <c r="AT112" s="135">
        <f>SUMIF(СиР!$T$25:$Z$25,$AN$5:$AN$235,СиР!$T$31:$Z$31)</f>
        <v>0.6</v>
      </c>
      <c r="AU112" s="135">
        <f>SUMIF(СиР!$T$25:$Z$25,$AN$5:$AN$235,СиР!$T$32:$Z$32)</f>
        <v>5.01</v>
      </c>
      <c r="AV112" s="135">
        <f>SUMIF(СиР!$T$25:$Z$25,$AN$5:$AN$235,СиР!$T$33:$Z$33)</f>
        <v>4.99</v>
      </c>
      <c r="AW112" s="135">
        <f>SUMIF(СиР!$T$25:$Z$25,$AN$5:$AN$235,СиР!$T$34:$Z$34)</f>
        <v>0</v>
      </c>
      <c r="AX112" s="135">
        <f>SUMIF(СиР!$T$25:$Z$25,$AN$5:$AN$235,СиР!$T$35:$Z$35)</f>
        <v>0</v>
      </c>
      <c r="AY112" s="135">
        <f>SUMIF(СиР!$T$25:$Z$25,$AN$5:$AN$235,СиР!$T$36:$Z$36)</f>
        <v>0</v>
      </c>
      <c r="AZ112" s="136">
        <f>SUMIF(СиР!$T$25:$Z$25,$AN$5:$AN$235,СиР!$T$37:$Z$37)</f>
        <v>0.93</v>
      </c>
      <c r="BA112" s="135">
        <f t="shared" si="87"/>
        <v>37.581610000000005</v>
      </c>
      <c r="BB112" s="190">
        <f t="shared" si="93"/>
        <v>15.737370000000004</v>
      </c>
      <c r="BC112" s="191">
        <f t="shared" si="93"/>
        <v>0</v>
      </c>
      <c r="BD112" s="135">
        <f t="shared" si="93"/>
        <v>6.6847000000000012</v>
      </c>
      <c r="BE112" s="135">
        <f t="shared" si="92"/>
        <v>1.7334900000000002</v>
      </c>
      <c r="BF112" s="135">
        <f t="shared" si="92"/>
        <v>0.36256000000000005</v>
      </c>
      <c r="BG112" s="135">
        <f t="shared" si="92"/>
        <v>0.67980000000000007</v>
      </c>
      <c r="BH112" s="135">
        <f t="shared" si="92"/>
        <v>5.6763300000000001</v>
      </c>
      <c r="BI112" s="135">
        <f t="shared" si="92"/>
        <v>5.65367</v>
      </c>
      <c r="BJ112" s="135">
        <f t="shared" si="92"/>
        <v>0</v>
      </c>
      <c r="BK112" s="135">
        <f t="shared" si="91"/>
        <v>0</v>
      </c>
      <c r="BL112" s="135">
        <f t="shared" si="91"/>
        <v>0</v>
      </c>
      <c r="BM112" s="136">
        <f t="shared" si="91"/>
        <v>1.0536900000000002</v>
      </c>
      <c r="BN112" s="137">
        <f t="shared" si="81"/>
        <v>1546653.1946780002</v>
      </c>
      <c r="BO112" s="187">
        <f t="shared" si="114"/>
        <v>647663.93952600018</v>
      </c>
      <c r="BP112" s="187">
        <f t="shared" si="115"/>
        <v>0</v>
      </c>
      <c r="BQ112" s="137">
        <f t="shared" si="116"/>
        <v>275105.63306000002</v>
      </c>
      <c r="BR112" s="137">
        <f t="shared" si="116"/>
        <v>71340.952302000005</v>
      </c>
      <c r="BS112" s="137">
        <f t="shared" si="116"/>
        <v>14920.983488</v>
      </c>
      <c r="BT112" s="137">
        <f t="shared" si="116"/>
        <v>27976.844040000004</v>
      </c>
      <c r="BU112" s="137">
        <f t="shared" si="116"/>
        <v>233606.647734</v>
      </c>
      <c r="BV112" s="137">
        <f t="shared" si="116"/>
        <v>232674.086266</v>
      </c>
      <c r="BW112" s="137">
        <f t="shared" si="116"/>
        <v>0</v>
      </c>
      <c r="BX112" s="137">
        <f t="shared" si="116"/>
        <v>0</v>
      </c>
      <c r="BY112" s="137">
        <f t="shared" si="116"/>
        <v>0</v>
      </c>
      <c r="BZ112" s="137">
        <f t="shared" si="116"/>
        <v>43364.108262000009</v>
      </c>
      <c r="CA112" s="122">
        <v>1</v>
      </c>
      <c r="CF112" s="127" t="s">
        <v>89</v>
      </c>
    </row>
    <row r="113" spans="1:84" ht="12" hidden="1" customHeight="1" x14ac:dyDescent="0.25">
      <c r="A113" s="126" t="e">
        <f t="shared" si="82"/>
        <v>#REF!</v>
      </c>
      <c r="B113" s="127" t="s">
        <v>90</v>
      </c>
      <c r="C113" s="128">
        <f t="shared" si="80"/>
        <v>7018.23</v>
      </c>
      <c r="D113" s="129">
        <v>7018.23</v>
      </c>
      <c r="E113" s="129">
        <v>0</v>
      </c>
      <c r="F113" s="129">
        <v>983.6</v>
      </c>
      <c r="G113" s="126" t="s">
        <v>286</v>
      </c>
      <c r="H113" s="130">
        <v>7</v>
      </c>
      <c r="I113" s="130" t="s">
        <v>276</v>
      </c>
      <c r="J113" s="131">
        <v>31</v>
      </c>
      <c r="K113" s="132">
        <v>5.0999999999999996</v>
      </c>
      <c r="L113" s="132">
        <v>6.59</v>
      </c>
      <c r="M113" s="132">
        <v>8.98</v>
      </c>
      <c r="N113" s="132">
        <v>6.92</v>
      </c>
      <c r="O113" s="132">
        <v>3.15</v>
      </c>
      <c r="P113" s="132">
        <v>0</v>
      </c>
      <c r="Q113" s="132">
        <v>0</v>
      </c>
      <c r="R113" s="132">
        <v>0.26</v>
      </c>
      <c r="S113" s="133">
        <v>40</v>
      </c>
      <c r="T113" s="133">
        <v>40</v>
      </c>
      <c r="U113" s="133">
        <v>2604.04</v>
      </c>
      <c r="V113" s="132">
        <v>195.98199600000001</v>
      </c>
      <c r="W113" s="133">
        <v>42.3</v>
      </c>
      <c r="X113" s="133">
        <v>2604.04</v>
      </c>
      <c r="Y113" s="132">
        <v>7.85</v>
      </c>
      <c r="Z113" s="134">
        <v>0</v>
      </c>
      <c r="AA113" s="132">
        <v>6.73</v>
      </c>
      <c r="AB113" s="132">
        <v>10.67</v>
      </c>
      <c r="AC113" s="132">
        <v>14</v>
      </c>
      <c r="AD113" s="131">
        <f t="shared" si="84"/>
        <v>1305390.7799999998</v>
      </c>
      <c r="AE113" s="132">
        <f t="shared" si="84"/>
        <v>214757.83799999999</v>
      </c>
      <c r="AF113" s="132">
        <f t="shared" si="84"/>
        <v>277500.81420000002</v>
      </c>
      <c r="AG113" s="132">
        <f t="shared" si="84"/>
        <v>378142.23239999998</v>
      </c>
      <c r="AH113" s="132">
        <f t="shared" si="84"/>
        <v>291396.90960000001</v>
      </c>
      <c r="AI113" s="132">
        <f t="shared" si="84"/>
        <v>132644.54699999999</v>
      </c>
      <c r="AJ113" s="132">
        <f t="shared" si="117"/>
        <v>0</v>
      </c>
      <c r="AK113" s="132">
        <f t="shared" si="117"/>
        <v>0</v>
      </c>
      <c r="AL113" s="132">
        <f t="shared" si="117"/>
        <v>10948.4388</v>
      </c>
      <c r="AN113" s="135">
        <f>SUMIF('Page 1'!$L:$L,$B:$B,'Page 1'!$S:$S)</f>
        <v>33.17</v>
      </c>
      <c r="AO113" s="190">
        <f>SUMIF(СиР!$T$25:$Z$25,$AN$5:$AN$235,СиР!$T$26:$Z$26)</f>
        <v>13.89</v>
      </c>
      <c r="AP113" s="191"/>
      <c r="AQ113" s="135">
        <f>SUMIF(СиР!$T$25:$Z$25,$AN$5:$AN$235,СиР!$T$28:$Z$28)</f>
        <v>5.9</v>
      </c>
      <c r="AR113" s="135">
        <f>SUMIF(СиР!$T$25:$Z$25,$AN$5:$AN$235,СиР!$T$29:$Z$29)</f>
        <v>1.53</v>
      </c>
      <c r="AS113" s="135">
        <f>SUMIF(СиР!$T$25:$Z$25,$AN$5:$AN$235,СиР!$T$30:$Z$30)</f>
        <v>0.32</v>
      </c>
      <c r="AT113" s="135">
        <f>SUMIF(СиР!$T$25:$Z$25,$AN$5:$AN$235,СиР!$T$31:$Z$31)</f>
        <v>0.6</v>
      </c>
      <c r="AU113" s="135">
        <f>SUMIF(СиР!$T$25:$Z$25,$AN$5:$AN$235,СиР!$T$32:$Z$32)</f>
        <v>5.01</v>
      </c>
      <c r="AV113" s="135">
        <f>SUMIF(СиР!$T$25:$Z$25,$AN$5:$AN$235,СиР!$T$33:$Z$33)</f>
        <v>4.99</v>
      </c>
      <c r="AW113" s="135">
        <f>SUMIF(СиР!$T$25:$Z$25,$AN$5:$AN$235,СиР!$T$34:$Z$34)</f>
        <v>0</v>
      </c>
      <c r="AX113" s="135">
        <f>SUMIF(СиР!$T$25:$Z$25,$AN$5:$AN$235,СиР!$T$35:$Z$35)</f>
        <v>0</v>
      </c>
      <c r="AY113" s="135">
        <f>SUMIF(СиР!$T$25:$Z$25,$AN$5:$AN$235,СиР!$T$36:$Z$36)</f>
        <v>0</v>
      </c>
      <c r="AZ113" s="136">
        <f>SUMIF(СиР!$T$25:$Z$25,$AN$5:$AN$235,СиР!$T$37:$Z$37)</f>
        <v>0.93</v>
      </c>
      <c r="BA113" s="135">
        <f t="shared" si="87"/>
        <v>37.581610000000005</v>
      </c>
      <c r="BB113" s="190">
        <f t="shared" si="93"/>
        <v>15.737370000000004</v>
      </c>
      <c r="BC113" s="191">
        <f t="shared" si="93"/>
        <v>0</v>
      </c>
      <c r="BD113" s="135">
        <f t="shared" si="93"/>
        <v>6.6847000000000012</v>
      </c>
      <c r="BE113" s="135">
        <f t="shared" si="92"/>
        <v>1.7334900000000002</v>
      </c>
      <c r="BF113" s="135">
        <f t="shared" si="92"/>
        <v>0.36256000000000005</v>
      </c>
      <c r="BG113" s="135">
        <f t="shared" si="92"/>
        <v>0.67980000000000007</v>
      </c>
      <c r="BH113" s="135">
        <f t="shared" si="92"/>
        <v>5.6763300000000001</v>
      </c>
      <c r="BI113" s="135">
        <f t="shared" si="92"/>
        <v>5.65367</v>
      </c>
      <c r="BJ113" s="135">
        <f t="shared" si="92"/>
        <v>0</v>
      </c>
      <c r="BK113" s="135">
        <f t="shared" si="91"/>
        <v>0</v>
      </c>
      <c r="BL113" s="135">
        <f t="shared" si="91"/>
        <v>0</v>
      </c>
      <c r="BM113" s="136">
        <f t="shared" si="91"/>
        <v>1.0536900000000002</v>
      </c>
      <c r="BN113" s="137">
        <f t="shared" si="81"/>
        <v>3103153.2057030005</v>
      </c>
      <c r="BO113" s="187">
        <f t="shared" si="114"/>
        <v>1299451.2519510002</v>
      </c>
      <c r="BP113" s="187">
        <f t="shared" si="115"/>
        <v>0</v>
      </c>
      <c r="BQ113" s="137">
        <f t="shared" si="116"/>
        <v>551962.73481000005</v>
      </c>
      <c r="BR113" s="137">
        <f t="shared" si="116"/>
        <v>143136.09902699999</v>
      </c>
      <c r="BS113" s="137">
        <f t="shared" si="116"/>
        <v>29936.961887999998</v>
      </c>
      <c r="BT113" s="137">
        <f t="shared" si="116"/>
        <v>56131.803540000001</v>
      </c>
      <c r="BU113" s="137">
        <f t="shared" si="116"/>
        <v>468700.55955899996</v>
      </c>
      <c r="BV113" s="137">
        <f t="shared" si="116"/>
        <v>466829.49944099999</v>
      </c>
      <c r="BW113" s="137">
        <f t="shared" si="116"/>
        <v>0</v>
      </c>
      <c r="BX113" s="137">
        <f t="shared" si="116"/>
        <v>0</v>
      </c>
      <c r="BY113" s="137">
        <f t="shared" si="116"/>
        <v>0</v>
      </c>
      <c r="BZ113" s="137">
        <f t="shared" si="116"/>
        <v>87004.29548700001</v>
      </c>
      <c r="CA113" s="122">
        <v>1</v>
      </c>
      <c r="CF113" s="127" t="s">
        <v>90</v>
      </c>
    </row>
    <row r="114" spans="1:84" ht="12" hidden="1" customHeight="1" x14ac:dyDescent="0.25">
      <c r="A114" s="126" t="e">
        <f t="shared" si="82"/>
        <v>#REF!</v>
      </c>
      <c r="B114" s="127" t="s">
        <v>91</v>
      </c>
      <c r="C114" s="128">
        <f t="shared" si="80"/>
        <v>3521.8</v>
      </c>
      <c r="D114" s="129">
        <v>3521.8</v>
      </c>
      <c r="E114" s="129">
        <v>0</v>
      </c>
      <c r="F114" s="129">
        <v>491.8</v>
      </c>
      <c r="G114" s="126" t="s">
        <v>286</v>
      </c>
      <c r="H114" s="130">
        <v>7</v>
      </c>
      <c r="I114" s="130" t="s">
        <v>276</v>
      </c>
      <c r="J114" s="131">
        <v>31</v>
      </c>
      <c r="K114" s="132">
        <v>5.0999999999999996</v>
      </c>
      <c r="L114" s="132">
        <v>6.59</v>
      </c>
      <c r="M114" s="132">
        <v>8.98</v>
      </c>
      <c r="N114" s="132">
        <v>6.92</v>
      </c>
      <c r="O114" s="132">
        <v>3.15</v>
      </c>
      <c r="P114" s="132">
        <v>0</v>
      </c>
      <c r="Q114" s="132">
        <v>0</v>
      </c>
      <c r="R114" s="132">
        <v>0.26</v>
      </c>
      <c r="S114" s="133">
        <v>40</v>
      </c>
      <c r="T114" s="133">
        <v>40</v>
      </c>
      <c r="U114" s="133">
        <v>2604.04</v>
      </c>
      <c r="V114" s="132">
        <v>195.98199600000001</v>
      </c>
      <c r="W114" s="133">
        <v>42.3</v>
      </c>
      <c r="X114" s="133">
        <v>2604.04</v>
      </c>
      <c r="Y114" s="132">
        <v>7.85</v>
      </c>
      <c r="Z114" s="134">
        <v>0</v>
      </c>
      <c r="AA114" s="132">
        <v>6.73</v>
      </c>
      <c r="AB114" s="132">
        <v>10.67</v>
      </c>
      <c r="AC114" s="132">
        <v>14</v>
      </c>
      <c r="AD114" s="131">
        <f t="shared" si="84"/>
        <v>655054.80000000005</v>
      </c>
      <c r="AE114" s="132">
        <f t="shared" si="84"/>
        <v>107767.08</v>
      </c>
      <c r="AF114" s="132">
        <f t="shared" si="84"/>
        <v>139251.97200000001</v>
      </c>
      <c r="AG114" s="132">
        <f t="shared" si="84"/>
        <v>189754.58400000003</v>
      </c>
      <c r="AH114" s="132">
        <f t="shared" si="84"/>
        <v>146225.136</v>
      </c>
      <c r="AI114" s="132">
        <f t="shared" si="84"/>
        <v>66562.02</v>
      </c>
      <c r="AJ114" s="132">
        <f t="shared" si="117"/>
        <v>0</v>
      </c>
      <c r="AK114" s="132">
        <f t="shared" si="117"/>
        <v>0</v>
      </c>
      <c r="AL114" s="132">
        <f t="shared" si="117"/>
        <v>5494.0080000000007</v>
      </c>
      <c r="AN114" s="135">
        <f>SUMIF('Page 1'!$L:$L,$B:$B,'Page 1'!$S:$S)</f>
        <v>33.17</v>
      </c>
      <c r="AO114" s="190">
        <f>SUMIF(СиР!$T$25:$Z$25,$AN$5:$AN$235,СиР!$T$26:$Z$26)</f>
        <v>13.89</v>
      </c>
      <c r="AP114" s="191"/>
      <c r="AQ114" s="135">
        <f>SUMIF(СиР!$T$25:$Z$25,$AN$5:$AN$235,СиР!$T$28:$Z$28)</f>
        <v>5.9</v>
      </c>
      <c r="AR114" s="135">
        <f>SUMIF(СиР!$T$25:$Z$25,$AN$5:$AN$235,СиР!$T$29:$Z$29)</f>
        <v>1.53</v>
      </c>
      <c r="AS114" s="135">
        <f>SUMIF(СиР!$T$25:$Z$25,$AN$5:$AN$235,СиР!$T$30:$Z$30)</f>
        <v>0.32</v>
      </c>
      <c r="AT114" s="135">
        <f>SUMIF(СиР!$T$25:$Z$25,$AN$5:$AN$235,СиР!$T$31:$Z$31)</f>
        <v>0.6</v>
      </c>
      <c r="AU114" s="135">
        <f>SUMIF(СиР!$T$25:$Z$25,$AN$5:$AN$235,СиР!$T$32:$Z$32)</f>
        <v>5.01</v>
      </c>
      <c r="AV114" s="135">
        <f>SUMIF(СиР!$T$25:$Z$25,$AN$5:$AN$235,СиР!$T$33:$Z$33)</f>
        <v>4.99</v>
      </c>
      <c r="AW114" s="135">
        <f>SUMIF(СиР!$T$25:$Z$25,$AN$5:$AN$235,СиР!$T$34:$Z$34)</f>
        <v>0</v>
      </c>
      <c r="AX114" s="135">
        <f>SUMIF(СиР!$T$25:$Z$25,$AN$5:$AN$235,СиР!$T$35:$Z$35)</f>
        <v>0</v>
      </c>
      <c r="AY114" s="135">
        <f>SUMIF(СиР!$T$25:$Z$25,$AN$5:$AN$235,СиР!$T$36:$Z$36)</f>
        <v>0</v>
      </c>
      <c r="AZ114" s="136">
        <f>SUMIF(СиР!$T$25:$Z$25,$AN$5:$AN$235,СиР!$T$37:$Z$37)</f>
        <v>0.93</v>
      </c>
      <c r="BA114" s="135">
        <f t="shared" si="87"/>
        <v>37.581610000000005</v>
      </c>
      <c r="BB114" s="190">
        <f t="shared" si="93"/>
        <v>15.737370000000004</v>
      </c>
      <c r="BC114" s="191">
        <f t="shared" si="93"/>
        <v>0</v>
      </c>
      <c r="BD114" s="135">
        <f t="shared" si="93"/>
        <v>6.6847000000000012</v>
      </c>
      <c r="BE114" s="135">
        <f t="shared" si="92"/>
        <v>1.7334900000000002</v>
      </c>
      <c r="BF114" s="135">
        <f t="shared" si="92"/>
        <v>0.36256000000000005</v>
      </c>
      <c r="BG114" s="135">
        <f t="shared" si="92"/>
        <v>0.67980000000000007</v>
      </c>
      <c r="BH114" s="135">
        <f t="shared" si="92"/>
        <v>5.6763300000000001</v>
      </c>
      <c r="BI114" s="135">
        <f t="shared" si="92"/>
        <v>5.65367</v>
      </c>
      <c r="BJ114" s="135">
        <f t="shared" si="92"/>
        <v>0</v>
      </c>
      <c r="BK114" s="135">
        <f t="shared" si="91"/>
        <v>0</v>
      </c>
      <c r="BL114" s="135">
        <f t="shared" si="91"/>
        <v>0</v>
      </c>
      <c r="BM114" s="136">
        <f t="shared" si="91"/>
        <v>1.0536900000000002</v>
      </c>
      <c r="BN114" s="137">
        <f t="shared" si="81"/>
        <v>1557185.3529800002</v>
      </c>
      <c r="BO114" s="187">
        <f t="shared" si="114"/>
        <v>652074.30066000018</v>
      </c>
      <c r="BP114" s="187">
        <f t="shared" si="115"/>
        <v>0</v>
      </c>
      <c r="BQ114" s="137">
        <f t="shared" si="116"/>
        <v>276979.00460000004</v>
      </c>
      <c r="BR114" s="137">
        <f t="shared" si="116"/>
        <v>71826.758820000003</v>
      </c>
      <c r="BS114" s="137">
        <f t="shared" si="116"/>
        <v>15022.590080000002</v>
      </c>
      <c r="BT114" s="137">
        <f t="shared" si="116"/>
        <v>28167.356400000004</v>
      </c>
      <c r="BU114" s="137">
        <f t="shared" si="116"/>
        <v>235197.42594000002</v>
      </c>
      <c r="BV114" s="137">
        <f t="shared" si="116"/>
        <v>234258.51406000002</v>
      </c>
      <c r="BW114" s="137">
        <f t="shared" si="116"/>
        <v>0</v>
      </c>
      <c r="BX114" s="137">
        <f t="shared" si="116"/>
        <v>0</v>
      </c>
      <c r="BY114" s="137">
        <f t="shared" si="116"/>
        <v>0</v>
      </c>
      <c r="BZ114" s="137">
        <f t="shared" si="116"/>
        <v>43659.402420000013</v>
      </c>
      <c r="CA114" s="122">
        <v>1</v>
      </c>
      <c r="CF114" s="127" t="s">
        <v>91</v>
      </c>
    </row>
    <row r="115" spans="1:84" ht="12" hidden="1" customHeight="1" x14ac:dyDescent="0.25">
      <c r="A115" s="126" t="e">
        <f t="shared" si="82"/>
        <v>#REF!</v>
      </c>
      <c r="B115" s="127" t="s">
        <v>92</v>
      </c>
      <c r="C115" s="128">
        <f t="shared" si="80"/>
        <v>3540.1</v>
      </c>
      <c r="D115" s="129">
        <v>3540.1</v>
      </c>
      <c r="E115" s="129">
        <v>0</v>
      </c>
      <c r="F115" s="129">
        <v>317.60000000000002</v>
      </c>
      <c r="G115" s="126" t="s">
        <v>286</v>
      </c>
      <c r="H115" s="130">
        <v>7</v>
      </c>
      <c r="I115" s="130" t="s">
        <v>276</v>
      </c>
      <c r="J115" s="131">
        <v>31</v>
      </c>
      <c r="K115" s="132">
        <v>5.0999999999999996</v>
      </c>
      <c r="L115" s="132">
        <v>6.59</v>
      </c>
      <c r="M115" s="132">
        <v>8.98</v>
      </c>
      <c r="N115" s="132">
        <v>6.92</v>
      </c>
      <c r="O115" s="132">
        <v>3.15</v>
      </c>
      <c r="P115" s="132">
        <v>0</v>
      </c>
      <c r="Q115" s="132">
        <v>0</v>
      </c>
      <c r="R115" s="132">
        <v>0.26</v>
      </c>
      <c r="S115" s="133">
        <v>40</v>
      </c>
      <c r="T115" s="133">
        <v>40</v>
      </c>
      <c r="U115" s="133">
        <v>2604.04</v>
      </c>
      <c r="V115" s="132">
        <v>195.98199600000001</v>
      </c>
      <c r="W115" s="133">
        <v>42.3</v>
      </c>
      <c r="X115" s="133">
        <v>2604.04</v>
      </c>
      <c r="Y115" s="132">
        <v>7.85</v>
      </c>
      <c r="Z115" s="134">
        <v>0</v>
      </c>
      <c r="AA115" s="132">
        <v>6.73</v>
      </c>
      <c r="AB115" s="132">
        <v>10.67</v>
      </c>
      <c r="AC115" s="132">
        <v>14</v>
      </c>
      <c r="AD115" s="131">
        <f t="shared" si="84"/>
        <v>658458.6</v>
      </c>
      <c r="AE115" s="132">
        <f t="shared" si="84"/>
        <v>108327.06</v>
      </c>
      <c r="AF115" s="132">
        <f t="shared" si="84"/>
        <v>139975.554</v>
      </c>
      <c r="AG115" s="132">
        <f t="shared" si="84"/>
        <v>190740.58800000002</v>
      </c>
      <c r="AH115" s="132">
        <f t="shared" si="84"/>
        <v>146984.95199999999</v>
      </c>
      <c r="AI115" s="132">
        <f t="shared" si="84"/>
        <v>66907.889999999985</v>
      </c>
      <c r="AJ115" s="132">
        <f t="shared" si="117"/>
        <v>0</v>
      </c>
      <c r="AK115" s="132">
        <f t="shared" si="117"/>
        <v>0</v>
      </c>
      <c r="AL115" s="132">
        <f t="shared" si="117"/>
        <v>5522.5560000000005</v>
      </c>
      <c r="AN115" s="135">
        <f>SUMIF('Page 1'!$L:$L,$B:$B,'Page 1'!$S:$S)</f>
        <v>33.17</v>
      </c>
      <c r="AO115" s="190">
        <f>SUMIF(СиР!$T$25:$Z$25,$AN$5:$AN$235,СиР!$T$26:$Z$26)</f>
        <v>13.89</v>
      </c>
      <c r="AP115" s="191"/>
      <c r="AQ115" s="135">
        <f>SUMIF(СиР!$T$25:$Z$25,$AN$5:$AN$235,СиР!$T$28:$Z$28)</f>
        <v>5.9</v>
      </c>
      <c r="AR115" s="135">
        <f>SUMIF(СиР!$T$25:$Z$25,$AN$5:$AN$235,СиР!$T$29:$Z$29)</f>
        <v>1.53</v>
      </c>
      <c r="AS115" s="135">
        <f>SUMIF(СиР!$T$25:$Z$25,$AN$5:$AN$235,СиР!$T$30:$Z$30)</f>
        <v>0.32</v>
      </c>
      <c r="AT115" s="135">
        <f>SUMIF(СиР!$T$25:$Z$25,$AN$5:$AN$235,СиР!$T$31:$Z$31)</f>
        <v>0.6</v>
      </c>
      <c r="AU115" s="135">
        <f>SUMIF(СиР!$T$25:$Z$25,$AN$5:$AN$235,СиР!$T$32:$Z$32)</f>
        <v>5.01</v>
      </c>
      <c r="AV115" s="135">
        <f>SUMIF(СиР!$T$25:$Z$25,$AN$5:$AN$235,СиР!$T$33:$Z$33)</f>
        <v>4.99</v>
      </c>
      <c r="AW115" s="135">
        <f>SUMIF(СиР!$T$25:$Z$25,$AN$5:$AN$235,СиР!$T$34:$Z$34)</f>
        <v>0</v>
      </c>
      <c r="AX115" s="135">
        <f>SUMIF(СиР!$T$25:$Z$25,$AN$5:$AN$235,СиР!$T$35:$Z$35)</f>
        <v>0</v>
      </c>
      <c r="AY115" s="135">
        <f>SUMIF(СиР!$T$25:$Z$25,$AN$5:$AN$235,СиР!$T$36:$Z$36)</f>
        <v>0</v>
      </c>
      <c r="AZ115" s="136">
        <f>SUMIF(СиР!$T$25:$Z$25,$AN$5:$AN$235,СиР!$T$37:$Z$37)</f>
        <v>0.93</v>
      </c>
      <c r="BA115" s="135">
        <f t="shared" si="87"/>
        <v>37.581610000000005</v>
      </c>
      <c r="BB115" s="190">
        <f t="shared" si="93"/>
        <v>15.737370000000004</v>
      </c>
      <c r="BC115" s="191">
        <f t="shared" si="93"/>
        <v>0</v>
      </c>
      <c r="BD115" s="135">
        <f t="shared" si="93"/>
        <v>6.6847000000000012</v>
      </c>
      <c r="BE115" s="135">
        <f t="shared" si="92"/>
        <v>1.7334900000000002</v>
      </c>
      <c r="BF115" s="135">
        <f t="shared" si="92"/>
        <v>0.36256000000000005</v>
      </c>
      <c r="BG115" s="135">
        <f t="shared" si="92"/>
        <v>0.67980000000000007</v>
      </c>
      <c r="BH115" s="135">
        <f t="shared" si="92"/>
        <v>5.6763300000000001</v>
      </c>
      <c r="BI115" s="135">
        <f t="shared" si="92"/>
        <v>5.65367</v>
      </c>
      <c r="BJ115" s="135">
        <f t="shared" si="92"/>
        <v>0</v>
      </c>
      <c r="BK115" s="135">
        <f t="shared" si="91"/>
        <v>0</v>
      </c>
      <c r="BL115" s="135">
        <f t="shared" si="91"/>
        <v>0</v>
      </c>
      <c r="BM115" s="136">
        <f t="shared" si="91"/>
        <v>1.0536900000000002</v>
      </c>
      <c r="BN115" s="137">
        <f t="shared" si="81"/>
        <v>1565276.8096100003</v>
      </c>
      <c r="BO115" s="187">
        <f t="shared" si="114"/>
        <v>655462.61337000015</v>
      </c>
      <c r="BP115" s="187">
        <f t="shared" si="115"/>
        <v>0</v>
      </c>
      <c r="BQ115" s="137">
        <f t="shared" si="116"/>
        <v>278418.24470000004</v>
      </c>
      <c r="BR115" s="137">
        <f t="shared" si="116"/>
        <v>72199.985489999992</v>
      </c>
      <c r="BS115" s="137">
        <f t="shared" si="116"/>
        <v>15100.65056</v>
      </c>
      <c r="BT115" s="137">
        <f t="shared" si="116"/>
        <v>28313.719800000003</v>
      </c>
      <c r="BU115" s="137">
        <f t="shared" si="116"/>
        <v>236419.56032999998</v>
      </c>
      <c r="BV115" s="137">
        <f t="shared" si="116"/>
        <v>235475.76967000001</v>
      </c>
      <c r="BW115" s="137">
        <f t="shared" si="116"/>
        <v>0</v>
      </c>
      <c r="BX115" s="137">
        <f t="shared" si="116"/>
        <v>0</v>
      </c>
      <c r="BY115" s="137">
        <f t="shared" si="116"/>
        <v>0</v>
      </c>
      <c r="BZ115" s="137">
        <f t="shared" si="116"/>
        <v>43886.265690000007</v>
      </c>
      <c r="CA115" s="122">
        <v>1</v>
      </c>
      <c r="CF115" s="127" t="s">
        <v>92</v>
      </c>
    </row>
    <row r="116" spans="1:84" ht="12" hidden="1" customHeight="1" x14ac:dyDescent="0.25">
      <c r="A116" s="126" t="e">
        <f t="shared" si="82"/>
        <v>#REF!</v>
      </c>
      <c r="B116" s="127" t="s">
        <v>93</v>
      </c>
      <c r="C116" s="128">
        <f t="shared" si="80"/>
        <v>3334.9</v>
      </c>
      <c r="D116" s="129">
        <v>3334.9</v>
      </c>
      <c r="E116" s="129">
        <v>0</v>
      </c>
      <c r="F116" s="129">
        <v>327.10000000000002</v>
      </c>
      <c r="G116" s="126" t="s">
        <v>286</v>
      </c>
      <c r="H116" s="130">
        <v>7</v>
      </c>
      <c r="I116" s="130" t="s">
        <v>276</v>
      </c>
      <c r="J116" s="131">
        <v>31</v>
      </c>
      <c r="K116" s="132">
        <v>5.0999999999999996</v>
      </c>
      <c r="L116" s="132">
        <v>6.59</v>
      </c>
      <c r="M116" s="132">
        <v>8.98</v>
      </c>
      <c r="N116" s="132">
        <v>6.92</v>
      </c>
      <c r="O116" s="132">
        <v>3.15</v>
      </c>
      <c r="P116" s="132">
        <v>0</v>
      </c>
      <c r="Q116" s="132">
        <v>0</v>
      </c>
      <c r="R116" s="132">
        <v>0.26</v>
      </c>
      <c r="S116" s="133">
        <v>40</v>
      </c>
      <c r="T116" s="133">
        <v>40</v>
      </c>
      <c r="U116" s="133">
        <v>2604.04</v>
      </c>
      <c r="V116" s="132">
        <v>195.98199600000001</v>
      </c>
      <c r="W116" s="133">
        <v>42.3</v>
      </c>
      <c r="X116" s="133">
        <v>2604.04</v>
      </c>
      <c r="Y116" s="132">
        <v>7.85</v>
      </c>
      <c r="Z116" s="134">
        <v>0</v>
      </c>
      <c r="AA116" s="132">
        <v>6.73</v>
      </c>
      <c r="AB116" s="132">
        <v>10.67</v>
      </c>
      <c r="AC116" s="132">
        <v>14</v>
      </c>
      <c r="AD116" s="131">
        <f t="shared" si="84"/>
        <v>620291.4</v>
      </c>
      <c r="AE116" s="132">
        <f t="shared" si="84"/>
        <v>102047.93999999999</v>
      </c>
      <c r="AF116" s="132">
        <f t="shared" si="84"/>
        <v>131861.946</v>
      </c>
      <c r="AG116" s="132">
        <f t="shared" si="84"/>
        <v>179684.41200000001</v>
      </c>
      <c r="AH116" s="132">
        <f t="shared" si="84"/>
        <v>138465.04800000001</v>
      </c>
      <c r="AI116" s="132">
        <f t="shared" si="84"/>
        <v>63029.61</v>
      </c>
      <c r="AJ116" s="132">
        <f t="shared" si="117"/>
        <v>0</v>
      </c>
      <c r="AK116" s="132">
        <f t="shared" si="117"/>
        <v>0</v>
      </c>
      <c r="AL116" s="132">
        <f t="shared" si="117"/>
        <v>5202.4440000000004</v>
      </c>
      <c r="AN116" s="135">
        <f>SUMIF('Page 1'!$L:$L,$B:$B,'Page 1'!$S:$S)</f>
        <v>33.17</v>
      </c>
      <c r="AO116" s="190">
        <f>SUMIF(СиР!$T$25:$Z$25,$AN$5:$AN$235,СиР!$T$26:$Z$26)</f>
        <v>13.89</v>
      </c>
      <c r="AP116" s="191"/>
      <c r="AQ116" s="135">
        <f>SUMIF(СиР!$T$25:$Z$25,$AN$5:$AN$235,СиР!$T$28:$Z$28)</f>
        <v>5.9</v>
      </c>
      <c r="AR116" s="135">
        <f>SUMIF(СиР!$T$25:$Z$25,$AN$5:$AN$235,СиР!$T$29:$Z$29)</f>
        <v>1.53</v>
      </c>
      <c r="AS116" s="135">
        <f>SUMIF(СиР!$T$25:$Z$25,$AN$5:$AN$235,СиР!$T$30:$Z$30)</f>
        <v>0.32</v>
      </c>
      <c r="AT116" s="135">
        <f>SUMIF(СиР!$T$25:$Z$25,$AN$5:$AN$235,СиР!$T$31:$Z$31)</f>
        <v>0.6</v>
      </c>
      <c r="AU116" s="135">
        <f>SUMIF(СиР!$T$25:$Z$25,$AN$5:$AN$235,СиР!$T$32:$Z$32)</f>
        <v>5.01</v>
      </c>
      <c r="AV116" s="135">
        <f>SUMIF(СиР!$T$25:$Z$25,$AN$5:$AN$235,СиР!$T$33:$Z$33)</f>
        <v>4.99</v>
      </c>
      <c r="AW116" s="135">
        <f>SUMIF(СиР!$T$25:$Z$25,$AN$5:$AN$235,СиР!$T$34:$Z$34)</f>
        <v>0</v>
      </c>
      <c r="AX116" s="135">
        <f>SUMIF(СиР!$T$25:$Z$25,$AN$5:$AN$235,СиР!$T$35:$Z$35)</f>
        <v>0</v>
      </c>
      <c r="AY116" s="135">
        <f>SUMIF(СиР!$T$25:$Z$25,$AN$5:$AN$235,СиР!$T$36:$Z$36)</f>
        <v>0</v>
      </c>
      <c r="AZ116" s="136">
        <f>SUMIF(СиР!$T$25:$Z$25,$AN$5:$AN$235,СиР!$T$37:$Z$37)</f>
        <v>0.93</v>
      </c>
      <c r="BA116" s="135">
        <f t="shared" si="87"/>
        <v>37.581610000000005</v>
      </c>
      <c r="BB116" s="190">
        <f t="shared" si="93"/>
        <v>15.737370000000004</v>
      </c>
      <c r="BC116" s="191">
        <f t="shared" si="93"/>
        <v>0</v>
      </c>
      <c r="BD116" s="135">
        <f t="shared" si="93"/>
        <v>6.6847000000000012</v>
      </c>
      <c r="BE116" s="135">
        <f t="shared" si="92"/>
        <v>1.7334900000000002</v>
      </c>
      <c r="BF116" s="135">
        <f t="shared" si="92"/>
        <v>0.36256000000000005</v>
      </c>
      <c r="BG116" s="135">
        <f t="shared" si="92"/>
        <v>0.67980000000000007</v>
      </c>
      <c r="BH116" s="135">
        <f t="shared" si="92"/>
        <v>5.6763300000000001</v>
      </c>
      <c r="BI116" s="135">
        <f t="shared" si="92"/>
        <v>5.65367</v>
      </c>
      <c r="BJ116" s="135">
        <f t="shared" si="92"/>
        <v>0</v>
      </c>
      <c r="BK116" s="135">
        <f t="shared" si="91"/>
        <v>0</v>
      </c>
      <c r="BL116" s="135">
        <f t="shared" si="91"/>
        <v>0</v>
      </c>
      <c r="BM116" s="136">
        <f t="shared" si="91"/>
        <v>1.0536900000000002</v>
      </c>
      <c r="BN116" s="137">
        <f t="shared" si="81"/>
        <v>1474546.3778900001</v>
      </c>
      <c r="BO116" s="187">
        <f t="shared" si="114"/>
        <v>617469.0741300002</v>
      </c>
      <c r="BP116" s="187">
        <f t="shared" si="115"/>
        <v>0</v>
      </c>
      <c r="BQ116" s="137">
        <f t="shared" si="116"/>
        <v>262279.88030000002</v>
      </c>
      <c r="BR116" s="137">
        <f t="shared" si="116"/>
        <v>68014.952010000008</v>
      </c>
      <c r="BS116" s="137">
        <f t="shared" si="116"/>
        <v>14225.34944</v>
      </c>
      <c r="BT116" s="137">
        <f t="shared" si="116"/>
        <v>26672.530200000005</v>
      </c>
      <c r="BU116" s="137">
        <f t="shared" si="116"/>
        <v>222715.62716999999</v>
      </c>
      <c r="BV116" s="137">
        <f t="shared" si="116"/>
        <v>221826.54283000002</v>
      </c>
      <c r="BW116" s="137">
        <f t="shared" si="116"/>
        <v>0</v>
      </c>
      <c r="BX116" s="137">
        <f t="shared" si="116"/>
        <v>0</v>
      </c>
      <c r="BY116" s="137">
        <f t="shared" si="116"/>
        <v>0</v>
      </c>
      <c r="BZ116" s="137">
        <f t="shared" si="116"/>
        <v>41342.421810000007</v>
      </c>
      <c r="CA116" s="122">
        <v>1</v>
      </c>
      <c r="CF116" s="127" t="s">
        <v>93</v>
      </c>
    </row>
    <row r="117" spans="1:84" ht="12" hidden="1" customHeight="1" x14ac:dyDescent="0.25">
      <c r="A117" s="126" t="e">
        <f t="shared" si="82"/>
        <v>#REF!</v>
      </c>
      <c r="B117" s="127" t="s">
        <v>94</v>
      </c>
      <c r="C117" s="128">
        <f t="shared" si="80"/>
        <v>3185.2</v>
      </c>
      <c r="D117" s="129">
        <v>3185.2</v>
      </c>
      <c r="E117" s="129">
        <v>0</v>
      </c>
      <c r="F117" s="129">
        <v>255.5</v>
      </c>
      <c r="G117" s="126" t="s">
        <v>286</v>
      </c>
      <c r="H117" s="130">
        <v>7</v>
      </c>
      <c r="I117" s="130" t="s">
        <v>276</v>
      </c>
      <c r="J117" s="131">
        <v>31</v>
      </c>
      <c r="K117" s="132">
        <v>5.0999999999999996</v>
      </c>
      <c r="L117" s="132">
        <v>6.59</v>
      </c>
      <c r="M117" s="132">
        <v>8.98</v>
      </c>
      <c r="N117" s="132">
        <v>6.92</v>
      </c>
      <c r="O117" s="132">
        <v>3.15</v>
      </c>
      <c r="P117" s="132">
        <v>0</v>
      </c>
      <c r="Q117" s="132">
        <v>0</v>
      </c>
      <c r="R117" s="132">
        <v>0.26</v>
      </c>
      <c r="S117" s="133">
        <v>40</v>
      </c>
      <c r="T117" s="133">
        <v>40</v>
      </c>
      <c r="U117" s="133">
        <v>2604.04</v>
      </c>
      <c r="V117" s="132">
        <v>195.98199600000001</v>
      </c>
      <c r="W117" s="133">
        <v>42.3</v>
      </c>
      <c r="X117" s="133">
        <v>2604.04</v>
      </c>
      <c r="Y117" s="132">
        <v>7.85</v>
      </c>
      <c r="Z117" s="134">
        <v>0</v>
      </c>
      <c r="AA117" s="132">
        <v>6.73</v>
      </c>
      <c r="AB117" s="132">
        <v>10.67</v>
      </c>
      <c r="AC117" s="132">
        <v>14</v>
      </c>
      <c r="AD117" s="131">
        <f t="shared" si="84"/>
        <v>592447.19999999995</v>
      </c>
      <c r="AE117" s="132">
        <f t="shared" si="84"/>
        <v>97467.12</v>
      </c>
      <c r="AF117" s="132">
        <f t="shared" si="84"/>
        <v>125942.80799999999</v>
      </c>
      <c r="AG117" s="132">
        <f t="shared" si="84"/>
        <v>171618.576</v>
      </c>
      <c r="AH117" s="132">
        <f t="shared" si="84"/>
        <v>132249.50399999999</v>
      </c>
      <c r="AI117" s="132">
        <f t="shared" si="84"/>
        <v>60200.28</v>
      </c>
      <c r="AJ117" s="132">
        <f t="shared" si="117"/>
        <v>0</v>
      </c>
      <c r="AK117" s="132">
        <f t="shared" si="117"/>
        <v>0</v>
      </c>
      <c r="AL117" s="132">
        <f t="shared" si="117"/>
        <v>4968.9119999999994</v>
      </c>
      <c r="AN117" s="135">
        <f>SUMIF('Page 1'!$L:$L,$B:$B,'Page 1'!$S:$S)</f>
        <v>33.17</v>
      </c>
      <c r="AO117" s="190">
        <f>SUMIF(СиР!$T$25:$Z$25,$AN$5:$AN$235,СиР!$T$26:$Z$26)</f>
        <v>13.89</v>
      </c>
      <c r="AP117" s="191"/>
      <c r="AQ117" s="135">
        <f>SUMIF(СиР!$T$25:$Z$25,$AN$5:$AN$235,СиР!$T$28:$Z$28)</f>
        <v>5.9</v>
      </c>
      <c r="AR117" s="135">
        <f>SUMIF(СиР!$T$25:$Z$25,$AN$5:$AN$235,СиР!$T$29:$Z$29)</f>
        <v>1.53</v>
      </c>
      <c r="AS117" s="135">
        <f>SUMIF(СиР!$T$25:$Z$25,$AN$5:$AN$235,СиР!$T$30:$Z$30)</f>
        <v>0.32</v>
      </c>
      <c r="AT117" s="135">
        <f>SUMIF(СиР!$T$25:$Z$25,$AN$5:$AN$235,СиР!$T$31:$Z$31)</f>
        <v>0.6</v>
      </c>
      <c r="AU117" s="135">
        <f>SUMIF(СиР!$T$25:$Z$25,$AN$5:$AN$235,СиР!$T$32:$Z$32)</f>
        <v>5.01</v>
      </c>
      <c r="AV117" s="135">
        <f>SUMIF(СиР!$T$25:$Z$25,$AN$5:$AN$235,СиР!$T$33:$Z$33)</f>
        <v>4.99</v>
      </c>
      <c r="AW117" s="135">
        <f>SUMIF(СиР!$T$25:$Z$25,$AN$5:$AN$235,СиР!$T$34:$Z$34)</f>
        <v>0</v>
      </c>
      <c r="AX117" s="135">
        <f>SUMIF(СиР!$T$25:$Z$25,$AN$5:$AN$235,СиР!$T$35:$Z$35)</f>
        <v>0</v>
      </c>
      <c r="AY117" s="135">
        <f>SUMIF(СиР!$T$25:$Z$25,$AN$5:$AN$235,СиР!$T$36:$Z$36)</f>
        <v>0</v>
      </c>
      <c r="AZ117" s="136">
        <f>SUMIF(СиР!$T$25:$Z$25,$AN$5:$AN$235,СиР!$T$37:$Z$37)</f>
        <v>0.93</v>
      </c>
      <c r="BA117" s="135">
        <f t="shared" si="87"/>
        <v>37.581610000000005</v>
      </c>
      <c r="BB117" s="190">
        <f t="shared" si="93"/>
        <v>15.737370000000004</v>
      </c>
      <c r="BC117" s="191">
        <f t="shared" si="93"/>
        <v>0</v>
      </c>
      <c r="BD117" s="135">
        <f t="shared" si="93"/>
        <v>6.6847000000000012</v>
      </c>
      <c r="BE117" s="135">
        <f t="shared" si="92"/>
        <v>1.7334900000000002</v>
      </c>
      <c r="BF117" s="135">
        <f t="shared" si="92"/>
        <v>0.36256000000000005</v>
      </c>
      <c r="BG117" s="135">
        <f t="shared" si="92"/>
        <v>0.67980000000000007</v>
      </c>
      <c r="BH117" s="135">
        <f t="shared" si="92"/>
        <v>5.6763300000000001</v>
      </c>
      <c r="BI117" s="135">
        <f t="shared" si="92"/>
        <v>5.65367</v>
      </c>
      <c r="BJ117" s="135">
        <f t="shared" si="92"/>
        <v>0</v>
      </c>
      <c r="BK117" s="135">
        <f t="shared" si="91"/>
        <v>0</v>
      </c>
      <c r="BL117" s="135">
        <f t="shared" si="91"/>
        <v>0</v>
      </c>
      <c r="BM117" s="136">
        <f t="shared" si="91"/>
        <v>1.0536900000000002</v>
      </c>
      <c r="BN117" s="137">
        <f t="shared" si="81"/>
        <v>1408355.6097200001</v>
      </c>
      <c r="BO117" s="187">
        <f t="shared" si="114"/>
        <v>589751.56524000014</v>
      </c>
      <c r="BP117" s="187">
        <f t="shared" si="115"/>
        <v>0</v>
      </c>
      <c r="BQ117" s="137">
        <f t="shared" si="116"/>
        <v>250506.42439999999</v>
      </c>
      <c r="BR117" s="137">
        <f t="shared" si="116"/>
        <v>64961.835479999994</v>
      </c>
      <c r="BS117" s="137">
        <f t="shared" si="116"/>
        <v>13586.789119999999</v>
      </c>
      <c r="BT117" s="137">
        <f t="shared" si="116"/>
        <v>25475.229600000002</v>
      </c>
      <c r="BU117" s="137">
        <f t="shared" si="116"/>
        <v>212718.16715999998</v>
      </c>
      <c r="BV117" s="137">
        <f t="shared" si="116"/>
        <v>211868.99283999999</v>
      </c>
      <c r="BW117" s="137">
        <f t="shared" si="116"/>
        <v>0</v>
      </c>
      <c r="BX117" s="137">
        <f t="shared" si="116"/>
        <v>0</v>
      </c>
      <c r="BY117" s="137">
        <f t="shared" si="116"/>
        <v>0</v>
      </c>
      <c r="BZ117" s="137">
        <f t="shared" si="116"/>
        <v>39486.605880000003</v>
      </c>
      <c r="CA117" s="122">
        <v>1</v>
      </c>
      <c r="CF117" s="127" t="s">
        <v>94</v>
      </c>
    </row>
    <row r="118" spans="1:84" ht="12" hidden="1" customHeight="1" x14ac:dyDescent="0.25">
      <c r="A118" s="126" t="e">
        <f t="shared" si="82"/>
        <v>#REF!</v>
      </c>
      <c r="B118" s="127" t="s">
        <v>95</v>
      </c>
      <c r="C118" s="128">
        <f t="shared" si="80"/>
        <v>6130.9800000000005</v>
      </c>
      <c r="D118" s="129">
        <v>5060.8</v>
      </c>
      <c r="E118" s="129">
        <v>1070.18</v>
      </c>
      <c r="F118" s="129">
        <v>1137.2</v>
      </c>
      <c r="G118" s="126" t="s">
        <v>286</v>
      </c>
      <c r="H118" s="130">
        <v>1</v>
      </c>
      <c r="I118" s="130" t="s">
        <v>276</v>
      </c>
      <c r="J118" s="131">
        <v>44.8</v>
      </c>
      <c r="K118" s="132">
        <v>5.0999999999999996</v>
      </c>
      <c r="L118" s="132">
        <v>8.6300000000000008</v>
      </c>
      <c r="M118" s="132">
        <v>13.43</v>
      </c>
      <c r="N118" s="132">
        <v>6.91</v>
      </c>
      <c r="O118" s="132">
        <v>3.15</v>
      </c>
      <c r="P118" s="132">
        <v>1.81</v>
      </c>
      <c r="Q118" s="132">
        <v>5.77</v>
      </c>
      <c r="R118" s="132">
        <v>0</v>
      </c>
      <c r="S118" s="133">
        <v>40</v>
      </c>
      <c r="T118" s="133">
        <v>40</v>
      </c>
      <c r="U118" s="133">
        <v>2604.04</v>
      </c>
      <c r="V118" s="132">
        <v>195.98199600000001</v>
      </c>
      <c r="W118" s="133">
        <v>42.3</v>
      </c>
      <c r="X118" s="133">
        <v>2604.04</v>
      </c>
      <c r="Y118" s="132">
        <v>0</v>
      </c>
      <c r="Z118" s="134">
        <v>0</v>
      </c>
      <c r="AA118" s="132">
        <v>5.05</v>
      </c>
      <c r="AB118" s="132">
        <v>10.67</v>
      </c>
      <c r="AC118" s="132">
        <v>14</v>
      </c>
      <c r="AD118" s="131">
        <f t="shared" si="84"/>
        <v>1648007.4239999999</v>
      </c>
      <c r="AE118" s="132">
        <f t="shared" si="84"/>
        <v>187607.98800000001</v>
      </c>
      <c r="AF118" s="132">
        <f t="shared" si="84"/>
        <v>317462.14440000005</v>
      </c>
      <c r="AG118" s="132">
        <f t="shared" si="84"/>
        <v>494034.36840000004</v>
      </c>
      <c r="AH118" s="132">
        <f t="shared" si="84"/>
        <v>254190.43080000003</v>
      </c>
      <c r="AI118" s="132">
        <f t="shared" si="84"/>
        <v>115875.522</v>
      </c>
      <c r="AJ118" s="132">
        <f t="shared" si="117"/>
        <v>66582.442800000019</v>
      </c>
      <c r="AK118" s="132">
        <f t="shared" si="117"/>
        <v>212254.5276</v>
      </c>
      <c r="AL118" s="132">
        <f t="shared" si="117"/>
        <v>0</v>
      </c>
      <c r="AN118" s="135">
        <f>SUMIF('Page 1'!$L:$L,$B:$B,'Page 1'!$S:$S)</f>
        <v>48.16</v>
      </c>
      <c r="AO118" s="190">
        <f>SUMIF(СиР!$T$25:$Z$25,$AN$5:$AN$235,СиР!$T$26:$Z$26)</f>
        <v>18.649999999999999</v>
      </c>
      <c r="AP118" s="191"/>
      <c r="AQ118" s="135">
        <f>SUMIF(СиР!$T$25:$Z$25,$AN$5:$AN$235,СиР!$T$28:$Z$28)</f>
        <v>7.16</v>
      </c>
      <c r="AR118" s="135">
        <f>SUMIF(СиР!$T$25:$Z$25,$AN$5:$AN$235,СиР!$T$29:$Z$29)</f>
        <v>1.53</v>
      </c>
      <c r="AS118" s="135">
        <f>SUMIF(СиР!$T$25:$Z$25,$AN$5:$AN$235,СиР!$T$30:$Z$30)</f>
        <v>0.32</v>
      </c>
      <c r="AT118" s="135">
        <f>SUMIF(СиР!$T$25:$Z$25,$AN$5:$AN$235,СиР!$T$31:$Z$31)</f>
        <v>0.87</v>
      </c>
      <c r="AU118" s="135">
        <f>SUMIF(СиР!$T$25:$Z$25,$AN$5:$AN$235,СиР!$T$32:$Z$32)</f>
        <v>5.01</v>
      </c>
      <c r="AV118" s="135">
        <f>SUMIF(СиР!$T$25:$Z$25,$AN$5:$AN$235,СиР!$T$33:$Z$33)</f>
        <v>4.99</v>
      </c>
      <c r="AW118" s="135">
        <f>SUMIF(СиР!$T$25:$Z$25,$AN$5:$AN$235,СиР!$T$34:$Z$34)</f>
        <v>2.7</v>
      </c>
      <c r="AX118" s="135">
        <f>SUMIF(СиР!$T$25:$Z$25,$AN$5:$AN$235,СиР!$T$35:$Z$35)</f>
        <v>6.46</v>
      </c>
      <c r="AY118" s="135">
        <f>SUMIF(СиР!$T$25:$Z$25,$AN$5:$AN$235,СиР!$T$36:$Z$36)</f>
        <v>0.47</v>
      </c>
      <c r="AZ118" s="136">
        <f>SUMIF(СиР!$T$25:$Z$25,$AN$5:$AN$235,СиР!$T$37:$Z$37)</f>
        <v>0</v>
      </c>
      <c r="BA118" s="135">
        <f t="shared" si="87"/>
        <v>54.565279999999994</v>
      </c>
      <c r="BB118" s="190">
        <f t="shared" si="93"/>
        <v>21.130449999999996</v>
      </c>
      <c r="BC118" s="191">
        <f t="shared" si="93"/>
        <v>0</v>
      </c>
      <c r="BD118" s="135">
        <f t="shared" si="93"/>
        <v>8.1122800000000002</v>
      </c>
      <c r="BE118" s="135">
        <f t="shared" si="92"/>
        <v>1.7334900000000002</v>
      </c>
      <c r="BF118" s="135">
        <f t="shared" si="92"/>
        <v>0.36255999999999999</v>
      </c>
      <c r="BG118" s="135">
        <f t="shared" si="92"/>
        <v>0.98570999999999998</v>
      </c>
      <c r="BH118" s="135">
        <f t="shared" si="92"/>
        <v>5.6763299999999992</v>
      </c>
      <c r="BI118" s="135">
        <f t="shared" si="92"/>
        <v>5.6536700000000009</v>
      </c>
      <c r="BJ118" s="135">
        <f t="shared" si="92"/>
        <v>3.0591000000000004</v>
      </c>
      <c r="BK118" s="135">
        <f t="shared" si="91"/>
        <v>7.3191800000000002</v>
      </c>
      <c r="BL118" s="135">
        <f t="shared" si="91"/>
        <v>0.53250999999999993</v>
      </c>
      <c r="BM118" s="136">
        <f t="shared" si="91"/>
        <v>0</v>
      </c>
      <c r="BN118" s="137">
        <f t="shared" si="81"/>
        <v>3935922.3973440002</v>
      </c>
      <c r="BO118" s="187">
        <f t="shared" si="114"/>
        <v>1524189.21741</v>
      </c>
      <c r="BP118" s="187">
        <f t="shared" si="115"/>
        <v>0</v>
      </c>
      <c r="BQ118" s="137">
        <f t="shared" si="116"/>
        <v>585157.89794400008</v>
      </c>
      <c r="BR118" s="137">
        <f t="shared" si="116"/>
        <v>125040.724002</v>
      </c>
      <c r="BS118" s="137">
        <f t="shared" si="116"/>
        <v>26152.308288000004</v>
      </c>
      <c r="BT118" s="137">
        <f t="shared" si="116"/>
        <v>71101.588157999999</v>
      </c>
      <c r="BU118" s="137">
        <f t="shared" si="116"/>
        <v>409447.076634</v>
      </c>
      <c r="BV118" s="137">
        <f t="shared" si="116"/>
        <v>407812.55736600014</v>
      </c>
      <c r="BW118" s="137">
        <f t="shared" si="116"/>
        <v>220660.10118000006</v>
      </c>
      <c r="BX118" s="137">
        <f t="shared" si="116"/>
        <v>527949.7235640001</v>
      </c>
      <c r="BY118" s="137">
        <f t="shared" si="116"/>
        <v>38411.202797999991</v>
      </c>
      <c r="BZ118" s="137">
        <f t="shared" si="116"/>
        <v>0</v>
      </c>
      <c r="CA118" s="122">
        <v>1</v>
      </c>
      <c r="CF118" s="127" t="s">
        <v>95</v>
      </c>
    </row>
    <row r="119" spans="1:84" ht="12" hidden="1" customHeight="1" x14ac:dyDescent="0.25">
      <c r="A119" s="126" t="e">
        <f t="shared" si="82"/>
        <v>#REF!</v>
      </c>
      <c r="B119" s="127" t="s">
        <v>96</v>
      </c>
      <c r="C119" s="128">
        <f t="shared" si="80"/>
        <v>3498.95</v>
      </c>
      <c r="D119" s="129">
        <v>3498.95</v>
      </c>
      <c r="E119" s="129">
        <v>0</v>
      </c>
      <c r="F119" s="129">
        <v>384</v>
      </c>
      <c r="G119" s="126" t="s">
        <v>287</v>
      </c>
      <c r="H119" s="130">
        <v>7</v>
      </c>
      <c r="I119" s="130" t="s">
        <v>276</v>
      </c>
      <c r="J119" s="131">
        <v>31</v>
      </c>
      <c r="K119" s="132">
        <v>5.0999999999999996</v>
      </c>
      <c r="L119" s="132">
        <v>6.59</v>
      </c>
      <c r="M119" s="132">
        <v>8.98</v>
      </c>
      <c r="N119" s="132">
        <v>6.92</v>
      </c>
      <c r="O119" s="132">
        <v>3.15</v>
      </c>
      <c r="P119" s="132">
        <v>0</v>
      </c>
      <c r="Q119" s="132">
        <v>0</v>
      </c>
      <c r="R119" s="132">
        <v>0.26</v>
      </c>
      <c r="S119" s="133">
        <v>40</v>
      </c>
      <c r="T119" s="133">
        <v>40</v>
      </c>
      <c r="U119" s="133">
        <v>2604.04</v>
      </c>
      <c r="V119" s="132">
        <v>195.98199600000001</v>
      </c>
      <c r="W119" s="133">
        <v>42.3</v>
      </c>
      <c r="X119" s="133">
        <v>2604.04</v>
      </c>
      <c r="Y119" s="132">
        <v>7.85</v>
      </c>
      <c r="Z119" s="134">
        <v>0</v>
      </c>
      <c r="AA119" s="132">
        <v>6.73</v>
      </c>
      <c r="AB119" s="132">
        <v>10.67</v>
      </c>
      <c r="AC119" s="132">
        <v>14</v>
      </c>
      <c r="AD119" s="131">
        <f t="shared" si="84"/>
        <v>650804.69999999995</v>
      </c>
      <c r="AE119" s="132">
        <f t="shared" si="84"/>
        <v>107067.86999999998</v>
      </c>
      <c r="AF119" s="132">
        <f t="shared" si="84"/>
        <v>138348.48300000001</v>
      </c>
      <c r="AG119" s="132">
        <f t="shared" si="84"/>
        <v>188523.42600000001</v>
      </c>
      <c r="AH119" s="132">
        <f t="shared" si="84"/>
        <v>145276.40399999998</v>
      </c>
      <c r="AI119" s="132">
        <f t="shared" si="84"/>
        <v>66130.154999999999</v>
      </c>
      <c r="AJ119" s="132">
        <f t="shared" si="117"/>
        <v>0</v>
      </c>
      <c r="AK119" s="132">
        <f t="shared" si="117"/>
        <v>0</v>
      </c>
      <c r="AL119" s="132">
        <f t="shared" si="117"/>
        <v>5458.3620000000001</v>
      </c>
      <c r="AN119" s="135">
        <f>SUMIF('Page 1'!$L:$L,$B:$B,'Page 1'!$S:$S)</f>
        <v>33.17</v>
      </c>
      <c r="AO119" s="190">
        <f>SUMIF(СиР!$T$25:$Z$25,$AN$5:$AN$235,СиР!$T$26:$Z$26)</f>
        <v>13.89</v>
      </c>
      <c r="AP119" s="191"/>
      <c r="AQ119" s="135">
        <f>SUMIF(СиР!$T$25:$Z$25,$AN$5:$AN$235,СиР!$T$28:$Z$28)</f>
        <v>5.9</v>
      </c>
      <c r="AR119" s="135">
        <f>SUMIF(СиР!$T$25:$Z$25,$AN$5:$AN$235,СиР!$T$29:$Z$29)</f>
        <v>1.53</v>
      </c>
      <c r="AS119" s="135">
        <f>SUMIF(СиР!$T$25:$Z$25,$AN$5:$AN$235,СиР!$T$30:$Z$30)</f>
        <v>0.32</v>
      </c>
      <c r="AT119" s="135">
        <f>SUMIF(СиР!$T$25:$Z$25,$AN$5:$AN$235,СиР!$T$31:$Z$31)</f>
        <v>0.6</v>
      </c>
      <c r="AU119" s="135">
        <f>SUMIF(СиР!$T$25:$Z$25,$AN$5:$AN$235,СиР!$T$32:$Z$32)</f>
        <v>5.01</v>
      </c>
      <c r="AV119" s="135">
        <f>SUMIF(СиР!$T$25:$Z$25,$AN$5:$AN$235,СиР!$T$33:$Z$33)</f>
        <v>4.99</v>
      </c>
      <c r="AW119" s="135">
        <f>SUMIF(СиР!$T$25:$Z$25,$AN$5:$AN$235,СиР!$T$34:$Z$34)</f>
        <v>0</v>
      </c>
      <c r="AX119" s="135">
        <f>SUMIF(СиР!$T$25:$Z$25,$AN$5:$AN$235,СиР!$T$35:$Z$35)</f>
        <v>0</v>
      </c>
      <c r="AY119" s="135">
        <f>SUMIF(СиР!$T$25:$Z$25,$AN$5:$AN$235,СиР!$T$36:$Z$36)</f>
        <v>0</v>
      </c>
      <c r="AZ119" s="136">
        <f>SUMIF(СиР!$T$25:$Z$25,$AN$5:$AN$235,СиР!$T$37:$Z$37)</f>
        <v>0.93</v>
      </c>
      <c r="BA119" s="135">
        <f t="shared" si="87"/>
        <v>37.581610000000005</v>
      </c>
      <c r="BB119" s="190">
        <f t="shared" si="93"/>
        <v>15.737370000000004</v>
      </c>
      <c r="BC119" s="191">
        <f t="shared" si="93"/>
        <v>0</v>
      </c>
      <c r="BD119" s="135">
        <f t="shared" si="93"/>
        <v>6.6847000000000012</v>
      </c>
      <c r="BE119" s="135">
        <f t="shared" si="92"/>
        <v>1.7334900000000002</v>
      </c>
      <c r="BF119" s="135">
        <f t="shared" si="92"/>
        <v>0.36256000000000005</v>
      </c>
      <c r="BG119" s="135">
        <f t="shared" si="92"/>
        <v>0.67980000000000007</v>
      </c>
      <c r="BH119" s="135">
        <f t="shared" si="92"/>
        <v>5.6763300000000001</v>
      </c>
      <c r="BI119" s="135">
        <f t="shared" si="92"/>
        <v>5.65367</v>
      </c>
      <c r="BJ119" s="135">
        <f t="shared" si="92"/>
        <v>0</v>
      </c>
      <c r="BK119" s="135">
        <f t="shared" si="91"/>
        <v>0</v>
      </c>
      <c r="BL119" s="135">
        <f t="shared" si="91"/>
        <v>0</v>
      </c>
      <c r="BM119" s="136">
        <f t="shared" si="91"/>
        <v>1.0536900000000002</v>
      </c>
      <c r="BN119" s="137">
        <f t="shared" si="81"/>
        <v>1547082.0860949999</v>
      </c>
      <c r="BO119" s="187">
        <f t="shared" si="114"/>
        <v>647843.53861500008</v>
      </c>
      <c r="BP119" s="187">
        <f t="shared" si="115"/>
        <v>0</v>
      </c>
      <c r="BQ119" s="137">
        <f t="shared" si="116"/>
        <v>275181.92064999999</v>
      </c>
      <c r="BR119" s="137">
        <f t="shared" si="116"/>
        <v>71360.735354999997</v>
      </c>
      <c r="BS119" s="137">
        <f t="shared" si="116"/>
        <v>14925.12112</v>
      </c>
      <c r="BT119" s="137">
        <f t="shared" si="116"/>
        <v>27984.602100000004</v>
      </c>
      <c r="BU119" s="137">
        <f t="shared" si="116"/>
        <v>233671.42753499997</v>
      </c>
      <c r="BV119" s="137">
        <f t="shared" ref="BV119:BZ169" si="118">(AV119*2+BI119*10)*$C119</f>
        <v>232738.60746499998</v>
      </c>
      <c r="BW119" s="137">
        <f t="shared" si="118"/>
        <v>0</v>
      </c>
      <c r="BX119" s="137">
        <f t="shared" si="118"/>
        <v>0</v>
      </c>
      <c r="BY119" s="137">
        <f t="shared" si="118"/>
        <v>0</v>
      </c>
      <c r="BZ119" s="137">
        <f t="shared" si="118"/>
        <v>43376.133255000008</v>
      </c>
      <c r="CA119" s="122">
        <v>1</v>
      </c>
      <c r="CF119" s="127" t="s">
        <v>96</v>
      </c>
    </row>
    <row r="120" spans="1:84" ht="12" hidden="1" customHeight="1" x14ac:dyDescent="0.25">
      <c r="A120" s="126" t="e">
        <f t="shared" si="82"/>
        <v>#REF!</v>
      </c>
      <c r="B120" s="127" t="s">
        <v>97</v>
      </c>
      <c r="C120" s="128">
        <f t="shared" si="80"/>
        <v>3162.6</v>
      </c>
      <c r="D120" s="129">
        <v>3162.6</v>
      </c>
      <c r="E120" s="129">
        <v>0</v>
      </c>
      <c r="F120" s="129">
        <v>297.60000000000002</v>
      </c>
      <c r="G120" s="126" t="s">
        <v>287</v>
      </c>
      <c r="H120" s="130">
        <v>7</v>
      </c>
      <c r="I120" s="130" t="s">
        <v>276</v>
      </c>
      <c r="J120" s="131">
        <v>31</v>
      </c>
      <c r="K120" s="132">
        <v>5.0999999999999996</v>
      </c>
      <c r="L120" s="132">
        <v>6.59</v>
      </c>
      <c r="M120" s="132">
        <v>8.98</v>
      </c>
      <c r="N120" s="132">
        <v>6.92</v>
      </c>
      <c r="O120" s="132">
        <v>3.15</v>
      </c>
      <c r="P120" s="132">
        <v>0</v>
      </c>
      <c r="Q120" s="132">
        <v>0</v>
      </c>
      <c r="R120" s="132">
        <v>0.26</v>
      </c>
      <c r="S120" s="133">
        <v>40</v>
      </c>
      <c r="T120" s="133">
        <v>40</v>
      </c>
      <c r="U120" s="133">
        <v>2604.04</v>
      </c>
      <c r="V120" s="132">
        <v>195.98199600000001</v>
      </c>
      <c r="W120" s="133">
        <v>42.3</v>
      </c>
      <c r="X120" s="133">
        <v>2604.04</v>
      </c>
      <c r="Y120" s="132">
        <v>7.85</v>
      </c>
      <c r="Z120" s="134">
        <v>0</v>
      </c>
      <c r="AA120" s="132">
        <v>6.73</v>
      </c>
      <c r="AB120" s="132">
        <v>10.67</v>
      </c>
      <c r="AC120" s="132">
        <v>14</v>
      </c>
      <c r="AD120" s="131">
        <f t="shared" si="84"/>
        <v>588243.6</v>
      </c>
      <c r="AE120" s="132">
        <f t="shared" si="84"/>
        <v>96775.56</v>
      </c>
      <c r="AF120" s="132">
        <f t="shared" si="84"/>
        <v>125049.204</v>
      </c>
      <c r="AG120" s="132">
        <f t="shared" si="84"/>
        <v>170400.88800000001</v>
      </c>
      <c r="AH120" s="132">
        <f t="shared" si="84"/>
        <v>131311.152</v>
      </c>
      <c r="AI120" s="132">
        <f t="shared" si="84"/>
        <v>59773.139999999992</v>
      </c>
      <c r="AJ120" s="132">
        <f t="shared" si="117"/>
        <v>0</v>
      </c>
      <c r="AK120" s="132">
        <f t="shared" si="117"/>
        <v>0</v>
      </c>
      <c r="AL120" s="132">
        <f t="shared" si="117"/>
        <v>4933.6559999999999</v>
      </c>
      <c r="AN120" s="135">
        <f>SUMIF('Page 1'!$L:$L,$B:$B,'Page 1'!$S:$S)</f>
        <v>33.17</v>
      </c>
      <c r="AO120" s="190">
        <f>SUMIF(СиР!$T$25:$Z$25,$AN$5:$AN$235,СиР!$T$26:$Z$26)</f>
        <v>13.89</v>
      </c>
      <c r="AP120" s="191"/>
      <c r="AQ120" s="135">
        <f>SUMIF(СиР!$T$25:$Z$25,$AN$5:$AN$235,СиР!$T$28:$Z$28)</f>
        <v>5.9</v>
      </c>
      <c r="AR120" s="135">
        <f>SUMIF(СиР!$T$25:$Z$25,$AN$5:$AN$235,СиР!$T$29:$Z$29)</f>
        <v>1.53</v>
      </c>
      <c r="AS120" s="135">
        <f>SUMIF(СиР!$T$25:$Z$25,$AN$5:$AN$235,СиР!$T$30:$Z$30)</f>
        <v>0.32</v>
      </c>
      <c r="AT120" s="135">
        <f>SUMIF(СиР!$T$25:$Z$25,$AN$5:$AN$235,СиР!$T$31:$Z$31)</f>
        <v>0.6</v>
      </c>
      <c r="AU120" s="135">
        <f>SUMIF(СиР!$T$25:$Z$25,$AN$5:$AN$235,СиР!$T$32:$Z$32)</f>
        <v>5.01</v>
      </c>
      <c r="AV120" s="135">
        <f>SUMIF(СиР!$T$25:$Z$25,$AN$5:$AN$235,СиР!$T$33:$Z$33)</f>
        <v>4.99</v>
      </c>
      <c r="AW120" s="135">
        <f>SUMIF(СиР!$T$25:$Z$25,$AN$5:$AN$235,СиР!$T$34:$Z$34)</f>
        <v>0</v>
      </c>
      <c r="AX120" s="135">
        <f>SUMIF(СиР!$T$25:$Z$25,$AN$5:$AN$235,СиР!$T$35:$Z$35)</f>
        <v>0</v>
      </c>
      <c r="AY120" s="135">
        <f>SUMIF(СиР!$T$25:$Z$25,$AN$5:$AN$235,СиР!$T$36:$Z$36)</f>
        <v>0</v>
      </c>
      <c r="AZ120" s="136">
        <f>SUMIF(СиР!$T$25:$Z$25,$AN$5:$AN$235,СиР!$T$37:$Z$37)</f>
        <v>0.93</v>
      </c>
      <c r="BA120" s="135">
        <f t="shared" si="87"/>
        <v>37.581610000000005</v>
      </c>
      <c r="BB120" s="190">
        <f t="shared" si="93"/>
        <v>15.737370000000004</v>
      </c>
      <c r="BC120" s="191">
        <f t="shared" si="93"/>
        <v>0</v>
      </c>
      <c r="BD120" s="135">
        <f t="shared" si="93"/>
        <v>6.6847000000000012</v>
      </c>
      <c r="BE120" s="135">
        <f t="shared" si="92"/>
        <v>1.7334900000000002</v>
      </c>
      <c r="BF120" s="135">
        <f t="shared" si="92"/>
        <v>0.36256000000000005</v>
      </c>
      <c r="BG120" s="135">
        <f t="shared" si="92"/>
        <v>0.67980000000000007</v>
      </c>
      <c r="BH120" s="135">
        <f t="shared" si="92"/>
        <v>5.6763300000000001</v>
      </c>
      <c r="BI120" s="135">
        <f t="shared" si="92"/>
        <v>5.65367</v>
      </c>
      <c r="BJ120" s="135">
        <f t="shared" si="92"/>
        <v>0</v>
      </c>
      <c r="BK120" s="135">
        <f t="shared" si="91"/>
        <v>0</v>
      </c>
      <c r="BL120" s="135">
        <f t="shared" si="91"/>
        <v>0</v>
      </c>
      <c r="BM120" s="136">
        <f t="shared" si="91"/>
        <v>1.0536900000000002</v>
      </c>
      <c r="BN120" s="137">
        <f t="shared" si="81"/>
        <v>1398362.8818600001</v>
      </c>
      <c r="BO120" s="187">
        <f t="shared" si="114"/>
        <v>585567.09162000008</v>
      </c>
      <c r="BP120" s="187">
        <f t="shared" si="115"/>
        <v>0</v>
      </c>
      <c r="BQ120" s="137">
        <f t="shared" ref="BQ120:BU170" si="119">(AQ120*2+BD120*10)*$C120</f>
        <v>248729.00220000002</v>
      </c>
      <c r="BR120" s="137">
        <f t="shared" si="119"/>
        <v>64500.910739999999</v>
      </c>
      <c r="BS120" s="137">
        <f t="shared" si="119"/>
        <v>13490.386559999999</v>
      </c>
      <c r="BT120" s="137">
        <f t="shared" si="119"/>
        <v>25294.474800000004</v>
      </c>
      <c r="BU120" s="137">
        <f t="shared" si="119"/>
        <v>211208.86457999999</v>
      </c>
      <c r="BV120" s="137">
        <f t="shared" si="118"/>
        <v>210365.71541999999</v>
      </c>
      <c r="BW120" s="137">
        <f t="shared" si="118"/>
        <v>0</v>
      </c>
      <c r="BX120" s="137">
        <f t="shared" si="118"/>
        <v>0</v>
      </c>
      <c r="BY120" s="137">
        <f t="shared" si="118"/>
        <v>0</v>
      </c>
      <c r="BZ120" s="137">
        <f t="shared" si="118"/>
        <v>39206.435940000003</v>
      </c>
      <c r="CA120" s="122">
        <v>1</v>
      </c>
      <c r="CF120" s="127" t="s">
        <v>97</v>
      </c>
    </row>
    <row r="121" spans="1:84" ht="12" hidden="1" customHeight="1" x14ac:dyDescent="0.25">
      <c r="A121" s="126" t="e">
        <f t="shared" si="82"/>
        <v>#REF!</v>
      </c>
      <c r="B121" s="127" t="s">
        <v>98</v>
      </c>
      <c r="C121" s="128">
        <f t="shared" si="80"/>
        <v>3544.3</v>
      </c>
      <c r="D121" s="129">
        <v>3544.3</v>
      </c>
      <c r="E121" s="129">
        <v>0</v>
      </c>
      <c r="F121" s="129">
        <v>310</v>
      </c>
      <c r="G121" s="126" t="s">
        <v>287</v>
      </c>
      <c r="H121" s="130">
        <v>7</v>
      </c>
      <c r="I121" s="130" t="s">
        <v>276</v>
      </c>
      <c r="J121" s="131">
        <v>31</v>
      </c>
      <c r="K121" s="132">
        <v>5.0999999999999996</v>
      </c>
      <c r="L121" s="132">
        <v>6.59</v>
      </c>
      <c r="M121" s="132">
        <v>8.98</v>
      </c>
      <c r="N121" s="132">
        <v>6.92</v>
      </c>
      <c r="O121" s="132">
        <v>3.15</v>
      </c>
      <c r="P121" s="132">
        <v>0</v>
      </c>
      <c r="Q121" s="132">
        <v>0</v>
      </c>
      <c r="R121" s="132">
        <v>0.26</v>
      </c>
      <c r="S121" s="133">
        <v>40</v>
      </c>
      <c r="T121" s="133">
        <v>40</v>
      </c>
      <c r="U121" s="133">
        <v>2604.04</v>
      </c>
      <c r="V121" s="132">
        <v>195.98199600000001</v>
      </c>
      <c r="W121" s="133">
        <v>42.3</v>
      </c>
      <c r="X121" s="133">
        <v>2604.04</v>
      </c>
      <c r="Y121" s="132">
        <v>7.85</v>
      </c>
      <c r="Z121" s="134">
        <v>0</v>
      </c>
      <c r="AA121" s="132">
        <v>6.73</v>
      </c>
      <c r="AB121" s="132">
        <v>10.67</v>
      </c>
      <c r="AC121" s="132">
        <v>14</v>
      </c>
      <c r="AD121" s="131">
        <f t="shared" si="84"/>
        <v>659239.80000000005</v>
      </c>
      <c r="AE121" s="132">
        <f t="shared" si="84"/>
        <v>108455.58</v>
      </c>
      <c r="AF121" s="132">
        <f t="shared" si="84"/>
        <v>140141.622</v>
      </c>
      <c r="AG121" s="132">
        <f t="shared" si="84"/>
        <v>190966.88400000002</v>
      </c>
      <c r="AH121" s="132">
        <f t="shared" si="84"/>
        <v>147159.33600000001</v>
      </c>
      <c r="AI121" s="132">
        <f t="shared" si="84"/>
        <v>66987.27</v>
      </c>
      <c r="AJ121" s="132">
        <f t="shared" si="117"/>
        <v>0</v>
      </c>
      <c r="AK121" s="132">
        <f t="shared" si="117"/>
        <v>0</v>
      </c>
      <c r="AL121" s="132">
        <f t="shared" si="117"/>
        <v>5529.1080000000002</v>
      </c>
      <c r="AN121" s="135">
        <f>SUMIF('Page 1'!$L:$L,$B:$B,'Page 1'!$S:$S)</f>
        <v>33.17</v>
      </c>
      <c r="AO121" s="190">
        <f>SUMIF(СиР!$T$25:$Z$25,$AN$5:$AN$235,СиР!$T$26:$Z$26)</f>
        <v>13.89</v>
      </c>
      <c r="AP121" s="191"/>
      <c r="AQ121" s="135">
        <f>SUMIF(СиР!$T$25:$Z$25,$AN$5:$AN$235,СиР!$T$28:$Z$28)</f>
        <v>5.9</v>
      </c>
      <c r="AR121" s="135">
        <f>SUMIF(СиР!$T$25:$Z$25,$AN$5:$AN$235,СиР!$T$29:$Z$29)</f>
        <v>1.53</v>
      </c>
      <c r="AS121" s="135">
        <f>SUMIF(СиР!$T$25:$Z$25,$AN$5:$AN$235,СиР!$T$30:$Z$30)</f>
        <v>0.32</v>
      </c>
      <c r="AT121" s="135">
        <f>SUMIF(СиР!$T$25:$Z$25,$AN$5:$AN$235,СиР!$T$31:$Z$31)</f>
        <v>0.6</v>
      </c>
      <c r="AU121" s="135">
        <f>SUMIF(СиР!$T$25:$Z$25,$AN$5:$AN$235,СиР!$T$32:$Z$32)</f>
        <v>5.01</v>
      </c>
      <c r="AV121" s="135">
        <f>SUMIF(СиР!$T$25:$Z$25,$AN$5:$AN$235,СиР!$T$33:$Z$33)</f>
        <v>4.99</v>
      </c>
      <c r="AW121" s="135">
        <f>SUMIF(СиР!$T$25:$Z$25,$AN$5:$AN$235,СиР!$T$34:$Z$34)</f>
        <v>0</v>
      </c>
      <c r="AX121" s="135">
        <f>SUMIF(СиР!$T$25:$Z$25,$AN$5:$AN$235,СиР!$T$35:$Z$35)</f>
        <v>0</v>
      </c>
      <c r="AY121" s="135">
        <f>SUMIF(СиР!$T$25:$Z$25,$AN$5:$AN$235,СиР!$T$36:$Z$36)</f>
        <v>0</v>
      </c>
      <c r="AZ121" s="136">
        <f>SUMIF(СиР!$T$25:$Z$25,$AN$5:$AN$235,СиР!$T$37:$Z$37)</f>
        <v>0.93</v>
      </c>
      <c r="BA121" s="135">
        <f t="shared" si="87"/>
        <v>37.581610000000005</v>
      </c>
      <c r="BB121" s="190">
        <f t="shared" si="93"/>
        <v>15.737370000000004</v>
      </c>
      <c r="BC121" s="191">
        <f t="shared" si="93"/>
        <v>0</v>
      </c>
      <c r="BD121" s="135">
        <f t="shared" si="93"/>
        <v>6.6847000000000012</v>
      </c>
      <c r="BE121" s="135">
        <f t="shared" si="92"/>
        <v>1.7334900000000002</v>
      </c>
      <c r="BF121" s="135">
        <f t="shared" si="92"/>
        <v>0.36256000000000005</v>
      </c>
      <c r="BG121" s="135">
        <f t="shared" si="92"/>
        <v>0.67980000000000007</v>
      </c>
      <c r="BH121" s="135">
        <f t="shared" si="92"/>
        <v>5.6763300000000001</v>
      </c>
      <c r="BI121" s="135">
        <f t="shared" si="92"/>
        <v>5.65367</v>
      </c>
      <c r="BJ121" s="135">
        <f t="shared" si="92"/>
        <v>0</v>
      </c>
      <c r="BK121" s="135">
        <f t="shared" si="91"/>
        <v>0</v>
      </c>
      <c r="BL121" s="135">
        <f t="shared" si="91"/>
        <v>0</v>
      </c>
      <c r="BM121" s="136">
        <f t="shared" si="91"/>
        <v>1.0536900000000002</v>
      </c>
      <c r="BN121" s="137">
        <f t="shared" si="81"/>
        <v>1567133.8652300003</v>
      </c>
      <c r="BO121" s="187">
        <f t="shared" si="114"/>
        <v>656240.25891000021</v>
      </c>
      <c r="BP121" s="187">
        <f t="shared" si="115"/>
        <v>0</v>
      </c>
      <c r="BQ121" s="137">
        <f t="shared" si="119"/>
        <v>278748.56210000004</v>
      </c>
      <c r="BR121" s="137">
        <f t="shared" si="119"/>
        <v>72285.644070000009</v>
      </c>
      <c r="BS121" s="137">
        <f t="shared" si="119"/>
        <v>15118.566080000001</v>
      </c>
      <c r="BT121" s="137">
        <f t="shared" si="119"/>
        <v>28347.311400000006</v>
      </c>
      <c r="BU121" s="137">
        <f t="shared" si="119"/>
        <v>236700.05019000001</v>
      </c>
      <c r="BV121" s="137">
        <f t="shared" si="118"/>
        <v>235755.13981000002</v>
      </c>
      <c r="BW121" s="137">
        <f t="shared" si="118"/>
        <v>0</v>
      </c>
      <c r="BX121" s="137">
        <f t="shared" si="118"/>
        <v>0</v>
      </c>
      <c r="BY121" s="137">
        <f t="shared" si="118"/>
        <v>0</v>
      </c>
      <c r="BZ121" s="137">
        <f t="shared" si="118"/>
        <v>43938.332670000011</v>
      </c>
      <c r="CA121" s="122">
        <v>1</v>
      </c>
      <c r="CF121" s="127" t="s">
        <v>98</v>
      </c>
    </row>
    <row r="122" spans="1:84" ht="12" hidden="1" customHeight="1" x14ac:dyDescent="0.25">
      <c r="A122" s="126" t="e">
        <f t="shared" si="82"/>
        <v>#REF!</v>
      </c>
      <c r="B122" s="127" t="s">
        <v>99</v>
      </c>
      <c r="C122" s="128">
        <f t="shared" si="80"/>
        <v>3332.0000000000005</v>
      </c>
      <c r="D122" s="129">
        <v>3332.0000000000005</v>
      </c>
      <c r="E122" s="129">
        <v>0</v>
      </c>
      <c r="F122" s="129">
        <v>246</v>
      </c>
      <c r="G122" s="126" t="s">
        <v>214</v>
      </c>
      <c r="H122" s="130">
        <v>7</v>
      </c>
      <c r="I122" s="130" t="s">
        <v>276</v>
      </c>
      <c r="J122" s="131">
        <v>31</v>
      </c>
      <c r="K122" s="132">
        <v>5.0999999999999996</v>
      </c>
      <c r="L122" s="132">
        <v>6.59</v>
      </c>
      <c r="M122" s="132">
        <v>8.98</v>
      </c>
      <c r="N122" s="132">
        <v>6.92</v>
      </c>
      <c r="O122" s="132">
        <v>3.15</v>
      </c>
      <c r="P122" s="132">
        <v>0</v>
      </c>
      <c r="Q122" s="132">
        <v>0</v>
      </c>
      <c r="R122" s="132">
        <v>0.26</v>
      </c>
      <c r="S122" s="133">
        <v>40</v>
      </c>
      <c r="T122" s="133">
        <v>40</v>
      </c>
      <c r="U122" s="133">
        <v>2604.04</v>
      </c>
      <c r="V122" s="132">
        <v>195.98199600000001</v>
      </c>
      <c r="W122" s="133">
        <v>42.3</v>
      </c>
      <c r="X122" s="133">
        <v>2604.04</v>
      </c>
      <c r="Y122" s="132">
        <v>7.85</v>
      </c>
      <c r="Z122" s="134">
        <v>0</v>
      </c>
      <c r="AA122" s="132">
        <v>6.73</v>
      </c>
      <c r="AB122" s="132">
        <v>10.67</v>
      </c>
      <c r="AC122" s="132">
        <v>14</v>
      </c>
      <c r="AD122" s="131">
        <f t="shared" si="84"/>
        <v>619752.00000000012</v>
      </c>
      <c r="AE122" s="132">
        <f t="shared" si="84"/>
        <v>101959.20000000001</v>
      </c>
      <c r="AF122" s="132">
        <f t="shared" si="84"/>
        <v>131747.28</v>
      </c>
      <c r="AG122" s="132">
        <f t="shared" si="84"/>
        <v>179528.16000000003</v>
      </c>
      <c r="AH122" s="132">
        <f t="shared" si="84"/>
        <v>138344.64000000001</v>
      </c>
      <c r="AI122" s="132">
        <f t="shared" si="84"/>
        <v>62974.8</v>
      </c>
      <c r="AJ122" s="132">
        <f t="shared" si="117"/>
        <v>0</v>
      </c>
      <c r="AK122" s="132">
        <f t="shared" si="117"/>
        <v>0</v>
      </c>
      <c r="AL122" s="132">
        <f t="shared" si="117"/>
        <v>5197.920000000001</v>
      </c>
      <c r="AN122" s="135">
        <f>SUMIF('Page 1'!$L:$L,$B:$B,'Page 1'!$S:$S)</f>
        <v>33.17</v>
      </c>
      <c r="AO122" s="190">
        <f>SUMIF(СиР!$T$25:$Z$25,$AN$5:$AN$235,СиР!$T$26:$Z$26)</f>
        <v>13.89</v>
      </c>
      <c r="AP122" s="191"/>
      <c r="AQ122" s="135">
        <f>SUMIF(СиР!$T$25:$Z$25,$AN$5:$AN$235,СиР!$T$28:$Z$28)</f>
        <v>5.9</v>
      </c>
      <c r="AR122" s="135">
        <f>SUMIF(СиР!$T$25:$Z$25,$AN$5:$AN$235,СиР!$T$29:$Z$29)</f>
        <v>1.53</v>
      </c>
      <c r="AS122" s="135">
        <f>SUMIF(СиР!$T$25:$Z$25,$AN$5:$AN$235,СиР!$T$30:$Z$30)</f>
        <v>0.32</v>
      </c>
      <c r="AT122" s="135">
        <f>SUMIF(СиР!$T$25:$Z$25,$AN$5:$AN$235,СиР!$T$31:$Z$31)</f>
        <v>0.6</v>
      </c>
      <c r="AU122" s="135">
        <f>SUMIF(СиР!$T$25:$Z$25,$AN$5:$AN$235,СиР!$T$32:$Z$32)</f>
        <v>5.01</v>
      </c>
      <c r="AV122" s="135">
        <f>SUMIF(СиР!$T$25:$Z$25,$AN$5:$AN$235,СиР!$T$33:$Z$33)</f>
        <v>4.99</v>
      </c>
      <c r="AW122" s="135">
        <f>SUMIF(СиР!$T$25:$Z$25,$AN$5:$AN$235,СиР!$T$34:$Z$34)</f>
        <v>0</v>
      </c>
      <c r="AX122" s="135">
        <f>SUMIF(СиР!$T$25:$Z$25,$AN$5:$AN$235,СиР!$T$35:$Z$35)</f>
        <v>0</v>
      </c>
      <c r="AY122" s="135">
        <f>SUMIF(СиР!$T$25:$Z$25,$AN$5:$AN$235,СиР!$T$36:$Z$36)</f>
        <v>0</v>
      </c>
      <c r="AZ122" s="136">
        <f>SUMIF(СиР!$T$25:$Z$25,$AN$5:$AN$235,СиР!$T$37:$Z$37)</f>
        <v>0.93</v>
      </c>
      <c r="BA122" s="135">
        <f t="shared" si="87"/>
        <v>37.581610000000005</v>
      </c>
      <c r="BB122" s="190">
        <f t="shared" si="93"/>
        <v>15.737370000000004</v>
      </c>
      <c r="BC122" s="191">
        <f t="shared" si="93"/>
        <v>0</v>
      </c>
      <c r="BD122" s="135">
        <f t="shared" si="93"/>
        <v>6.6847000000000012</v>
      </c>
      <c r="BE122" s="135">
        <f t="shared" si="92"/>
        <v>1.7334900000000002</v>
      </c>
      <c r="BF122" s="135">
        <f t="shared" si="92"/>
        <v>0.36256000000000005</v>
      </c>
      <c r="BG122" s="135">
        <f t="shared" si="92"/>
        <v>0.67980000000000007</v>
      </c>
      <c r="BH122" s="135">
        <f t="shared" si="92"/>
        <v>5.6763300000000001</v>
      </c>
      <c r="BI122" s="135">
        <f t="shared" si="92"/>
        <v>5.65367</v>
      </c>
      <c r="BJ122" s="135">
        <f t="shared" si="92"/>
        <v>0</v>
      </c>
      <c r="BK122" s="135">
        <f t="shared" si="91"/>
        <v>0</v>
      </c>
      <c r="BL122" s="135">
        <f t="shared" si="91"/>
        <v>0</v>
      </c>
      <c r="BM122" s="136">
        <f t="shared" si="91"/>
        <v>1.0536900000000002</v>
      </c>
      <c r="BN122" s="137">
        <f t="shared" si="81"/>
        <v>1473264.1252000006</v>
      </c>
      <c r="BO122" s="187">
        <f t="shared" si="114"/>
        <v>616932.12840000028</v>
      </c>
      <c r="BP122" s="187">
        <f t="shared" si="115"/>
        <v>0</v>
      </c>
      <c r="BQ122" s="137">
        <f t="shared" si="119"/>
        <v>262051.80400000006</v>
      </c>
      <c r="BR122" s="137">
        <f t="shared" si="119"/>
        <v>67955.806800000006</v>
      </c>
      <c r="BS122" s="137">
        <f t="shared" si="119"/>
        <v>14212.979200000002</v>
      </c>
      <c r="BT122" s="137">
        <f t="shared" si="119"/>
        <v>26649.336000000007</v>
      </c>
      <c r="BU122" s="137">
        <f t="shared" si="119"/>
        <v>222521.95560000002</v>
      </c>
      <c r="BV122" s="137">
        <f t="shared" si="118"/>
        <v>221633.64440000002</v>
      </c>
      <c r="BW122" s="137">
        <f t="shared" si="118"/>
        <v>0</v>
      </c>
      <c r="BX122" s="137">
        <f t="shared" si="118"/>
        <v>0</v>
      </c>
      <c r="BY122" s="137">
        <f t="shared" si="118"/>
        <v>0</v>
      </c>
      <c r="BZ122" s="137">
        <f t="shared" si="118"/>
        <v>41306.47080000001</v>
      </c>
      <c r="CA122" s="122">
        <v>1</v>
      </c>
      <c r="CF122" s="127" t="s">
        <v>99</v>
      </c>
    </row>
    <row r="123" spans="1:84" ht="12" hidden="1" customHeight="1" x14ac:dyDescent="0.25">
      <c r="A123" s="126" t="e">
        <f t="shared" si="82"/>
        <v>#REF!</v>
      </c>
      <c r="B123" s="127" t="s">
        <v>100</v>
      </c>
      <c r="C123" s="128">
        <f t="shared" si="80"/>
        <v>3359.2</v>
      </c>
      <c r="D123" s="129">
        <v>3359.2</v>
      </c>
      <c r="E123" s="129">
        <v>0</v>
      </c>
      <c r="F123" s="129">
        <v>382.8</v>
      </c>
      <c r="G123" s="126" t="s">
        <v>214</v>
      </c>
      <c r="H123" s="130">
        <v>7</v>
      </c>
      <c r="I123" s="130" t="s">
        <v>276</v>
      </c>
      <c r="J123" s="131">
        <v>31</v>
      </c>
      <c r="K123" s="132">
        <v>5.0999999999999996</v>
      </c>
      <c r="L123" s="132">
        <v>6.59</v>
      </c>
      <c r="M123" s="132">
        <v>8.98</v>
      </c>
      <c r="N123" s="132">
        <v>6.92</v>
      </c>
      <c r="O123" s="132">
        <v>3.15</v>
      </c>
      <c r="P123" s="132">
        <v>0</v>
      </c>
      <c r="Q123" s="132">
        <v>0</v>
      </c>
      <c r="R123" s="132">
        <v>0.26</v>
      </c>
      <c r="S123" s="133">
        <v>40</v>
      </c>
      <c r="T123" s="133">
        <v>40</v>
      </c>
      <c r="U123" s="133">
        <v>2604.04</v>
      </c>
      <c r="V123" s="132">
        <v>195.98199600000001</v>
      </c>
      <c r="W123" s="133">
        <v>42.3</v>
      </c>
      <c r="X123" s="133">
        <v>2604.04</v>
      </c>
      <c r="Y123" s="132">
        <v>7.85</v>
      </c>
      <c r="Z123" s="134">
        <v>0</v>
      </c>
      <c r="AA123" s="132">
        <v>6.73</v>
      </c>
      <c r="AB123" s="132">
        <v>10.67</v>
      </c>
      <c r="AC123" s="132">
        <v>14</v>
      </c>
      <c r="AD123" s="131">
        <f t="shared" si="84"/>
        <v>624811.19999999995</v>
      </c>
      <c r="AE123" s="132">
        <f t="shared" si="84"/>
        <v>102791.51999999999</v>
      </c>
      <c r="AF123" s="132">
        <f t="shared" si="84"/>
        <v>132822.76799999998</v>
      </c>
      <c r="AG123" s="132">
        <f t="shared" si="84"/>
        <v>180993.696</v>
      </c>
      <c r="AH123" s="132">
        <f t="shared" si="84"/>
        <v>139473.984</v>
      </c>
      <c r="AI123" s="132">
        <f t="shared" si="84"/>
        <v>63488.88</v>
      </c>
      <c r="AJ123" s="132">
        <f t="shared" si="117"/>
        <v>0</v>
      </c>
      <c r="AK123" s="132">
        <f t="shared" si="117"/>
        <v>0</v>
      </c>
      <c r="AL123" s="132">
        <f t="shared" si="117"/>
        <v>5240.3519999999999</v>
      </c>
      <c r="AN123" s="135">
        <f>SUMIF('Page 1'!$L:$L,$B:$B,'Page 1'!$S:$S)</f>
        <v>33.17</v>
      </c>
      <c r="AO123" s="190">
        <f>SUMIF(СиР!$T$25:$Z$25,$AN$5:$AN$235,СиР!$T$26:$Z$26)</f>
        <v>13.89</v>
      </c>
      <c r="AP123" s="191"/>
      <c r="AQ123" s="135">
        <f>SUMIF(СиР!$T$25:$Z$25,$AN$5:$AN$235,СиР!$T$28:$Z$28)</f>
        <v>5.9</v>
      </c>
      <c r="AR123" s="135">
        <f>SUMIF(СиР!$T$25:$Z$25,$AN$5:$AN$235,СиР!$T$29:$Z$29)</f>
        <v>1.53</v>
      </c>
      <c r="AS123" s="135">
        <f>SUMIF(СиР!$T$25:$Z$25,$AN$5:$AN$235,СиР!$T$30:$Z$30)</f>
        <v>0.32</v>
      </c>
      <c r="AT123" s="135">
        <f>SUMIF(СиР!$T$25:$Z$25,$AN$5:$AN$235,СиР!$T$31:$Z$31)</f>
        <v>0.6</v>
      </c>
      <c r="AU123" s="135">
        <f>SUMIF(СиР!$T$25:$Z$25,$AN$5:$AN$235,СиР!$T$32:$Z$32)</f>
        <v>5.01</v>
      </c>
      <c r="AV123" s="135">
        <f>SUMIF(СиР!$T$25:$Z$25,$AN$5:$AN$235,СиР!$T$33:$Z$33)</f>
        <v>4.99</v>
      </c>
      <c r="AW123" s="135">
        <f>SUMIF(СиР!$T$25:$Z$25,$AN$5:$AN$235,СиР!$T$34:$Z$34)</f>
        <v>0</v>
      </c>
      <c r="AX123" s="135">
        <f>SUMIF(СиР!$T$25:$Z$25,$AN$5:$AN$235,СиР!$T$35:$Z$35)</f>
        <v>0</v>
      </c>
      <c r="AY123" s="135">
        <f>SUMIF(СиР!$T$25:$Z$25,$AN$5:$AN$235,СиР!$T$36:$Z$36)</f>
        <v>0</v>
      </c>
      <c r="AZ123" s="136">
        <f>SUMIF(СиР!$T$25:$Z$25,$AN$5:$AN$235,СиР!$T$37:$Z$37)</f>
        <v>0.93</v>
      </c>
      <c r="BA123" s="135">
        <f t="shared" si="87"/>
        <v>37.581610000000005</v>
      </c>
      <c r="BB123" s="190">
        <f t="shared" si="93"/>
        <v>15.737370000000004</v>
      </c>
      <c r="BC123" s="191">
        <f t="shared" si="93"/>
        <v>0</v>
      </c>
      <c r="BD123" s="135">
        <f t="shared" si="93"/>
        <v>6.6847000000000012</v>
      </c>
      <c r="BE123" s="135">
        <f t="shared" si="92"/>
        <v>1.7334900000000002</v>
      </c>
      <c r="BF123" s="135">
        <f t="shared" si="92"/>
        <v>0.36256000000000005</v>
      </c>
      <c r="BG123" s="135">
        <f t="shared" si="92"/>
        <v>0.67980000000000007</v>
      </c>
      <c r="BH123" s="135">
        <f t="shared" ref="BH123:BM175" si="120">$BA123*AU123/$AN123</f>
        <v>5.6763300000000001</v>
      </c>
      <c r="BI123" s="135">
        <f t="shared" si="120"/>
        <v>5.65367</v>
      </c>
      <c r="BJ123" s="135">
        <f t="shared" si="120"/>
        <v>0</v>
      </c>
      <c r="BK123" s="135">
        <f t="shared" si="91"/>
        <v>0</v>
      </c>
      <c r="BL123" s="135">
        <f t="shared" si="91"/>
        <v>0</v>
      </c>
      <c r="BM123" s="136">
        <f t="shared" si="91"/>
        <v>1.0536900000000002</v>
      </c>
      <c r="BN123" s="137">
        <f t="shared" si="81"/>
        <v>1485290.7711199999</v>
      </c>
      <c r="BO123" s="187">
        <f t="shared" si="114"/>
        <v>621968.30904000008</v>
      </c>
      <c r="BP123" s="187">
        <f t="shared" si="115"/>
        <v>0</v>
      </c>
      <c r="BQ123" s="137">
        <f t="shared" si="119"/>
        <v>264191.0024</v>
      </c>
      <c r="BR123" s="137">
        <f t="shared" si="119"/>
        <v>68510.548079999993</v>
      </c>
      <c r="BS123" s="137">
        <f t="shared" si="119"/>
        <v>14329.00352</v>
      </c>
      <c r="BT123" s="137">
        <f t="shared" si="119"/>
        <v>26866.881600000001</v>
      </c>
      <c r="BU123" s="137">
        <f t="shared" si="119"/>
        <v>224338.46135999999</v>
      </c>
      <c r="BV123" s="137">
        <f t="shared" si="118"/>
        <v>223442.89864</v>
      </c>
      <c r="BW123" s="137">
        <f t="shared" si="118"/>
        <v>0</v>
      </c>
      <c r="BX123" s="137">
        <f t="shared" si="118"/>
        <v>0</v>
      </c>
      <c r="BY123" s="137">
        <f t="shared" si="118"/>
        <v>0</v>
      </c>
      <c r="BZ123" s="137">
        <f t="shared" si="118"/>
        <v>41643.666480000007</v>
      </c>
      <c r="CA123" s="122">
        <v>1</v>
      </c>
      <c r="CF123" s="127" t="s">
        <v>100</v>
      </c>
    </row>
    <row r="124" spans="1:84" ht="12" hidden="1" customHeight="1" x14ac:dyDescent="0.25">
      <c r="A124" s="126" t="e">
        <f t="shared" si="82"/>
        <v>#REF!</v>
      </c>
      <c r="B124" s="127" t="s">
        <v>101</v>
      </c>
      <c r="C124" s="128">
        <f t="shared" si="80"/>
        <v>6399.3</v>
      </c>
      <c r="D124" s="129">
        <v>6399.3</v>
      </c>
      <c r="E124" s="129">
        <v>0</v>
      </c>
      <c r="F124" s="129">
        <v>1625.4</v>
      </c>
      <c r="G124" s="126" t="s">
        <v>214</v>
      </c>
      <c r="H124" s="130">
        <v>3</v>
      </c>
      <c r="I124" s="130" t="s">
        <v>276</v>
      </c>
      <c r="J124" s="131">
        <v>45.06</v>
      </c>
      <c r="K124" s="132">
        <v>5.0999999999999996</v>
      </c>
      <c r="L124" s="132">
        <v>8.6300000000000008</v>
      </c>
      <c r="M124" s="132">
        <v>13.43</v>
      </c>
      <c r="N124" s="132">
        <v>6.91</v>
      </c>
      <c r="O124" s="132">
        <v>3.15</v>
      </c>
      <c r="P124" s="132">
        <v>1.81</v>
      </c>
      <c r="Q124" s="132">
        <v>5.77</v>
      </c>
      <c r="R124" s="132">
        <v>0.26</v>
      </c>
      <c r="S124" s="133">
        <v>40</v>
      </c>
      <c r="T124" s="133">
        <v>40</v>
      </c>
      <c r="U124" s="133">
        <v>2604.04</v>
      </c>
      <c r="V124" s="132">
        <v>195.98199600000001</v>
      </c>
      <c r="W124" s="133">
        <v>42.3</v>
      </c>
      <c r="X124" s="133">
        <v>2604.04</v>
      </c>
      <c r="Y124" s="132">
        <v>7.85</v>
      </c>
      <c r="Z124" s="134">
        <v>0</v>
      </c>
      <c r="AA124" s="132">
        <v>6.73</v>
      </c>
      <c r="AB124" s="132">
        <v>10.67</v>
      </c>
      <c r="AC124" s="132">
        <v>14</v>
      </c>
      <c r="AD124" s="131">
        <f t="shared" si="84"/>
        <v>1730114.7480000001</v>
      </c>
      <c r="AE124" s="132">
        <f t="shared" si="84"/>
        <v>195818.58000000002</v>
      </c>
      <c r="AF124" s="132">
        <f t="shared" si="84"/>
        <v>331355.75400000007</v>
      </c>
      <c r="AG124" s="132">
        <f t="shared" si="84"/>
        <v>515655.59400000004</v>
      </c>
      <c r="AH124" s="132">
        <f t="shared" si="84"/>
        <v>265314.978</v>
      </c>
      <c r="AI124" s="132">
        <f t="shared" si="84"/>
        <v>120946.76999999999</v>
      </c>
      <c r="AJ124" s="132">
        <f t="shared" si="117"/>
        <v>69496.398000000001</v>
      </c>
      <c r="AK124" s="132">
        <f t="shared" si="117"/>
        <v>221543.76599999997</v>
      </c>
      <c r="AL124" s="132">
        <f t="shared" si="117"/>
        <v>9982.9080000000013</v>
      </c>
      <c r="AN124" s="135">
        <f>SUMIF('Page 1'!$L:$L,$B:$B,'Page 1'!$S:$S)</f>
        <v>48.44</v>
      </c>
      <c r="AO124" s="190">
        <f>SUMIF(СиР!$T$25:$Z$25,$AN$5:$AN$235,СиР!$T$26:$Z$26)</f>
        <v>18.489999999999998</v>
      </c>
      <c r="AP124" s="191"/>
      <c r="AQ124" s="135">
        <f>SUMIF(СиР!$T$25:$Z$25,$AN$5:$AN$235,СиР!$T$28:$Z$28)</f>
        <v>6.67</v>
      </c>
      <c r="AR124" s="135">
        <f>SUMIF(СиР!$T$25:$Z$25,$AN$5:$AN$235,СиР!$T$29:$Z$29)</f>
        <v>1.53</v>
      </c>
      <c r="AS124" s="135">
        <f>SUMIF(СиР!$T$25:$Z$25,$AN$5:$AN$235,СиР!$T$30:$Z$30)</f>
        <v>0.32</v>
      </c>
      <c r="AT124" s="135">
        <f>SUMIF(СиР!$T$25:$Z$25,$AN$5:$AN$235,СиР!$T$31:$Z$31)</f>
        <v>0.87</v>
      </c>
      <c r="AU124" s="135">
        <f>SUMIF(СиР!$T$25:$Z$25,$AN$5:$AN$235,СиР!$T$32:$Z$32)</f>
        <v>5.01</v>
      </c>
      <c r="AV124" s="135">
        <f>SUMIF(СиР!$T$25:$Z$25,$AN$5:$AN$235,СиР!$T$33:$Z$33)</f>
        <v>4.99</v>
      </c>
      <c r="AW124" s="135">
        <f>SUMIF(СиР!$T$25:$Z$25,$AN$5:$AN$235,СиР!$T$34:$Z$34)</f>
        <v>2.7</v>
      </c>
      <c r="AX124" s="135">
        <f>SUMIF(СиР!$T$25:$Z$25,$AN$5:$AN$235,СиР!$T$35:$Z$35)</f>
        <v>6.46</v>
      </c>
      <c r="AY124" s="135">
        <f>SUMIF(СиР!$T$25:$Z$25,$AN$5:$AN$235,СиР!$T$36:$Z$36)</f>
        <v>0.47</v>
      </c>
      <c r="AZ124" s="136">
        <f>SUMIF(СиР!$T$25:$Z$25,$AN$5:$AN$235,СиР!$T$37:$Z$37)</f>
        <v>0.93</v>
      </c>
      <c r="BA124" s="135">
        <f t="shared" si="87"/>
        <v>54.88252</v>
      </c>
      <c r="BB124" s="190">
        <f t="shared" si="93"/>
        <v>20.949169999999999</v>
      </c>
      <c r="BC124" s="191">
        <f t="shared" si="93"/>
        <v>0</v>
      </c>
      <c r="BD124" s="135">
        <f t="shared" si="93"/>
        <v>7.5571100000000007</v>
      </c>
      <c r="BE124" s="135">
        <f t="shared" si="93"/>
        <v>1.7334900000000002</v>
      </c>
      <c r="BF124" s="135">
        <f t="shared" si="93"/>
        <v>0.36256000000000005</v>
      </c>
      <c r="BG124" s="135">
        <f t="shared" si="93"/>
        <v>0.98571000000000009</v>
      </c>
      <c r="BH124" s="135">
        <f t="shared" si="120"/>
        <v>5.6763300000000001</v>
      </c>
      <c r="BI124" s="135">
        <f t="shared" si="120"/>
        <v>5.65367</v>
      </c>
      <c r="BJ124" s="135">
        <f t="shared" si="120"/>
        <v>3.0591000000000004</v>
      </c>
      <c r="BK124" s="135">
        <f t="shared" si="91"/>
        <v>7.3191800000000002</v>
      </c>
      <c r="BL124" s="135">
        <f t="shared" si="91"/>
        <v>0.53250999999999993</v>
      </c>
      <c r="BM124" s="136">
        <f t="shared" si="91"/>
        <v>1.05369</v>
      </c>
      <c r="BN124" s="137">
        <f t="shared" si="81"/>
        <v>4132061.2863600003</v>
      </c>
      <c r="BO124" s="187">
        <f t="shared" si="114"/>
        <v>1577246.3498099998</v>
      </c>
      <c r="BP124" s="187">
        <f t="shared" si="115"/>
        <v>0</v>
      </c>
      <c r="BQ124" s="137">
        <f t="shared" si="119"/>
        <v>568968.80223000003</v>
      </c>
      <c r="BR124" s="137">
        <f t="shared" si="119"/>
        <v>130513.08357</v>
      </c>
      <c r="BS124" s="137">
        <f t="shared" si="119"/>
        <v>27296.854080000001</v>
      </c>
      <c r="BT124" s="137">
        <f t="shared" si="119"/>
        <v>74213.32203000001</v>
      </c>
      <c r="BU124" s="137">
        <f t="shared" si="119"/>
        <v>427366.37169</v>
      </c>
      <c r="BV124" s="137">
        <f t="shared" si="118"/>
        <v>425660.31831</v>
      </c>
      <c r="BW124" s="137">
        <f t="shared" si="118"/>
        <v>230317.20630000005</v>
      </c>
      <c r="BX124" s="137">
        <f t="shared" si="118"/>
        <v>551055.24174000008</v>
      </c>
      <c r="BY124" s="137">
        <f t="shared" si="118"/>
        <v>40092.254429999994</v>
      </c>
      <c r="BZ124" s="137">
        <f t="shared" si="118"/>
        <v>79331.482169999988</v>
      </c>
      <c r="CA124" s="122">
        <v>1</v>
      </c>
      <c r="CF124" s="127" t="s">
        <v>101</v>
      </c>
    </row>
    <row r="125" spans="1:84" ht="12" hidden="1" customHeight="1" x14ac:dyDescent="0.25">
      <c r="A125" s="126" t="e">
        <f t="shared" si="82"/>
        <v>#REF!</v>
      </c>
      <c r="B125" s="127" t="s">
        <v>102</v>
      </c>
      <c r="C125" s="128">
        <f t="shared" si="80"/>
        <v>4686.3</v>
      </c>
      <c r="D125" s="129">
        <v>3481.8</v>
      </c>
      <c r="E125" s="129">
        <v>1204.5</v>
      </c>
      <c r="F125" s="129">
        <v>477.7</v>
      </c>
      <c r="G125" s="126" t="s">
        <v>214</v>
      </c>
      <c r="H125" s="130">
        <v>3</v>
      </c>
      <c r="I125" s="130" t="s">
        <v>276</v>
      </c>
      <c r="J125" s="131">
        <v>45.06</v>
      </c>
      <c r="K125" s="132">
        <v>5.0999999999999996</v>
      </c>
      <c r="L125" s="132">
        <v>8.6300000000000008</v>
      </c>
      <c r="M125" s="132">
        <v>13.43</v>
      </c>
      <c r="N125" s="132">
        <v>6.91</v>
      </c>
      <c r="O125" s="132">
        <v>3.15</v>
      </c>
      <c r="P125" s="132">
        <v>1.81</v>
      </c>
      <c r="Q125" s="132">
        <v>5.77</v>
      </c>
      <c r="R125" s="132">
        <v>0.26</v>
      </c>
      <c r="S125" s="133">
        <v>40</v>
      </c>
      <c r="T125" s="133">
        <v>40</v>
      </c>
      <c r="U125" s="133">
        <v>2604.04</v>
      </c>
      <c r="V125" s="132">
        <v>195.98199600000001</v>
      </c>
      <c r="W125" s="133">
        <v>42.3</v>
      </c>
      <c r="X125" s="133">
        <v>2604.04</v>
      </c>
      <c r="Y125" s="132">
        <v>7.85</v>
      </c>
      <c r="Z125" s="134">
        <v>0</v>
      </c>
      <c r="AA125" s="132">
        <v>6.73</v>
      </c>
      <c r="AB125" s="132">
        <v>10.67</v>
      </c>
      <c r="AC125" s="132">
        <v>14</v>
      </c>
      <c r="AD125" s="131">
        <f t="shared" si="84"/>
        <v>1266988.068</v>
      </c>
      <c r="AE125" s="132">
        <f t="shared" si="84"/>
        <v>143400.78</v>
      </c>
      <c r="AF125" s="132">
        <f t="shared" si="84"/>
        <v>242656.61400000006</v>
      </c>
      <c r="AG125" s="132">
        <f t="shared" si="84"/>
        <v>377622.054</v>
      </c>
      <c r="AH125" s="132">
        <f t="shared" si="84"/>
        <v>194293.99800000002</v>
      </c>
      <c r="AI125" s="132">
        <f t="shared" si="84"/>
        <v>88571.069999999992</v>
      </c>
      <c r="AJ125" s="132">
        <f t="shared" si="117"/>
        <v>50893.218000000008</v>
      </c>
      <c r="AK125" s="132">
        <f t="shared" si="117"/>
        <v>162239.70599999998</v>
      </c>
      <c r="AL125" s="132">
        <f t="shared" si="117"/>
        <v>7310.6280000000006</v>
      </c>
      <c r="AN125" s="135">
        <f>SUMIF('Page 1'!$L:$L,$B:$B,'Page 1'!$S:$S)</f>
        <v>48.44</v>
      </c>
      <c r="AO125" s="190">
        <f>SUMIF(СиР!$T$25:$Z$25,$AN$5:$AN$235,СиР!$T$26:$Z$26)</f>
        <v>18.489999999999998</v>
      </c>
      <c r="AP125" s="191"/>
      <c r="AQ125" s="135">
        <f>SUMIF(СиР!$T$25:$Z$25,$AN$5:$AN$235,СиР!$T$28:$Z$28)</f>
        <v>6.67</v>
      </c>
      <c r="AR125" s="135">
        <f>SUMIF(СиР!$T$25:$Z$25,$AN$5:$AN$235,СиР!$T$29:$Z$29)</f>
        <v>1.53</v>
      </c>
      <c r="AS125" s="135">
        <f>SUMIF(СиР!$T$25:$Z$25,$AN$5:$AN$235,СиР!$T$30:$Z$30)</f>
        <v>0.32</v>
      </c>
      <c r="AT125" s="135">
        <f>SUMIF(СиР!$T$25:$Z$25,$AN$5:$AN$235,СиР!$T$31:$Z$31)</f>
        <v>0.87</v>
      </c>
      <c r="AU125" s="135">
        <f>SUMIF(СиР!$T$25:$Z$25,$AN$5:$AN$235,СиР!$T$32:$Z$32)</f>
        <v>5.01</v>
      </c>
      <c r="AV125" s="135">
        <f>SUMIF(СиР!$T$25:$Z$25,$AN$5:$AN$235,СиР!$T$33:$Z$33)</f>
        <v>4.99</v>
      </c>
      <c r="AW125" s="135">
        <f>SUMIF(СиР!$T$25:$Z$25,$AN$5:$AN$235,СиР!$T$34:$Z$34)</f>
        <v>2.7</v>
      </c>
      <c r="AX125" s="135">
        <f>SUMIF(СиР!$T$25:$Z$25,$AN$5:$AN$235,СиР!$T$35:$Z$35)</f>
        <v>6.46</v>
      </c>
      <c r="AY125" s="135">
        <f>SUMIF(СиР!$T$25:$Z$25,$AN$5:$AN$235,СиР!$T$36:$Z$36)</f>
        <v>0.47</v>
      </c>
      <c r="AZ125" s="136">
        <f>SUMIF(СиР!$T$25:$Z$25,$AN$5:$AN$235,СиР!$T$37:$Z$37)</f>
        <v>0.93</v>
      </c>
      <c r="BA125" s="135">
        <f t="shared" si="87"/>
        <v>54.88252</v>
      </c>
      <c r="BB125" s="190">
        <f t="shared" si="93"/>
        <v>20.949169999999999</v>
      </c>
      <c r="BC125" s="191">
        <f t="shared" si="93"/>
        <v>0</v>
      </c>
      <c r="BD125" s="135">
        <f t="shared" si="93"/>
        <v>7.5571100000000007</v>
      </c>
      <c r="BE125" s="135">
        <f t="shared" si="93"/>
        <v>1.7334900000000002</v>
      </c>
      <c r="BF125" s="135">
        <f t="shared" si="93"/>
        <v>0.36256000000000005</v>
      </c>
      <c r="BG125" s="135">
        <f t="shared" si="93"/>
        <v>0.98571000000000009</v>
      </c>
      <c r="BH125" s="135">
        <f t="shared" si="120"/>
        <v>5.6763300000000001</v>
      </c>
      <c r="BI125" s="135">
        <f t="shared" si="120"/>
        <v>5.65367</v>
      </c>
      <c r="BJ125" s="135">
        <f t="shared" si="120"/>
        <v>3.0591000000000004</v>
      </c>
      <c r="BK125" s="135">
        <f t="shared" si="91"/>
        <v>7.3191800000000002</v>
      </c>
      <c r="BL125" s="135">
        <f t="shared" si="91"/>
        <v>0.53250999999999993</v>
      </c>
      <c r="BM125" s="136">
        <f t="shared" si="91"/>
        <v>1.05369</v>
      </c>
      <c r="BN125" s="137">
        <f t="shared" ref="BN125:BN188" si="121">SUM(BO125:BZ125)</f>
        <v>3025968.2787599997</v>
      </c>
      <c r="BO125" s="187">
        <f t="shared" si="114"/>
        <v>1155040.3277099999</v>
      </c>
      <c r="BP125" s="187">
        <f t="shared" si="115"/>
        <v>0</v>
      </c>
      <c r="BQ125" s="137">
        <f t="shared" si="119"/>
        <v>416664.08793000004</v>
      </c>
      <c r="BR125" s="137">
        <f t="shared" si="119"/>
        <v>95576.61987000001</v>
      </c>
      <c r="BS125" s="137">
        <f t="shared" si="119"/>
        <v>19989.881280000001</v>
      </c>
      <c r="BT125" s="137">
        <f t="shared" si="119"/>
        <v>54347.489730000008</v>
      </c>
      <c r="BU125" s="137">
        <f t="shared" si="119"/>
        <v>312966.57879</v>
      </c>
      <c r="BV125" s="137">
        <f t="shared" si="118"/>
        <v>311717.21121000004</v>
      </c>
      <c r="BW125" s="137">
        <f t="shared" si="118"/>
        <v>168664.62330000004</v>
      </c>
      <c r="BX125" s="137">
        <f t="shared" si="118"/>
        <v>403545.72834000003</v>
      </c>
      <c r="BY125" s="137">
        <f t="shared" si="118"/>
        <v>29360.138129999996</v>
      </c>
      <c r="BZ125" s="137">
        <f t="shared" si="118"/>
        <v>58095.592469999996</v>
      </c>
      <c r="CA125" s="122">
        <v>1</v>
      </c>
      <c r="CF125" s="127" t="s">
        <v>102</v>
      </c>
    </row>
    <row r="126" spans="1:84" ht="12" hidden="1" customHeight="1" x14ac:dyDescent="0.25">
      <c r="A126" s="126" t="e">
        <f t="shared" ref="A126:A189" si="122">A125+1</f>
        <v>#REF!</v>
      </c>
      <c r="B126" s="127" t="s">
        <v>103</v>
      </c>
      <c r="C126" s="128">
        <f t="shared" si="80"/>
        <v>6395.7</v>
      </c>
      <c r="D126" s="129">
        <v>6395.7</v>
      </c>
      <c r="E126" s="129">
        <v>0</v>
      </c>
      <c r="F126" s="129">
        <v>654.4</v>
      </c>
      <c r="G126" s="126" t="s">
        <v>214</v>
      </c>
      <c r="H126" s="130">
        <v>7</v>
      </c>
      <c r="I126" s="130" t="s">
        <v>276</v>
      </c>
      <c r="J126" s="131">
        <v>31</v>
      </c>
      <c r="K126" s="132">
        <v>5.0999999999999996</v>
      </c>
      <c r="L126" s="132">
        <v>6.59</v>
      </c>
      <c r="M126" s="132">
        <v>8.98</v>
      </c>
      <c r="N126" s="132">
        <v>6.92</v>
      </c>
      <c r="O126" s="132">
        <v>3.15</v>
      </c>
      <c r="P126" s="132">
        <v>0</v>
      </c>
      <c r="Q126" s="132">
        <v>0</v>
      </c>
      <c r="R126" s="132">
        <v>0.26</v>
      </c>
      <c r="S126" s="133">
        <v>40</v>
      </c>
      <c r="T126" s="133">
        <v>40</v>
      </c>
      <c r="U126" s="133">
        <v>2604.04</v>
      </c>
      <c r="V126" s="132">
        <v>195.98199600000001</v>
      </c>
      <c r="W126" s="133">
        <v>42.3</v>
      </c>
      <c r="X126" s="133">
        <v>2604.04</v>
      </c>
      <c r="Y126" s="132">
        <v>7.85</v>
      </c>
      <c r="Z126" s="134">
        <v>0</v>
      </c>
      <c r="AA126" s="132">
        <v>6.73</v>
      </c>
      <c r="AB126" s="132">
        <v>10.67</v>
      </c>
      <c r="AC126" s="132">
        <v>14</v>
      </c>
      <c r="AD126" s="131">
        <f t="shared" si="84"/>
        <v>1189600.2</v>
      </c>
      <c r="AE126" s="132">
        <f t="shared" si="84"/>
        <v>195708.41999999998</v>
      </c>
      <c r="AF126" s="132">
        <f t="shared" si="84"/>
        <v>252885.978</v>
      </c>
      <c r="AG126" s="132">
        <f t="shared" si="84"/>
        <v>344600.31599999999</v>
      </c>
      <c r="AH126" s="132">
        <f t="shared" si="84"/>
        <v>265549.46399999998</v>
      </c>
      <c r="AI126" s="132">
        <f t="shared" si="84"/>
        <v>120878.72999999998</v>
      </c>
      <c r="AJ126" s="132">
        <f t="shared" si="117"/>
        <v>0</v>
      </c>
      <c r="AK126" s="132">
        <f t="shared" si="117"/>
        <v>0</v>
      </c>
      <c r="AL126" s="132">
        <f t="shared" si="117"/>
        <v>9977.2920000000013</v>
      </c>
      <c r="AN126" s="135">
        <f>SUMIF('Page 1'!$L:$L,$B:$B,'Page 1'!$S:$S)</f>
        <v>33.17</v>
      </c>
      <c r="AO126" s="190">
        <f>SUMIF(СиР!$T$25:$Z$25,$AN$5:$AN$235,СиР!$T$26:$Z$26)</f>
        <v>13.89</v>
      </c>
      <c r="AP126" s="191"/>
      <c r="AQ126" s="135">
        <f>SUMIF(СиР!$T$25:$Z$25,$AN$5:$AN$235,СиР!$T$28:$Z$28)</f>
        <v>5.9</v>
      </c>
      <c r="AR126" s="135">
        <f>SUMIF(СиР!$T$25:$Z$25,$AN$5:$AN$235,СиР!$T$29:$Z$29)</f>
        <v>1.53</v>
      </c>
      <c r="AS126" s="135">
        <f>SUMIF(СиР!$T$25:$Z$25,$AN$5:$AN$235,СиР!$T$30:$Z$30)</f>
        <v>0.32</v>
      </c>
      <c r="AT126" s="135">
        <f>SUMIF(СиР!$T$25:$Z$25,$AN$5:$AN$235,СиР!$T$31:$Z$31)</f>
        <v>0.6</v>
      </c>
      <c r="AU126" s="135">
        <f>SUMIF(СиР!$T$25:$Z$25,$AN$5:$AN$235,СиР!$T$32:$Z$32)</f>
        <v>5.01</v>
      </c>
      <c r="AV126" s="135">
        <f>SUMIF(СиР!$T$25:$Z$25,$AN$5:$AN$235,СиР!$T$33:$Z$33)</f>
        <v>4.99</v>
      </c>
      <c r="AW126" s="135">
        <f>SUMIF(СиР!$T$25:$Z$25,$AN$5:$AN$235,СиР!$T$34:$Z$34)</f>
        <v>0</v>
      </c>
      <c r="AX126" s="135">
        <f>SUMIF(СиР!$T$25:$Z$25,$AN$5:$AN$235,СиР!$T$35:$Z$35)</f>
        <v>0</v>
      </c>
      <c r="AY126" s="135">
        <f>SUMIF(СиР!$T$25:$Z$25,$AN$5:$AN$235,СиР!$T$36:$Z$36)</f>
        <v>0</v>
      </c>
      <c r="AZ126" s="136">
        <f>SUMIF(СиР!$T$25:$Z$25,$AN$5:$AN$235,СиР!$T$37:$Z$37)</f>
        <v>0.93</v>
      </c>
      <c r="BA126" s="135">
        <f t="shared" si="87"/>
        <v>37.581610000000005</v>
      </c>
      <c r="BB126" s="190">
        <f t="shared" si="93"/>
        <v>15.737370000000004</v>
      </c>
      <c r="BC126" s="191">
        <f t="shared" si="93"/>
        <v>0</v>
      </c>
      <c r="BD126" s="135">
        <f t="shared" si="93"/>
        <v>6.6847000000000012</v>
      </c>
      <c r="BE126" s="135">
        <f t="shared" si="93"/>
        <v>1.7334900000000002</v>
      </c>
      <c r="BF126" s="135">
        <f t="shared" si="93"/>
        <v>0.36256000000000005</v>
      </c>
      <c r="BG126" s="135">
        <f t="shared" si="93"/>
        <v>0.67980000000000007</v>
      </c>
      <c r="BH126" s="135">
        <f t="shared" si="120"/>
        <v>5.6763300000000001</v>
      </c>
      <c r="BI126" s="135">
        <f t="shared" si="120"/>
        <v>5.65367</v>
      </c>
      <c r="BJ126" s="135">
        <f t="shared" si="120"/>
        <v>0</v>
      </c>
      <c r="BK126" s="135">
        <f t="shared" si="91"/>
        <v>0</v>
      </c>
      <c r="BL126" s="135">
        <f t="shared" si="91"/>
        <v>0</v>
      </c>
      <c r="BM126" s="136">
        <f t="shared" si="91"/>
        <v>1.0536900000000002</v>
      </c>
      <c r="BN126" s="137">
        <f t="shared" si="121"/>
        <v>2827897.76877</v>
      </c>
      <c r="BO126" s="187">
        <f t="shared" si="114"/>
        <v>1184187.5190900003</v>
      </c>
      <c r="BP126" s="187">
        <f t="shared" si="115"/>
        <v>0</v>
      </c>
      <c r="BQ126" s="137">
        <f t="shared" si="119"/>
        <v>503002.61790000001</v>
      </c>
      <c r="BR126" s="137">
        <f t="shared" si="119"/>
        <v>130439.66193</v>
      </c>
      <c r="BS126" s="137">
        <f t="shared" si="119"/>
        <v>27281.497919999998</v>
      </c>
      <c r="BT126" s="137">
        <f t="shared" si="119"/>
        <v>51152.808600000004</v>
      </c>
      <c r="BU126" s="137">
        <f t="shared" si="119"/>
        <v>427125.95180999994</v>
      </c>
      <c r="BV126" s="137">
        <f t="shared" si="118"/>
        <v>425420.85819</v>
      </c>
      <c r="BW126" s="137">
        <f t="shared" si="118"/>
        <v>0</v>
      </c>
      <c r="BX126" s="137">
        <f t="shared" si="118"/>
        <v>0</v>
      </c>
      <c r="BY126" s="137">
        <f t="shared" si="118"/>
        <v>0</v>
      </c>
      <c r="BZ126" s="137">
        <f t="shared" si="118"/>
        <v>79286.853330000013</v>
      </c>
      <c r="CA126" s="122">
        <v>1</v>
      </c>
      <c r="CF126" s="127" t="s">
        <v>103</v>
      </c>
    </row>
    <row r="127" spans="1:84" ht="12" hidden="1" customHeight="1" x14ac:dyDescent="0.25">
      <c r="A127" s="126" t="e">
        <f t="shared" si="122"/>
        <v>#REF!</v>
      </c>
      <c r="B127" s="127" t="s">
        <v>104</v>
      </c>
      <c r="C127" s="128">
        <f t="shared" si="80"/>
        <v>4049.3</v>
      </c>
      <c r="D127" s="129">
        <v>3428</v>
      </c>
      <c r="E127" s="129">
        <v>621.29999999999995</v>
      </c>
      <c r="F127" s="129">
        <v>540.6</v>
      </c>
      <c r="G127" s="126" t="s">
        <v>214</v>
      </c>
      <c r="H127" s="130">
        <v>3</v>
      </c>
      <c r="I127" s="130" t="s">
        <v>276</v>
      </c>
      <c r="J127" s="131">
        <v>45.06</v>
      </c>
      <c r="K127" s="132">
        <v>5.0999999999999996</v>
      </c>
      <c r="L127" s="132">
        <v>8.6300000000000008</v>
      </c>
      <c r="M127" s="132">
        <v>13.43</v>
      </c>
      <c r="N127" s="132">
        <v>6.91</v>
      </c>
      <c r="O127" s="132">
        <v>3.15</v>
      </c>
      <c r="P127" s="132">
        <v>1.81</v>
      </c>
      <c r="Q127" s="132">
        <v>5.77</v>
      </c>
      <c r="R127" s="132">
        <v>0.26</v>
      </c>
      <c r="S127" s="133">
        <v>40</v>
      </c>
      <c r="T127" s="133">
        <v>40</v>
      </c>
      <c r="U127" s="133">
        <v>2604.04</v>
      </c>
      <c r="V127" s="132">
        <v>195.98199600000001</v>
      </c>
      <c r="W127" s="133">
        <v>42.3</v>
      </c>
      <c r="X127" s="133">
        <v>2604.04</v>
      </c>
      <c r="Y127" s="132">
        <v>7.85</v>
      </c>
      <c r="Z127" s="134">
        <v>0</v>
      </c>
      <c r="AA127" s="132">
        <v>6.73</v>
      </c>
      <c r="AB127" s="132">
        <v>10.67</v>
      </c>
      <c r="AC127" s="132">
        <v>14</v>
      </c>
      <c r="AD127" s="131">
        <f t="shared" si="84"/>
        <v>1094768.7480000001</v>
      </c>
      <c r="AE127" s="132">
        <f t="shared" si="84"/>
        <v>123908.58</v>
      </c>
      <c r="AF127" s="132">
        <f t="shared" si="84"/>
        <v>209672.75400000002</v>
      </c>
      <c r="AG127" s="132">
        <f t="shared" si="84"/>
        <v>326292.59400000004</v>
      </c>
      <c r="AH127" s="132">
        <f t="shared" si="84"/>
        <v>167883.978</v>
      </c>
      <c r="AI127" s="132">
        <f t="shared" si="84"/>
        <v>76531.77</v>
      </c>
      <c r="AJ127" s="132">
        <f t="shared" si="117"/>
        <v>43975.398000000001</v>
      </c>
      <c r="AK127" s="132">
        <f t="shared" si="117"/>
        <v>140186.766</v>
      </c>
      <c r="AL127" s="132">
        <f t="shared" si="117"/>
        <v>6316.9079999999994</v>
      </c>
      <c r="AN127" s="135">
        <f>SUMIF('Page 1'!$L:$L,$B:$B,'Page 1'!$S:$S)</f>
        <v>48.44</v>
      </c>
      <c r="AO127" s="190">
        <f>SUMIF(СиР!$T$25:$Z$25,$AN$5:$AN$235,СиР!$T$26:$Z$26)</f>
        <v>18.489999999999998</v>
      </c>
      <c r="AP127" s="191"/>
      <c r="AQ127" s="135">
        <f>SUMIF(СиР!$T$25:$Z$25,$AN$5:$AN$235,СиР!$T$28:$Z$28)</f>
        <v>6.67</v>
      </c>
      <c r="AR127" s="135">
        <f>SUMIF(СиР!$T$25:$Z$25,$AN$5:$AN$235,СиР!$T$29:$Z$29)</f>
        <v>1.53</v>
      </c>
      <c r="AS127" s="135">
        <f>SUMIF(СиР!$T$25:$Z$25,$AN$5:$AN$235,СиР!$T$30:$Z$30)</f>
        <v>0.32</v>
      </c>
      <c r="AT127" s="135">
        <f>SUMIF(СиР!$T$25:$Z$25,$AN$5:$AN$235,СиР!$T$31:$Z$31)</f>
        <v>0.87</v>
      </c>
      <c r="AU127" s="135">
        <f>SUMIF(СиР!$T$25:$Z$25,$AN$5:$AN$235,СиР!$T$32:$Z$32)</f>
        <v>5.01</v>
      </c>
      <c r="AV127" s="135">
        <f>SUMIF(СиР!$T$25:$Z$25,$AN$5:$AN$235,СиР!$T$33:$Z$33)</f>
        <v>4.99</v>
      </c>
      <c r="AW127" s="135">
        <f>SUMIF(СиР!$T$25:$Z$25,$AN$5:$AN$235,СиР!$T$34:$Z$34)</f>
        <v>2.7</v>
      </c>
      <c r="AX127" s="135">
        <f>SUMIF(СиР!$T$25:$Z$25,$AN$5:$AN$235,СиР!$T$35:$Z$35)</f>
        <v>6.46</v>
      </c>
      <c r="AY127" s="135">
        <f>SUMIF(СиР!$T$25:$Z$25,$AN$5:$AN$235,СиР!$T$36:$Z$36)</f>
        <v>0.47</v>
      </c>
      <c r="AZ127" s="136">
        <f>SUMIF(СиР!$T$25:$Z$25,$AN$5:$AN$235,СиР!$T$37:$Z$37)</f>
        <v>0.93</v>
      </c>
      <c r="BA127" s="135">
        <f t="shared" si="87"/>
        <v>54.88252</v>
      </c>
      <c r="BB127" s="190">
        <f t="shared" si="93"/>
        <v>20.949169999999999</v>
      </c>
      <c r="BC127" s="191">
        <f t="shared" si="93"/>
        <v>0</v>
      </c>
      <c r="BD127" s="135">
        <f t="shared" si="93"/>
        <v>7.5571100000000007</v>
      </c>
      <c r="BE127" s="135">
        <f t="shared" si="93"/>
        <v>1.7334900000000002</v>
      </c>
      <c r="BF127" s="135">
        <f t="shared" si="93"/>
        <v>0.36256000000000005</v>
      </c>
      <c r="BG127" s="135">
        <f t="shared" si="93"/>
        <v>0.98571000000000009</v>
      </c>
      <c r="BH127" s="135">
        <f t="shared" si="120"/>
        <v>5.6763300000000001</v>
      </c>
      <c r="BI127" s="135">
        <f t="shared" si="120"/>
        <v>5.65367</v>
      </c>
      <c r="BJ127" s="135">
        <f t="shared" si="120"/>
        <v>3.0591000000000004</v>
      </c>
      <c r="BK127" s="135">
        <f t="shared" si="91"/>
        <v>7.3191800000000002</v>
      </c>
      <c r="BL127" s="135">
        <f t="shared" si="91"/>
        <v>0.53250999999999993</v>
      </c>
      <c r="BM127" s="136">
        <f t="shared" si="91"/>
        <v>1.05369</v>
      </c>
      <c r="BN127" s="137">
        <f t="shared" si="121"/>
        <v>2614654.0663600001</v>
      </c>
      <c r="BO127" s="187">
        <f t="shared" si="114"/>
        <v>998037.85480999993</v>
      </c>
      <c r="BP127" s="187">
        <f t="shared" si="115"/>
        <v>0</v>
      </c>
      <c r="BQ127" s="137">
        <f t="shared" si="119"/>
        <v>360027.71723000001</v>
      </c>
      <c r="BR127" s="137">
        <f t="shared" si="119"/>
        <v>82585.068570000003</v>
      </c>
      <c r="BS127" s="137">
        <f t="shared" si="119"/>
        <v>17272.694080000001</v>
      </c>
      <c r="BT127" s="137">
        <f t="shared" si="119"/>
        <v>46960.137030000005</v>
      </c>
      <c r="BU127" s="137">
        <f t="shared" si="119"/>
        <v>270425.61669</v>
      </c>
      <c r="BV127" s="137">
        <f t="shared" si="118"/>
        <v>269346.07331000001</v>
      </c>
      <c r="BW127" s="137">
        <f t="shared" si="118"/>
        <v>145738.35630000004</v>
      </c>
      <c r="BX127" s="137">
        <f t="shared" si="118"/>
        <v>348692.51174000005</v>
      </c>
      <c r="BY127" s="137">
        <f t="shared" si="118"/>
        <v>25369.269429999997</v>
      </c>
      <c r="BZ127" s="137">
        <f t="shared" si="118"/>
        <v>50198.767169999999</v>
      </c>
      <c r="CA127" s="122">
        <v>1</v>
      </c>
      <c r="CF127" s="127" t="s">
        <v>104</v>
      </c>
    </row>
    <row r="128" spans="1:84" ht="12" hidden="1" customHeight="1" x14ac:dyDescent="0.25">
      <c r="A128" s="126" t="e">
        <f t="shared" si="122"/>
        <v>#REF!</v>
      </c>
      <c r="B128" s="127" t="s">
        <v>105</v>
      </c>
      <c r="C128" s="128">
        <f t="shared" si="80"/>
        <v>3494.8</v>
      </c>
      <c r="D128" s="129">
        <v>3494.8</v>
      </c>
      <c r="E128" s="129">
        <v>0</v>
      </c>
      <c r="F128" s="129">
        <v>393.2</v>
      </c>
      <c r="G128" s="126" t="s">
        <v>287</v>
      </c>
      <c r="H128" s="130">
        <v>7</v>
      </c>
      <c r="I128" s="130" t="s">
        <v>276</v>
      </c>
      <c r="J128" s="131">
        <v>31</v>
      </c>
      <c r="K128" s="132">
        <v>5.0999999999999996</v>
      </c>
      <c r="L128" s="132">
        <v>6.59</v>
      </c>
      <c r="M128" s="132">
        <v>8.98</v>
      </c>
      <c r="N128" s="132">
        <v>6.92</v>
      </c>
      <c r="O128" s="132">
        <v>3.15</v>
      </c>
      <c r="P128" s="132">
        <v>0</v>
      </c>
      <c r="Q128" s="132">
        <v>0</v>
      </c>
      <c r="R128" s="132">
        <v>0.26</v>
      </c>
      <c r="S128" s="133">
        <v>40</v>
      </c>
      <c r="T128" s="133">
        <v>40</v>
      </c>
      <c r="U128" s="133">
        <v>2604.04</v>
      </c>
      <c r="V128" s="132">
        <v>195.98199600000001</v>
      </c>
      <c r="W128" s="133">
        <v>42.3</v>
      </c>
      <c r="X128" s="133">
        <v>2604.04</v>
      </c>
      <c r="Y128" s="132">
        <v>7.85</v>
      </c>
      <c r="Z128" s="134">
        <v>0</v>
      </c>
      <c r="AA128" s="132">
        <v>6.73</v>
      </c>
      <c r="AB128" s="132">
        <v>10.67</v>
      </c>
      <c r="AC128" s="132">
        <v>14</v>
      </c>
      <c r="AD128" s="131">
        <f t="shared" si="84"/>
        <v>650032.80000000005</v>
      </c>
      <c r="AE128" s="132">
        <f t="shared" si="84"/>
        <v>106940.88</v>
      </c>
      <c r="AF128" s="132">
        <f t="shared" si="84"/>
        <v>138184.39199999999</v>
      </c>
      <c r="AG128" s="132">
        <f t="shared" si="84"/>
        <v>188299.82400000002</v>
      </c>
      <c r="AH128" s="132">
        <f t="shared" si="84"/>
        <v>145104.09599999999</v>
      </c>
      <c r="AI128" s="132">
        <f t="shared" si="84"/>
        <v>66051.72</v>
      </c>
      <c r="AJ128" s="132">
        <f t="shared" si="117"/>
        <v>0</v>
      </c>
      <c r="AK128" s="132">
        <f t="shared" si="117"/>
        <v>0</v>
      </c>
      <c r="AL128" s="132">
        <f t="shared" si="117"/>
        <v>5451.8879999999999</v>
      </c>
      <c r="AN128" s="135">
        <f>SUMIF('Page 1'!$L:$L,$B:$B,'Page 1'!$S:$S)</f>
        <v>33.17</v>
      </c>
      <c r="AO128" s="190">
        <f>SUMIF(СиР!$T$25:$Z$25,$AN$5:$AN$235,СиР!$T$26:$Z$26)</f>
        <v>13.89</v>
      </c>
      <c r="AP128" s="191"/>
      <c r="AQ128" s="135">
        <f>SUMIF(СиР!$T$25:$Z$25,$AN$5:$AN$235,СиР!$T$28:$Z$28)</f>
        <v>5.9</v>
      </c>
      <c r="AR128" s="135">
        <f>SUMIF(СиР!$T$25:$Z$25,$AN$5:$AN$235,СиР!$T$29:$Z$29)</f>
        <v>1.53</v>
      </c>
      <c r="AS128" s="135">
        <f>SUMIF(СиР!$T$25:$Z$25,$AN$5:$AN$235,СиР!$T$30:$Z$30)</f>
        <v>0.32</v>
      </c>
      <c r="AT128" s="135">
        <f>SUMIF(СиР!$T$25:$Z$25,$AN$5:$AN$235,СиР!$T$31:$Z$31)</f>
        <v>0.6</v>
      </c>
      <c r="AU128" s="135">
        <f>SUMIF(СиР!$T$25:$Z$25,$AN$5:$AN$235,СиР!$T$32:$Z$32)</f>
        <v>5.01</v>
      </c>
      <c r="AV128" s="135">
        <f>SUMIF(СиР!$T$25:$Z$25,$AN$5:$AN$235,СиР!$T$33:$Z$33)</f>
        <v>4.99</v>
      </c>
      <c r="AW128" s="135">
        <f>SUMIF(СиР!$T$25:$Z$25,$AN$5:$AN$235,СиР!$T$34:$Z$34)</f>
        <v>0</v>
      </c>
      <c r="AX128" s="135">
        <f>SUMIF(СиР!$T$25:$Z$25,$AN$5:$AN$235,СиР!$T$35:$Z$35)</f>
        <v>0</v>
      </c>
      <c r="AY128" s="135">
        <f>SUMIF(СиР!$T$25:$Z$25,$AN$5:$AN$235,СиР!$T$36:$Z$36)</f>
        <v>0</v>
      </c>
      <c r="AZ128" s="136">
        <f>SUMIF(СиР!$T$25:$Z$25,$AN$5:$AN$235,СиР!$T$37:$Z$37)</f>
        <v>0.93</v>
      </c>
      <c r="BA128" s="135">
        <f t="shared" si="87"/>
        <v>37.581610000000005</v>
      </c>
      <c r="BB128" s="190">
        <f t="shared" si="93"/>
        <v>15.737370000000004</v>
      </c>
      <c r="BC128" s="191">
        <f t="shared" si="93"/>
        <v>0</v>
      </c>
      <c r="BD128" s="135">
        <f t="shared" si="93"/>
        <v>6.6847000000000012</v>
      </c>
      <c r="BE128" s="135">
        <f t="shared" si="93"/>
        <v>1.7334900000000002</v>
      </c>
      <c r="BF128" s="135">
        <f t="shared" si="93"/>
        <v>0.36256000000000005</v>
      </c>
      <c r="BG128" s="135">
        <f t="shared" si="93"/>
        <v>0.67980000000000007</v>
      </c>
      <c r="BH128" s="135">
        <f t="shared" si="120"/>
        <v>5.6763300000000001</v>
      </c>
      <c r="BI128" s="135">
        <f t="shared" si="120"/>
        <v>5.65367</v>
      </c>
      <c r="BJ128" s="135">
        <f t="shared" si="120"/>
        <v>0</v>
      </c>
      <c r="BK128" s="135">
        <f t="shared" si="91"/>
        <v>0</v>
      </c>
      <c r="BL128" s="135">
        <f t="shared" si="91"/>
        <v>0</v>
      </c>
      <c r="BM128" s="136">
        <f t="shared" si="91"/>
        <v>1.0536900000000002</v>
      </c>
      <c r="BN128" s="137">
        <f t="shared" si="121"/>
        <v>1545247.1382800003</v>
      </c>
      <c r="BO128" s="187">
        <f t="shared" si="114"/>
        <v>647075.15076000022</v>
      </c>
      <c r="BP128" s="187">
        <f t="shared" si="115"/>
        <v>0</v>
      </c>
      <c r="BQ128" s="137">
        <f t="shared" si="119"/>
        <v>274855.53560000006</v>
      </c>
      <c r="BR128" s="137">
        <f t="shared" si="119"/>
        <v>71276.096520000006</v>
      </c>
      <c r="BS128" s="137">
        <f t="shared" si="119"/>
        <v>14907.418880000001</v>
      </c>
      <c r="BT128" s="137">
        <f t="shared" si="119"/>
        <v>27951.410400000004</v>
      </c>
      <c r="BU128" s="137">
        <f t="shared" si="119"/>
        <v>233394.27684000001</v>
      </c>
      <c r="BV128" s="137">
        <f t="shared" si="118"/>
        <v>232462.56316000002</v>
      </c>
      <c r="BW128" s="137">
        <f t="shared" si="118"/>
        <v>0</v>
      </c>
      <c r="BX128" s="137">
        <f t="shared" si="118"/>
        <v>0</v>
      </c>
      <c r="BY128" s="137">
        <f t="shared" si="118"/>
        <v>0</v>
      </c>
      <c r="BZ128" s="137">
        <f t="shared" si="118"/>
        <v>43324.686120000013</v>
      </c>
      <c r="CA128" s="122">
        <v>1</v>
      </c>
      <c r="CF128" s="127" t="s">
        <v>105</v>
      </c>
    </row>
    <row r="129" spans="1:84" ht="12" hidden="1" customHeight="1" x14ac:dyDescent="0.25">
      <c r="A129" s="126" t="e">
        <f t="shared" si="122"/>
        <v>#REF!</v>
      </c>
      <c r="B129" s="127" t="s">
        <v>106</v>
      </c>
      <c r="C129" s="128">
        <f t="shared" si="80"/>
        <v>7614.56</v>
      </c>
      <c r="D129" s="129">
        <v>7614.56</v>
      </c>
      <c r="E129" s="129">
        <v>0</v>
      </c>
      <c r="F129" s="129">
        <v>1937.4</v>
      </c>
      <c r="G129" s="126" t="s">
        <v>214</v>
      </c>
      <c r="H129" s="130">
        <v>3</v>
      </c>
      <c r="I129" s="130" t="s">
        <v>276</v>
      </c>
      <c r="J129" s="131">
        <v>45.06</v>
      </c>
      <c r="K129" s="132">
        <v>5.0999999999999996</v>
      </c>
      <c r="L129" s="132">
        <v>8.6300000000000008</v>
      </c>
      <c r="M129" s="132">
        <v>13.43</v>
      </c>
      <c r="N129" s="132">
        <v>6.91</v>
      </c>
      <c r="O129" s="132">
        <v>3.15</v>
      </c>
      <c r="P129" s="132">
        <v>1.81</v>
      </c>
      <c r="Q129" s="132">
        <v>5.77</v>
      </c>
      <c r="R129" s="132">
        <v>0.26</v>
      </c>
      <c r="S129" s="133">
        <v>40</v>
      </c>
      <c r="T129" s="133">
        <v>40</v>
      </c>
      <c r="U129" s="133">
        <v>2604.04</v>
      </c>
      <c r="V129" s="132">
        <v>195.98199600000001</v>
      </c>
      <c r="W129" s="133">
        <v>42.3</v>
      </c>
      <c r="X129" s="133">
        <v>2604.04</v>
      </c>
      <c r="Y129" s="132">
        <v>7.85</v>
      </c>
      <c r="Z129" s="134">
        <v>0</v>
      </c>
      <c r="AA129" s="132">
        <v>6.73</v>
      </c>
      <c r="AB129" s="132">
        <v>10.67</v>
      </c>
      <c r="AC129" s="132">
        <v>14</v>
      </c>
      <c r="AD129" s="131">
        <f t="shared" si="84"/>
        <v>2058672.4416000005</v>
      </c>
      <c r="AE129" s="132">
        <f t="shared" si="84"/>
        <v>233005.53600000002</v>
      </c>
      <c r="AF129" s="132">
        <f t="shared" si="84"/>
        <v>394281.91680000006</v>
      </c>
      <c r="AG129" s="132">
        <f t="shared" si="84"/>
        <v>613581.24479999999</v>
      </c>
      <c r="AH129" s="132">
        <f t="shared" si="84"/>
        <v>315699.65760000004</v>
      </c>
      <c r="AI129" s="132">
        <f t="shared" si="84"/>
        <v>143915.18400000001</v>
      </c>
      <c r="AJ129" s="132">
        <f t="shared" si="117"/>
        <v>82694.121599999999</v>
      </c>
      <c r="AK129" s="132">
        <f t="shared" si="117"/>
        <v>263616.06719999999</v>
      </c>
      <c r="AL129" s="132">
        <f t="shared" si="117"/>
        <v>11878.713600000001</v>
      </c>
      <c r="AN129" s="135">
        <f>SUMIF('Page 1'!$L:$L,$B:$B,'Page 1'!$S:$S)</f>
        <v>48.44</v>
      </c>
      <c r="AO129" s="190">
        <f>SUMIF(СиР!$T$25:$Z$25,$AN$5:$AN$235,СиР!$T$26:$Z$26)</f>
        <v>18.489999999999998</v>
      </c>
      <c r="AP129" s="191"/>
      <c r="AQ129" s="135">
        <f>SUMIF(СиР!$T$25:$Z$25,$AN$5:$AN$235,СиР!$T$28:$Z$28)</f>
        <v>6.67</v>
      </c>
      <c r="AR129" s="135">
        <f>SUMIF(СиР!$T$25:$Z$25,$AN$5:$AN$235,СиР!$T$29:$Z$29)</f>
        <v>1.53</v>
      </c>
      <c r="AS129" s="135">
        <f>SUMIF(СиР!$T$25:$Z$25,$AN$5:$AN$235,СиР!$T$30:$Z$30)</f>
        <v>0.32</v>
      </c>
      <c r="AT129" s="135">
        <f>SUMIF(СиР!$T$25:$Z$25,$AN$5:$AN$235,СиР!$T$31:$Z$31)</f>
        <v>0.87</v>
      </c>
      <c r="AU129" s="135">
        <f>SUMIF(СиР!$T$25:$Z$25,$AN$5:$AN$235,СиР!$T$32:$Z$32)</f>
        <v>5.01</v>
      </c>
      <c r="AV129" s="135">
        <f>SUMIF(СиР!$T$25:$Z$25,$AN$5:$AN$235,СиР!$T$33:$Z$33)</f>
        <v>4.99</v>
      </c>
      <c r="AW129" s="135">
        <f>SUMIF(СиР!$T$25:$Z$25,$AN$5:$AN$235,СиР!$T$34:$Z$34)</f>
        <v>2.7</v>
      </c>
      <c r="AX129" s="135">
        <f>SUMIF(СиР!$T$25:$Z$25,$AN$5:$AN$235,СиР!$T$35:$Z$35)</f>
        <v>6.46</v>
      </c>
      <c r="AY129" s="135">
        <f>SUMIF(СиР!$T$25:$Z$25,$AN$5:$AN$235,СиР!$T$36:$Z$36)</f>
        <v>0.47</v>
      </c>
      <c r="AZ129" s="136">
        <f>SUMIF(СиР!$T$25:$Z$25,$AN$5:$AN$235,СиР!$T$37:$Z$37)</f>
        <v>0.93</v>
      </c>
      <c r="BA129" s="135">
        <f t="shared" si="87"/>
        <v>54.88252</v>
      </c>
      <c r="BB129" s="190">
        <f t="shared" si="93"/>
        <v>20.949169999999999</v>
      </c>
      <c r="BC129" s="191">
        <f t="shared" si="93"/>
        <v>0</v>
      </c>
      <c r="BD129" s="135">
        <f t="shared" si="93"/>
        <v>7.5571100000000007</v>
      </c>
      <c r="BE129" s="135">
        <f t="shared" si="93"/>
        <v>1.7334900000000002</v>
      </c>
      <c r="BF129" s="135">
        <f t="shared" si="93"/>
        <v>0.36256000000000005</v>
      </c>
      <c r="BG129" s="135">
        <f t="shared" si="93"/>
        <v>0.98571000000000009</v>
      </c>
      <c r="BH129" s="135">
        <f t="shared" si="120"/>
        <v>5.6763300000000001</v>
      </c>
      <c r="BI129" s="135">
        <f t="shared" si="120"/>
        <v>5.65367</v>
      </c>
      <c r="BJ129" s="135">
        <f t="shared" si="120"/>
        <v>3.0591000000000004</v>
      </c>
      <c r="BK129" s="135">
        <f t="shared" si="91"/>
        <v>7.3191800000000002</v>
      </c>
      <c r="BL129" s="135">
        <f t="shared" si="91"/>
        <v>0.53250999999999993</v>
      </c>
      <c r="BM129" s="136">
        <f t="shared" si="91"/>
        <v>1.05369</v>
      </c>
      <c r="BN129" s="137">
        <f t="shared" si="121"/>
        <v>4916760.9877120005</v>
      </c>
      <c r="BO129" s="187">
        <f t="shared" si="114"/>
        <v>1876773.5479519998</v>
      </c>
      <c r="BP129" s="187">
        <f t="shared" si="115"/>
        <v>0</v>
      </c>
      <c r="BQ129" s="137">
        <f t="shared" si="119"/>
        <v>677018.90561600006</v>
      </c>
      <c r="BR129" s="137">
        <f t="shared" si="119"/>
        <v>155298.189744</v>
      </c>
      <c r="BS129" s="137">
        <f t="shared" si="119"/>
        <v>32480.667136000004</v>
      </c>
      <c r="BT129" s="137">
        <f t="shared" si="119"/>
        <v>88306.81377600001</v>
      </c>
      <c r="BU129" s="137">
        <f t="shared" si="119"/>
        <v>508525.44484800001</v>
      </c>
      <c r="BV129" s="137">
        <f t="shared" si="118"/>
        <v>506495.40315200004</v>
      </c>
      <c r="BW129" s="137">
        <f t="shared" si="118"/>
        <v>274055.62896000006</v>
      </c>
      <c r="BX129" s="137">
        <f t="shared" si="118"/>
        <v>655703.46780800004</v>
      </c>
      <c r="BY129" s="137">
        <f t="shared" si="118"/>
        <v>47705.979855999991</v>
      </c>
      <c r="BZ129" s="137">
        <f t="shared" si="118"/>
        <v>94396.938863999996</v>
      </c>
      <c r="CA129" s="122">
        <v>1</v>
      </c>
      <c r="CF129" s="127" t="s">
        <v>106</v>
      </c>
    </row>
    <row r="130" spans="1:84" ht="12" hidden="1" customHeight="1" x14ac:dyDescent="0.25">
      <c r="A130" s="126" t="e">
        <f t="shared" si="122"/>
        <v>#REF!</v>
      </c>
      <c r="B130" s="127" t="s">
        <v>107</v>
      </c>
      <c r="C130" s="128">
        <f t="shared" si="80"/>
        <v>5017.28</v>
      </c>
      <c r="D130" s="129">
        <v>5017.28</v>
      </c>
      <c r="E130" s="129">
        <v>0</v>
      </c>
      <c r="F130" s="129">
        <v>860.8</v>
      </c>
      <c r="G130" s="126" t="s">
        <v>214</v>
      </c>
      <c r="H130" s="130">
        <v>1</v>
      </c>
      <c r="I130" s="130" t="s">
        <v>276</v>
      </c>
      <c r="J130" s="131">
        <v>44.8</v>
      </c>
      <c r="K130" s="132">
        <v>5.0999999999999996</v>
      </c>
      <c r="L130" s="132">
        <v>8.6300000000000008</v>
      </c>
      <c r="M130" s="132">
        <v>13.43</v>
      </c>
      <c r="N130" s="132">
        <v>6.91</v>
      </c>
      <c r="O130" s="132">
        <v>3.15</v>
      </c>
      <c r="P130" s="132">
        <v>1.81</v>
      </c>
      <c r="Q130" s="132">
        <v>5.77</v>
      </c>
      <c r="R130" s="132">
        <v>0</v>
      </c>
      <c r="S130" s="133">
        <v>40</v>
      </c>
      <c r="T130" s="133">
        <v>40</v>
      </c>
      <c r="U130" s="133">
        <v>2604.04</v>
      </c>
      <c r="V130" s="132">
        <v>195.98199600000001</v>
      </c>
      <c r="W130" s="133">
        <v>42.3</v>
      </c>
      <c r="X130" s="133">
        <v>2604.04</v>
      </c>
      <c r="Y130" s="132">
        <v>0</v>
      </c>
      <c r="Z130" s="134">
        <v>0</v>
      </c>
      <c r="AA130" s="132">
        <v>5.05</v>
      </c>
      <c r="AB130" s="132">
        <v>10.67</v>
      </c>
      <c r="AC130" s="132">
        <v>14</v>
      </c>
      <c r="AD130" s="131">
        <f t="shared" si="84"/>
        <v>1348644.8639999998</v>
      </c>
      <c r="AE130" s="132">
        <f t="shared" si="84"/>
        <v>153528.76799999998</v>
      </c>
      <c r="AF130" s="132">
        <f t="shared" si="84"/>
        <v>259794.75839999999</v>
      </c>
      <c r="AG130" s="132">
        <f t="shared" si="84"/>
        <v>404292.42239999998</v>
      </c>
      <c r="AH130" s="132">
        <f t="shared" si="84"/>
        <v>208016.42879999999</v>
      </c>
      <c r="AI130" s="132">
        <f t="shared" si="84"/>
        <v>94826.59199999999</v>
      </c>
      <c r="AJ130" s="132">
        <f t="shared" si="117"/>
        <v>54487.660799999998</v>
      </c>
      <c r="AK130" s="132">
        <f t="shared" si="117"/>
        <v>173698.23359999998</v>
      </c>
      <c r="AL130" s="132">
        <f t="shared" si="117"/>
        <v>0</v>
      </c>
      <c r="AN130" s="135">
        <f>SUMIF('Page 1'!$L:$L,$B:$B,'Page 1'!$S:$S)</f>
        <v>48.16</v>
      </c>
      <c r="AO130" s="190">
        <f>SUMIF(СиР!$T$25:$Z$25,$AN$5:$AN$235,СиР!$T$26:$Z$26)</f>
        <v>18.649999999999999</v>
      </c>
      <c r="AP130" s="191"/>
      <c r="AQ130" s="135">
        <f>SUMIF(СиР!$T$25:$Z$25,$AN$5:$AN$235,СиР!$T$28:$Z$28)</f>
        <v>7.16</v>
      </c>
      <c r="AR130" s="135">
        <f>SUMIF(СиР!$T$25:$Z$25,$AN$5:$AN$235,СиР!$T$29:$Z$29)</f>
        <v>1.53</v>
      </c>
      <c r="AS130" s="135">
        <f>SUMIF(СиР!$T$25:$Z$25,$AN$5:$AN$235,СиР!$T$30:$Z$30)</f>
        <v>0.32</v>
      </c>
      <c r="AT130" s="135">
        <f>SUMIF(СиР!$T$25:$Z$25,$AN$5:$AN$235,СиР!$T$31:$Z$31)</f>
        <v>0.87</v>
      </c>
      <c r="AU130" s="135">
        <f>SUMIF(СиР!$T$25:$Z$25,$AN$5:$AN$235,СиР!$T$32:$Z$32)</f>
        <v>5.01</v>
      </c>
      <c r="AV130" s="135">
        <f>SUMIF(СиР!$T$25:$Z$25,$AN$5:$AN$235,СиР!$T$33:$Z$33)</f>
        <v>4.99</v>
      </c>
      <c r="AW130" s="135">
        <f>SUMIF(СиР!$T$25:$Z$25,$AN$5:$AN$235,СиР!$T$34:$Z$34)</f>
        <v>2.7</v>
      </c>
      <c r="AX130" s="135">
        <f>SUMIF(СиР!$T$25:$Z$25,$AN$5:$AN$235,СиР!$T$35:$Z$35)</f>
        <v>6.46</v>
      </c>
      <c r="AY130" s="135">
        <f>SUMIF(СиР!$T$25:$Z$25,$AN$5:$AN$235,СиР!$T$36:$Z$36)</f>
        <v>0.47</v>
      </c>
      <c r="AZ130" s="136">
        <f>SUMIF(СиР!$T$25:$Z$25,$AN$5:$AN$235,СиР!$T$37:$Z$37)</f>
        <v>0</v>
      </c>
      <c r="BA130" s="135">
        <f t="shared" si="87"/>
        <v>54.565279999999994</v>
      </c>
      <c r="BB130" s="190">
        <f t="shared" si="93"/>
        <v>21.130449999999996</v>
      </c>
      <c r="BC130" s="191">
        <f t="shared" si="93"/>
        <v>0</v>
      </c>
      <c r="BD130" s="135">
        <f t="shared" si="93"/>
        <v>8.1122800000000002</v>
      </c>
      <c r="BE130" s="135">
        <f t="shared" si="93"/>
        <v>1.7334900000000002</v>
      </c>
      <c r="BF130" s="135">
        <f t="shared" si="93"/>
        <v>0.36255999999999999</v>
      </c>
      <c r="BG130" s="135">
        <f t="shared" si="93"/>
        <v>0.98570999999999998</v>
      </c>
      <c r="BH130" s="135">
        <f t="shared" si="120"/>
        <v>5.6763299999999992</v>
      </c>
      <c r="BI130" s="135">
        <f t="shared" si="120"/>
        <v>5.6536700000000009</v>
      </c>
      <c r="BJ130" s="135">
        <f t="shared" si="120"/>
        <v>3.0591000000000004</v>
      </c>
      <c r="BK130" s="135">
        <f t="shared" si="91"/>
        <v>7.3191800000000002</v>
      </c>
      <c r="BL130" s="135">
        <f t="shared" si="91"/>
        <v>0.53250999999999993</v>
      </c>
      <c r="BM130" s="136">
        <f t="shared" si="91"/>
        <v>0</v>
      </c>
      <c r="BN130" s="137">
        <f t="shared" si="121"/>
        <v>3220957.2899839994</v>
      </c>
      <c r="BO130" s="187">
        <f t="shared" si="114"/>
        <v>1247318.3857599997</v>
      </c>
      <c r="BP130" s="187">
        <f t="shared" si="115"/>
        <v>0</v>
      </c>
      <c r="BQ130" s="137">
        <f t="shared" si="119"/>
        <v>478863.25158400001</v>
      </c>
      <c r="BR130" s="137">
        <f t="shared" si="119"/>
        <v>102326.923872</v>
      </c>
      <c r="BS130" s="137">
        <f t="shared" si="119"/>
        <v>21401.709567999998</v>
      </c>
      <c r="BT130" s="137">
        <f t="shared" si="119"/>
        <v>58185.897887999992</v>
      </c>
      <c r="BU130" s="137">
        <f t="shared" si="119"/>
        <v>335070.51542399998</v>
      </c>
      <c r="BV130" s="137">
        <f t="shared" si="118"/>
        <v>333732.90857600007</v>
      </c>
      <c r="BW130" s="137">
        <f t="shared" si="118"/>
        <v>180576.92448000002</v>
      </c>
      <c r="BX130" s="137">
        <f t="shared" si="118"/>
        <v>432047.01190400001</v>
      </c>
      <c r="BY130" s="137">
        <f t="shared" si="118"/>
        <v>31433.760927999992</v>
      </c>
      <c r="BZ130" s="137">
        <f t="shared" si="118"/>
        <v>0</v>
      </c>
      <c r="CA130" s="122">
        <v>1</v>
      </c>
      <c r="CF130" s="127" t="s">
        <v>107</v>
      </c>
    </row>
    <row r="131" spans="1:84" ht="12" hidden="1" customHeight="1" x14ac:dyDescent="0.25">
      <c r="A131" s="126" t="e">
        <f t="shared" si="122"/>
        <v>#REF!</v>
      </c>
      <c r="B131" s="127" t="s">
        <v>108</v>
      </c>
      <c r="C131" s="128">
        <f t="shared" si="80"/>
        <v>9584.2799999999916</v>
      </c>
      <c r="D131" s="129">
        <v>9508.9799999999923</v>
      </c>
      <c r="E131" s="129">
        <v>75.3</v>
      </c>
      <c r="F131" s="129">
        <v>1379.8</v>
      </c>
      <c r="G131" s="126" t="s">
        <v>214</v>
      </c>
      <c r="H131" s="130">
        <v>3</v>
      </c>
      <c r="I131" s="130" t="s">
        <v>276</v>
      </c>
      <c r="J131" s="131">
        <v>45.06</v>
      </c>
      <c r="K131" s="132">
        <v>5.0999999999999996</v>
      </c>
      <c r="L131" s="132">
        <v>8.6300000000000008</v>
      </c>
      <c r="M131" s="132">
        <v>13.43</v>
      </c>
      <c r="N131" s="132">
        <v>6.91</v>
      </c>
      <c r="O131" s="132">
        <v>3.15</v>
      </c>
      <c r="P131" s="132">
        <v>1.81</v>
      </c>
      <c r="Q131" s="132">
        <v>5.77</v>
      </c>
      <c r="R131" s="132">
        <v>0.26</v>
      </c>
      <c r="S131" s="133">
        <v>40</v>
      </c>
      <c r="T131" s="133">
        <v>40</v>
      </c>
      <c r="U131" s="133">
        <v>2604.04</v>
      </c>
      <c r="V131" s="132">
        <v>195.98199600000001</v>
      </c>
      <c r="W131" s="133">
        <v>42.3</v>
      </c>
      <c r="X131" s="133">
        <v>2604.04</v>
      </c>
      <c r="Y131" s="132">
        <v>7.85</v>
      </c>
      <c r="Z131" s="134">
        <v>0</v>
      </c>
      <c r="AA131" s="132">
        <v>6.73</v>
      </c>
      <c r="AB131" s="132">
        <v>10.67</v>
      </c>
      <c r="AC131" s="132">
        <v>14</v>
      </c>
      <c r="AD131" s="131">
        <f t="shared" ref="AD131:AI173" si="123">$C131*J131*6</f>
        <v>2591205.9407999981</v>
      </c>
      <c r="AE131" s="132">
        <f t="shared" si="123"/>
        <v>293278.9679999997</v>
      </c>
      <c r="AF131" s="132">
        <f t="shared" si="123"/>
        <v>496274.01839999965</v>
      </c>
      <c r="AG131" s="132">
        <f t="shared" si="123"/>
        <v>772301.28239999921</v>
      </c>
      <c r="AH131" s="132">
        <f t="shared" si="123"/>
        <v>397364.24879999971</v>
      </c>
      <c r="AI131" s="132">
        <f t="shared" si="123"/>
        <v>181142.89199999982</v>
      </c>
      <c r="AJ131" s="132">
        <f t="shared" si="117"/>
        <v>104085.28079999992</v>
      </c>
      <c r="AK131" s="132">
        <f t="shared" si="117"/>
        <v>331807.77359999967</v>
      </c>
      <c r="AL131" s="132">
        <f t="shared" si="117"/>
        <v>14951.476799999986</v>
      </c>
      <c r="AN131" s="135">
        <f>SUMIF('Page 1'!$L:$L,$B:$B,'Page 1'!$S:$S)</f>
        <v>48.44</v>
      </c>
      <c r="AO131" s="190">
        <f>SUMIF(СиР!$T$25:$Z$25,$AN$5:$AN$235,СиР!$T$26:$Z$26)</f>
        <v>18.489999999999998</v>
      </c>
      <c r="AP131" s="191"/>
      <c r="AQ131" s="135">
        <f>SUMIF(СиР!$T$25:$Z$25,$AN$5:$AN$235,СиР!$T$28:$Z$28)</f>
        <v>6.67</v>
      </c>
      <c r="AR131" s="135">
        <f>SUMIF(СиР!$T$25:$Z$25,$AN$5:$AN$235,СиР!$T$29:$Z$29)</f>
        <v>1.53</v>
      </c>
      <c r="AS131" s="135">
        <f>SUMIF(СиР!$T$25:$Z$25,$AN$5:$AN$235,СиР!$T$30:$Z$30)</f>
        <v>0.32</v>
      </c>
      <c r="AT131" s="135">
        <f>SUMIF(СиР!$T$25:$Z$25,$AN$5:$AN$235,СиР!$T$31:$Z$31)</f>
        <v>0.87</v>
      </c>
      <c r="AU131" s="135">
        <f>SUMIF(СиР!$T$25:$Z$25,$AN$5:$AN$235,СиР!$T$32:$Z$32)</f>
        <v>5.01</v>
      </c>
      <c r="AV131" s="135">
        <f>SUMIF(СиР!$T$25:$Z$25,$AN$5:$AN$235,СиР!$T$33:$Z$33)</f>
        <v>4.99</v>
      </c>
      <c r="AW131" s="135">
        <f>SUMIF(СиР!$T$25:$Z$25,$AN$5:$AN$235,СиР!$T$34:$Z$34)</f>
        <v>2.7</v>
      </c>
      <c r="AX131" s="135">
        <f>SUMIF(СиР!$T$25:$Z$25,$AN$5:$AN$235,СиР!$T$35:$Z$35)</f>
        <v>6.46</v>
      </c>
      <c r="AY131" s="135">
        <f>SUMIF(СиР!$T$25:$Z$25,$AN$5:$AN$235,СиР!$T$36:$Z$36)</f>
        <v>0.47</v>
      </c>
      <c r="AZ131" s="136">
        <f>SUMIF(СиР!$T$25:$Z$25,$AN$5:$AN$235,СиР!$T$37:$Z$37)</f>
        <v>0.93</v>
      </c>
      <c r="BA131" s="135">
        <f t="shared" si="87"/>
        <v>54.88252</v>
      </c>
      <c r="BB131" s="190">
        <f t="shared" si="93"/>
        <v>20.949169999999999</v>
      </c>
      <c r="BC131" s="191">
        <f t="shared" si="93"/>
        <v>0</v>
      </c>
      <c r="BD131" s="135">
        <f t="shared" si="93"/>
        <v>7.5571100000000007</v>
      </c>
      <c r="BE131" s="135">
        <f t="shared" si="93"/>
        <v>1.7334900000000002</v>
      </c>
      <c r="BF131" s="135">
        <f t="shared" si="93"/>
        <v>0.36256000000000005</v>
      </c>
      <c r="BG131" s="135">
        <f t="shared" si="93"/>
        <v>0.98571000000000009</v>
      </c>
      <c r="BH131" s="135">
        <f t="shared" si="120"/>
        <v>5.6763300000000001</v>
      </c>
      <c r="BI131" s="135">
        <f t="shared" si="120"/>
        <v>5.65367</v>
      </c>
      <c r="BJ131" s="135">
        <f t="shared" si="120"/>
        <v>3.0591000000000004</v>
      </c>
      <c r="BK131" s="135">
        <f t="shared" si="91"/>
        <v>7.3191800000000002</v>
      </c>
      <c r="BL131" s="135">
        <f t="shared" si="91"/>
        <v>0.53250999999999993</v>
      </c>
      <c r="BM131" s="136">
        <f t="shared" si="91"/>
        <v>1.05369</v>
      </c>
      <c r="BN131" s="137">
        <f t="shared" si="121"/>
        <v>6188619.4342559949</v>
      </c>
      <c r="BO131" s="187">
        <f t="shared" si="114"/>
        <v>2362253.7848759978</v>
      </c>
      <c r="BP131" s="187">
        <f t="shared" si="115"/>
        <v>0</v>
      </c>
      <c r="BQ131" s="137">
        <f t="shared" si="119"/>
        <v>852148.87750799931</v>
      </c>
      <c r="BR131" s="137">
        <f t="shared" si="119"/>
        <v>195470.43217199983</v>
      </c>
      <c r="BS131" s="137">
        <f t="shared" si="119"/>
        <v>40882.704767999967</v>
      </c>
      <c r="BT131" s="137">
        <f t="shared" si="119"/>
        <v>111149.85358799991</v>
      </c>
      <c r="BU131" s="137">
        <f t="shared" si="119"/>
        <v>640069.84652399935</v>
      </c>
      <c r="BV131" s="137">
        <f t="shared" si="118"/>
        <v>637514.67747599946</v>
      </c>
      <c r="BW131" s="137">
        <f t="shared" si="118"/>
        <v>344947.82147999975</v>
      </c>
      <c r="BX131" s="137">
        <f t="shared" si="118"/>
        <v>825319.60250399925</v>
      </c>
      <c r="BY131" s="137">
        <f t="shared" si="118"/>
        <v>60046.47262799993</v>
      </c>
      <c r="BZ131" s="137">
        <f t="shared" si="118"/>
        <v>118815.36073199988</v>
      </c>
      <c r="CA131" s="122">
        <v>1</v>
      </c>
      <c r="CF131" s="127" t="s">
        <v>108</v>
      </c>
    </row>
    <row r="132" spans="1:84" ht="12" hidden="1" customHeight="1" x14ac:dyDescent="0.25">
      <c r="A132" s="126" t="e">
        <f t="shared" si="122"/>
        <v>#REF!</v>
      </c>
      <c r="B132" s="127" t="s">
        <v>109</v>
      </c>
      <c r="C132" s="128">
        <f t="shared" ref="C132:C198" si="124">SUM(D132:E132)</f>
        <v>3036.2</v>
      </c>
      <c r="D132" s="129">
        <v>3036.2</v>
      </c>
      <c r="E132" s="129">
        <v>0</v>
      </c>
      <c r="F132" s="129">
        <v>498</v>
      </c>
      <c r="G132" s="126" t="s">
        <v>214</v>
      </c>
      <c r="H132" s="130">
        <v>3</v>
      </c>
      <c r="I132" s="130" t="s">
        <v>276</v>
      </c>
      <c r="J132" s="131">
        <v>45.06</v>
      </c>
      <c r="K132" s="132">
        <v>5.0999999999999996</v>
      </c>
      <c r="L132" s="132">
        <v>8.6300000000000008</v>
      </c>
      <c r="M132" s="132">
        <v>13.43</v>
      </c>
      <c r="N132" s="132">
        <v>6.91</v>
      </c>
      <c r="O132" s="132">
        <v>3.15</v>
      </c>
      <c r="P132" s="132">
        <v>1.81</v>
      </c>
      <c r="Q132" s="132">
        <v>5.77</v>
      </c>
      <c r="R132" s="132">
        <v>0.26</v>
      </c>
      <c r="S132" s="133">
        <v>40</v>
      </c>
      <c r="T132" s="133">
        <v>40</v>
      </c>
      <c r="U132" s="133">
        <v>2604.04</v>
      </c>
      <c r="V132" s="132">
        <v>195.98199600000001</v>
      </c>
      <c r="W132" s="133">
        <v>42.3</v>
      </c>
      <c r="X132" s="133">
        <v>2604.04</v>
      </c>
      <c r="Y132" s="132">
        <v>7.85</v>
      </c>
      <c r="Z132" s="134">
        <v>0</v>
      </c>
      <c r="AA132" s="132">
        <v>6.73</v>
      </c>
      <c r="AB132" s="132">
        <v>10.67</v>
      </c>
      <c r="AC132" s="132">
        <v>14</v>
      </c>
      <c r="AD132" s="131">
        <f t="shared" si="123"/>
        <v>820867.03199999989</v>
      </c>
      <c r="AE132" s="132">
        <f t="shared" si="123"/>
        <v>92907.719999999987</v>
      </c>
      <c r="AF132" s="132">
        <f t="shared" si="123"/>
        <v>157214.43599999999</v>
      </c>
      <c r="AG132" s="132">
        <f t="shared" si="123"/>
        <v>244656.99599999998</v>
      </c>
      <c r="AH132" s="132">
        <f t="shared" si="123"/>
        <v>125880.852</v>
      </c>
      <c r="AI132" s="132">
        <f t="shared" si="123"/>
        <v>57384.179999999993</v>
      </c>
      <c r="AJ132" s="132">
        <f t="shared" si="117"/>
        <v>32973.131999999998</v>
      </c>
      <c r="AK132" s="132">
        <f t="shared" si="117"/>
        <v>105113.24399999998</v>
      </c>
      <c r="AL132" s="132">
        <f t="shared" si="117"/>
        <v>4736.4719999999998</v>
      </c>
      <c r="AN132" s="135">
        <f>SUMIF('Page 1'!$L:$L,$B:$B,'Page 1'!$S:$S)</f>
        <v>48.44</v>
      </c>
      <c r="AO132" s="190">
        <f>SUMIF(СиР!$T$25:$Z$25,$AN$5:$AN$235,СиР!$T$26:$Z$26)</f>
        <v>18.489999999999998</v>
      </c>
      <c r="AP132" s="191"/>
      <c r="AQ132" s="135">
        <f>SUMIF(СиР!$T$25:$Z$25,$AN$5:$AN$235,СиР!$T$28:$Z$28)</f>
        <v>6.67</v>
      </c>
      <c r="AR132" s="135">
        <f>SUMIF(СиР!$T$25:$Z$25,$AN$5:$AN$235,СиР!$T$29:$Z$29)</f>
        <v>1.53</v>
      </c>
      <c r="AS132" s="135">
        <f>SUMIF(СиР!$T$25:$Z$25,$AN$5:$AN$235,СиР!$T$30:$Z$30)</f>
        <v>0.32</v>
      </c>
      <c r="AT132" s="135">
        <f>SUMIF(СиР!$T$25:$Z$25,$AN$5:$AN$235,СиР!$T$31:$Z$31)</f>
        <v>0.87</v>
      </c>
      <c r="AU132" s="135">
        <f>SUMIF(СиР!$T$25:$Z$25,$AN$5:$AN$235,СиР!$T$32:$Z$32)</f>
        <v>5.01</v>
      </c>
      <c r="AV132" s="135">
        <f>SUMIF(СиР!$T$25:$Z$25,$AN$5:$AN$235,СиР!$T$33:$Z$33)</f>
        <v>4.99</v>
      </c>
      <c r="AW132" s="135">
        <f>SUMIF(СиР!$T$25:$Z$25,$AN$5:$AN$235,СиР!$T$34:$Z$34)</f>
        <v>2.7</v>
      </c>
      <c r="AX132" s="135">
        <f>SUMIF(СиР!$T$25:$Z$25,$AN$5:$AN$235,СиР!$T$35:$Z$35)</f>
        <v>6.46</v>
      </c>
      <c r="AY132" s="135">
        <f>SUMIF(СиР!$T$25:$Z$25,$AN$5:$AN$235,СиР!$T$36:$Z$36)</f>
        <v>0.47</v>
      </c>
      <c r="AZ132" s="136">
        <f>SUMIF(СиР!$T$25:$Z$25,$AN$5:$AN$235,СиР!$T$37:$Z$37)</f>
        <v>0.93</v>
      </c>
      <c r="BA132" s="135">
        <f t="shared" si="87"/>
        <v>54.88252</v>
      </c>
      <c r="BB132" s="190">
        <f t="shared" si="93"/>
        <v>20.949169999999999</v>
      </c>
      <c r="BC132" s="191">
        <f t="shared" si="93"/>
        <v>0</v>
      </c>
      <c r="BD132" s="135">
        <f t="shared" si="93"/>
        <v>7.5571100000000007</v>
      </c>
      <c r="BE132" s="135">
        <f t="shared" si="93"/>
        <v>1.7334900000000002</v>
      </c>
      <c r="BF132" s="135">
        <f t="shared" si="93"/>
        <v>0.36256000000000005</v>
      </c>
      <c r="BG132" s="135">
        <f t="shared" si="93"/>
        <v>0.98571000000000009</v>
      </c>
      <c r="BH132" s="135">
        <f t="shared" si="120"/>
        <v>5.6763300000000001</v>
      </c>
      <c r="BI132" s="135">
        <f t="shared" si="120"/>
        <v>5.65367</v>
      </c>
      <c r="BJ132" s="135">
        <f t="shared" si="120"/>
        <v>3.0591000000000004</v>
      </c>
      <c r="BK132" s="135">
        <f t="shared" si="91"/>
        <v>7.3191800000000002</v>
      </c>
      <c r="BL132" s="135">
        <f t="shared" si="91"/>
        <v>0.53250999999999993</v>
      </c>
      <c r="BM132" s="136">
        <f t="shared" si="91"/>
        <v>1.05369</v>
      </c>
      <c r="BN132" s="137">
        <f t="shared" si="121"/>
        <v>1960490.1282399998</v>
      </c>
      <c r="BO132" s="187">
        <f t="shared" si="114"/>
        <v>748337.37553999992</v>
      </c>
      <c r="BP132" s="187">
        <f t="shared" si="115"/>
        <v>0</v>
      </c>
      <c r="BQ132" s="137">
        <f t="shared" si="119"/>
        <v>269951.88182000001</v>
      </c>
      <c r="BR132" s="137">
        <f t="shared" si="119"/>
        <v>61922.995379999993</v>
      </c>
      <c r="BS132" s="137">
        <f t="shared" si="119"/>
        <v>12951.21472</v>
      </c>
      <c r="BT132" s="137">
        <f t="shared" si="119"/>
        <v>35211.115020000005</v>
      </c>
      <c r="BU132" s="137">
        <f t="shared" si="119"/>
        <v>202767.45545999997</v>
      </c>
      <c r="BV132" s="137">
        <f t="shared" si="118"/>
        <v>201958.00453999999</v>
      </c>
      <c r="BW132" s="137">
        <f t="shared" si="118"/>
        <v>109275.87420000002</v>
      </c>
      <c r="BX132" s="137">
        <f t="shared" si="118"/>
        <v>261452.64715999999</v>
      </c>
      <c r="BY132" s="137">
        <f t="shared" si="118"/>
        <v>19022.096619999993</v>
      </c>
      <c r="BZ132" s="137">
        <f t="shared" si="118"/>
        <v>37639.467779999992</v>
      </c>
      <c r="CA132" s="122">
        <v>1</v>
      </c>
      <c r="CF132" s="127" t="s">
        <v>109</v>
      </c>
    </row>
    <row r="133" spans="1:84" ht="12" hidden="1" customHeight="1" x14ac:dyDescent="0.25">
      <c r="A133" s="126" t="e">
        <f t="shared" si="122"/>
        <v>#REF!</v>
      </c>
      <c r="B133" s="127" t="s">
        <v>110</v>
      </c>
      <c r="C133" s="128">
        <f t="shared" si="124"/>
        <v>3037.3</v>
      </c>
      <c r="D133" s="129">
        <v>3037.3</v>
      </c>
      <c r="E133" s="129">
        <v>0</v>
      </c>
      <c r="F133" s="129">
        <v>489.8</v>
      </c>
      <c r="G133" s="126" t="s">
        <v>214</v>
      </c>
      <c r="H133" s="130">
        <v>3</v>
      </c>
      <c r="I133" s="130" t="s">
        <v>276</v>
      </c>
      <c r="J133" s="131">
        <v>45.06</v>
      </c>
      <c r="K133" s="132">
        <v>5.0999999999999996</v>
      </c>
      <c r="L133" s="132">
        <v>8.6300000000000008</v>
      </c>
      <c r="M133" s="132">
        <v>13.43</v>
      </c>
      <c r="N133" s="132">
        <v>6.91</v>
      </c>
      <c r="O133" s="132">
        <v>3.15</v>
      </c>
      <c r="P133" s="132">
        <v>1.81</v>
      </c>
      <c r="Q133" s="132">
        <v>5.77</v>
      </c>
      <c r="R133" s="132">
        <v>0.26</v>
      </c>
      <c r="S133" s="133">
        <v>40</v>
      </c>
      <c r="T133" s="133">
        <v>40</v>
      </c>
      <c r="U133" s="133">
        <v>2604.04</v>
      </c>
      <c r="V133" s="132">
        <v>195.98199600000001</v>
      </c>
      <c r="W133" s="133">
        <v>42.3</v>
      </c>
      <c r="X133" s="133">
        <v>2604.04</v>
      </c>
      <c r="Y133" s="132">
        <v>7.85</v>
      </c>
      <c r="Z133" s="134">
        <v>0</v>
      </c>
      <c r="AA133" s="132">
        <v>6.73</v>
      </c>
      <c r="AB133" s="132">
        <v>10.67</v>
      </c>
      <c r="AC133" s="132">
        <v>14</v>
      </c>
      <c r="AD133" s="131">
        <f t="shared" si="123"/>
        <v>821164.42800000007</v>
      </c>
      <c r="AE133" s="132">
        <f t="shared" si="123"/>
        <v>92941.38</v>
      </c>
      <c r="AF133" s="132">
        <f t="shared" si="123"/>
        <v>157271.39400000003</v>
      </c>
      <c r="AG133" s="132">
        <f t="shared" si="123"/>
        <v>244745.63399999999</v>
      </c>
      <c r="AH133" s="132">
        <f t="shared" si="123"/>
        <v>125926.45800000001</v>
      </c>
      <c r="AI133" s="132">
        <f t="shared" si="123"/>
        <v>57404.97</v>
      </c>
      <c r="AJ133" s="132">
        <f t="shared" si="117"/>
        <v>32985.078000000009</v>
      </c>
      <c r="AK133" s="132">
        <f t="shared" si="117"/>
        <v>105151.326</v>
      </c>
      <c r="AL133" s="132">
        <f t="shared" si="117"/>
        <v>4738.1880000000001</v>
      </c>
      <c r="AN133" s="135">
        <f>SUMIF('Page 1'!$L:$L,$B:$B,'Page 1'!$S:$S)</f>
        <v>48.44</v>
      </c>
      <c r="AO133" s="190">
        <f>SUMIF(СиР!$T$25:$Z$25,$AN$5:$AN$235,СиР!$T$26:$Z$26)</f>
        <v>18.489999999999998</v>
      </c>
      <c r="AP133" s="191"/>
      <c r="AQ133" s="135">
        <f>SUMIF(СиР!$T$25:$Z$25,$AN$5:$AN$235,СиР!$T$28:$Z$28)</f>
        <v>6.67</v>
      </c>
      <c r="AR133" s="135">
        <f>SUMIF(СиР!$T$25:$Z$25,$AN$5:$AN$235,СиР!$T$29:$Z$29)</f>
        <v>1.53</v>
      </c>
      <c r="AS133" s="135">
        <f>SUMIF(СиР!$T$25:$Z$25,$AN$5:$AN$235,СиР!$T$30:$Z$30)</f>
        <v>0.32</v>
      </c>
      <c r="AT133" s="135">
        <f>SUMIF(СиР!$T$25:$Z$25,$AN$5:$AN$235,СиР!$T$31:$Z$31)</f>
        <v>0.87</v>
      </c>
      <c r="AU133" s="135">
        <f>SUMIF(СиР!$T$25:$Z$25,$AN$5:$AN$235,СиР!$T$32:$Z$32)</f>
        <v>5.01</v>
      </c>
      <c r="AV133" s="135">
        <f>SUMIF(СиР!$T$25:$Z$25,$AN$5:$AN$235,СиР!$T$33:$Z$33)</f>
        <v>4.99</v>
      </c>
      <c r="AW133" s="135">
        <f>SUMIF(СиР!$T$25:$Z$25,$AN$5:$AN$235,СиР!$T$34:$Z$34)</f>
        <v>2.7</v>
      </c>
      <c r="AX133" s="135">
        <f>SUMIF(СиР!$T$25:$Z$25,$AN$5:$AN$235,СиР!$T$35:$Z$35)</f>
        <v>6.46</v>
      </c>
      <c r="AY133" s="135">
        <f>SUMIF(СиР!$T$25:$Z$25,$AN$5:$AN$235,СиР!$T$36:$Z$36)</f>
        <v>0.47</v>
      </c>
      <c r="AZ133" s="136">
        <f>SUMIF(СиР!$T$25:$Z$25,$AN$5:$AN$235,СиР!$T$37:$Z$37)</f>
        <v>0.93</v>
      </c>
      <c r="BA133" s="135">
        <f t="shared" si="87"/>
        <v>54.88252</v>
      </c>
      <c r="BB133" s="190">
        <f t="shared" si="93"/>
        <v>20.949169999999999</v>
      </c>
      <c r="BC133" s="191">
        <f t="shared" si="93"/>
        <v>0</v>
      </c>
      <c r="BD133" s="135">
        <f t="shared" si="93"/>
        <v>7.5571100000000007</v>
      </c>
      <c r="BE133" s="135">
        <f t="shared" si="93"/>
        <v>1.7334900000000002</v>
      </c>
      <c r="BF133" s="135">
        <f t="shared" si="93"/>
        <v>0.36256000000000005</v>
      </c>
      <c r="BG133" s="135">
        <f t="shared" si="93"/>
        <v>0.98571000000000009</v>
      </c>
      <c r="BH133" s="135">
        <f t="shared" si="120"/>
        <v>5.6763300000000001</v>
      </c>
      <c r="BI133" s="135">
        <f t="shared" si="120"/>
        <v>5.65367</v>
      </c>
      <c r="BJ133" s="135">
        <f t="shared" si="120"/>
        <v>3.0591000000000004</v>
      </c>
      <c r="BK133" s="135">
        <f t="shared" si="91"/>
        <v>7.3191800000000002</v>
      </c>
      <c r="BL133" s="135">
        <f t="shared" si="91"/>
        <v>0.53250999999999993</v>
      </c>
      <c r="BM133" s="136">
        <f t="shared" si="91"/>
        <v>1.05369</v>
      </c>
      <c r="BN133" s="137">
        <f t="shared" si="121"/>
        <v>1961200.4039600003</v>
      </c>
      <c r="BO133" s="187">
        <f t="shared" si="114"/>
        <v>748608.49440999993</v>
      </c>
      <c r="BP133" s="187">
        <f t="shared" si="115"/>
        <v>0</v>
      </c>
      <c r="BQ133" s="137">
        <f t="shared" si="119"/>
        <v>270049.68403</v>
      </c>
      <c r="BR133" s="137">
        <f t="shared" si="119"/>
        <v>61945.429770000002</v>
      </c>
      <c r="BS133" s="137">
        <f t="shared" si="119"/>
        <v>12955.90688</v>
      </c>
      <c r="BT133" s="137">
        <f t="shared" si="119"/>
        <v>35223.871830000004</v>
      </c>
      <c r="BU133" s="137">
        <f t="shared" si="119"/>
        <v>202840.91709</v>
      </c>
      <c r="BV133" s="137">
        <f t="shared" si="118"/>
        <v>202031.17291000002</v>
      </c>
      <c r="BW133" s="137">
        <f t="shared" si="118"/>
        <v>109315.46430000002</v>
      </c>
      <c r="BX133" s="137">
        <f t="shared" si="118"/>
        <v>261547.37014000001</v>
      </c>
      <c r="BY133" s="137">
        <f t="shared" si="118"/>
        <v>19028.988229999995</v>
      </c>
      <c r="BZ133" s="137">
        <f t="shared" si="118"/>
        <v>37653.104370000001</v>
      </c>
      <c r="CA133" s="122">
        <v>1</v>
      </c>
      <c r="CF133" s="127" t="s">
        <v>110</v>
      </c>
    </row>
    <row r="134" spans="1:84" ht="12" hidden="1" customHeight="1" x14ac:dyDescent="0.25">
      <c r="A134" s="126" t="e">
        <f t="shared" si="122"/>
        <v>#REF!</v>
      </c>
      <c r="B134" s="127" t="s">
        <v>111</v>
      </c>
      <c r="C134" s="128">
        <f t="shared" si="124"/>
        <v>2735.7</v>
      </c>
      <c r="D134" s="129">
        <v>2735.7</v>
      </c>
      <c r="E134" s="129">
        <v>0</v>
      </c>
      <c r="F134" s="129">
        <v>362.6</v>
      </c>
      <c r="G134" s="126" t="s">
        <v>214</v>
      </c>
      <c r="H134" s="130">
        <v>7</v>
      </c>
      <c r="I134" s="130" t="s">
        <v>276</v>
      </c>
      <c r="J134" s="131">
        <v>31</v>
      </c>
      <c r="K134" s="132">
        <v>5.0999999999999996</v>
      </c>
      <c r="L134" s="132">
        <v>6.59</v>
      </c>
      <c r="M134" s="132">
        <v>8.98</v>
      </c>
      <c r="N134" s="132">
        <v>6.92</v>
      </c>
      <c r="O134" s="132">
        <v>3.15</v>
      </c>
      <c r="P134" s="132">
        <v>0</v>
      </c>
      <c r="Q134" s="132">
        <v>0</v>
      </c>
      <c r="R134" s="132">
        <v>0.26</v>
      </c>
      <c r="S134" s="133">
        <v>40</v>
      </c>
      <c r="T134" s="133">
        <v>40</v>
      </c>
      <c r="U134" s="133">
        <v>2604.04</v>
      </c>
      <c r="V134" s="132">
        <v>195.98199600000001</v>
      </c>
      <c r="W134" s="133">
        <v>42.3</v>
      </c>
      <c r="X134" s="133">
        <v>2604.04</v>
      </c>
      <c r="Y134" s="132">
        <v>7.85</v>
      </c>
      <c r="Z134" s="134">
        <v>0</v>
      </c>
      <c r="AA134" s="132">
        <v>6.73</v>
      </c>
      <c r="AB134" s="132">
        <v>10.67</v>
      </c>
      <c r="AC134" s="132">
        <v>14</v>
      </c>
      <c r="AD134" s="131">
        <f t="shared" si="123"/>
        <v>508840.19999999995</v>
      </c>
      <c r="AE134" s="132">
        <f t="shared" si="123"/>
        <v>83712.419999999984</v>
      </c>
      <c r="AF134" s="132">
        <f t="shared" si="123"/>
        <v>108169.57799999999</v>
      </c>
      <c r="AG134" s="132">
        <f t="shared" si="123"/>
        <v>147399.516</v>
      </c>
      <c r="AH134" s="132">
        <f t="shared" si="123"/>
        <v>113586.264</v>
      </c>
      <c r="AI134" s="132">
        <f t="shared" si="123"/>
        <v>51704.729999999996</v>
      </c>
      <c r="AJ134" s="132">
        <f t="shared" si="117"/>
        <v>0</v>
      </c>
      <c r="AK134" s="132">
        <f t="shared" si="117"/>
        <v>0</v>
      </c>
      <c r="AL134" s="132">
        <f t="shared" si="117"/>
        <v>4267.6919999999991</v>
      </c>
      <c r="AN134" s="135">
        <f>SUMIF('Page 1'!$L:$L,$B:$B,'Page 1'!$S:$S)</f>
        <v>33.17</v>
      </c>
      <c r="AO134" s="190">
        <f>SUMIF(СиР!$T$25:$Z$25,$AN$5:$AN$235,СиР!$T$26:$Z$26)</f>
        <v>13.89</v>
      </c>
      <c r="AP134" s="191"/>
      <c r="AQ134" s="135">
        <f>SUMIF(СиР!$T$25:$Z$25,$AN$5:$AN$235,СиР!$T$28:$Z$28)</f>
        <v>5.9</v>
      </c>
      <c r="AR134" s="135">
        <f>SUMIF(СиР!$T$25:$Z$25,$AN$5:$AN$235,СиР!$T$29:$Z$29)</f>
        <v>1.53</v>
      </c>
      <c r="AS134" s="135">
        <f>SUMIF(СиР!$T$25:$Z$25,$AN$5:$AN$235,СиР!$T$30:$Z$30)</f>
        <v>0.32</v>
      </c>
      <c r="AT134" s="135">
        <f>SUMIF(СиР!$T$25:$Z$25,$AN$5:$AN$235,СиР!$T$31:$Z$31)</f>
        <v>0.6</v>
      </c>
      <c r="AU134" s="135">
        <f>SUMIF(СиР!$T$25:$Z$25,$AN$5:$AN$235,СиР!$T$32:$Z$32)</f>
        <v>5.01</v>
      </c>
      <c r="AV134" s="135">
        <f>SUMIF(СиР!$T$25:$Z$25,$AN$5:$AN$235,СиР!$T$33:$Z$33)</f>
        <v>4.99</v>
      </c>
      <c r="AW134" s="135">
        <f>SUMIF(СиР!$T$25:$Z$25,$AN$5:$AN$235,СиР!$T$34:$Z$34)</f>
        <v>0</v>
      </c>
      <c r="AX134" s="135">
        <f>SUMIF(СиР!$T$25:$Z$25,$AN$5:$AN$235,СиР!$T$35:$Z$35)</f>
        <v>0</v>
      </c>
      <c r="AY134" s="135">
        <f>SUMIF(СиР!$T$25:$Z$25,$AN$5:$AN$235,СиР!$T$36:$Z$36)</f>
        <v>0</v>
      </c>
      <c r="AZ134" s="136">
        <f>SUMIF(СиР!$T$25:$Z$25,$AN$5:$AN$235,СиР!$T$37:$Z$37)</f>
        <v>0.93</v>
      </c>
      <c r="BA134" s="135">
        <f t="shared" si="87"/>
        <v>37.581610000000005</v>
      </c>
      <c r="BB134" s="190">
        <f t="shared" si="93"/>
        <v>15.737370000000004</v>
      </c>
      <c r="BC134" s="191">
        <f t="shared" si="93"/>
        <v>0</v>
      </c>
      <c r="BD134" s="135">
        <f t="shared" si="93"/>
        <v>6.6847000000000012</v>
      </c>
      <c r="BE134" s="135">
        <f t="shared" si="93"/>
        <v>1.7334900000000002</v>
      </c>
      <c r="BF134" s="135">
        <f t="shared" si="93"/>
        <v>0.36256000000000005</v>
      </c>
      <c r="BG134" s="135">
        <f t="shared" si="93"/>
        <v>0.67980000000000007</v>
      </c>
      <c r="BH134" s="135">
        <f t="shared" si="120"/>
        <v>5.6763300000000001</v>
      </c>
      <c r="BI134" s="135">
        <f t="shared" si="120"/>
        <v>5.65367</v>
      </c>
      <c r="BJ134" s="135">
        <f t="shared" si="120"/>
        <v>0</v>
      </c>
      <c r="BK134" s="135">
        <f t="shared" si="91"/>
        <v>0</v>
      </c>
      <c r="BL134" s="135">
        <f t="shared" si="91"/>
        <v>0</v>
      </c>
      <c r="BM134" s="136">
        <f t="shared" si="91"/>
        <v>1.0536900000000002</v>
      </c>
      <c r="BN134" s="137">
        <f t="shared" si="121"/>
        <v>1209606.4427700001</v>
      </c>
      <c r="BO134" s="187">
        <f t="shared" si="114"/>
        <v>506524.97709000006</v>
      </c>
      <c r="BP134" s="187">
        <f t="shared" si="115"/>
        <v>0</v>
      </c>
      <c r="BQ134" s="137">
        <f t="shared" si="119"/>
        <v>215154.59789999999</v>
      </c>
      <c r="BR134" s="137">
        <f t="shared" si="119"/>
        <v>55794.327929999992</v>
      </c>
      <c r="BS134" s="137">
        <f t="shared" si="119"/>
        <v>11669.40192</v>
      </c>
      <c r="BT134" s="137">
        <f t="shared" si="119"/>
        <v>21880.1286</v>
      </c>
      <c r="BU134" s="137">
        <f t="shared" si="119"/>
        <v>182699.07380999997</v>
      </c>
      <c r="BV134" s="137">
        <f t="shared" si="118"/>
        <v>181969.73619</v>
      </c>
      <c r="BW134" s="137">
        <f t="shared" si="118"/>
        <v>0</v>
      </c>
      <c r="BX134" s="137">
        <f t="shared" si="118"/>
        <v>0</v>
      </c>
      <c r="BY134" s="137">
        <f t="shared" si="118"/>
        <v>0</v>
      </c>
      <c r="BZ134" s="137">
        <f t="shared" si="118"/>
        <v>33914.199330000003</v>
      </c>
      <c r="CA134" s="122">
        <v>1</v>
      </c>
      <c r="CF134" s="127" t="s">
        <v>111</v>
      </c>
    </row>
    <row r="135" spans="1:84" ht="12" hidden="1" customHeight="1" x14ac:dyDescent="0.25">
      <c r="A135" s="126" t="e">
        <f t="shared" si="122"/>
        <v>#REF!</v>
      </c>
      <c r="B135" s="127" t="s">
        <v>112</v>
      </c>
      <c r="C135" s="128">
        <f t="shared" si="124"/>
        <v>3002.9</v>
      </c>
      <c r="D135" s="129">
        <v>3002.9</v>
      </c>
      <c r="E135" s="129">
        <v>0</v>
      </c>
      <c r="F135" s="129">
        <v>516.70000000000005</v>
      </c>
      <c r="G135" s="126" t="s">
        <v>214</v>
      </c>
      <c r="H135" s="130">
        <v>3</v>
      </c>
      <c r="I135" s="130" t="s">
        <v>276</v>
      </c>
      <c r="J135" s="131">
        <v>45.06</v>
      </c>
      <c r="K135" s="132">
        <v>5.0999999999999996</v>
      </c>
      <c r="L135" s="132">
        <v>8.6300000000000008</v>
      </c>
      <c r="M135" s="132">
        <v>13.43</v>
      </c>
      <c r="N135" s="132">
        <v>6.91</v>
      </c>
      <c r="O135" s="132">
        <v>3.15</v>
      </c>
      <c r="P135" s="132">
        <v>1.81</v>
      </c>
      <c r="Q135" s="132">
        <v>5.77</v>
      </c>
      <c r="R135" s="132">
        <v>0.26</v>
      </c>
      <c r="S135" s="133">
        <v>40</v>
      </c>
      <c r="T135" s="133">
        <v>40</v>
      </c>
      <c r="U135" s="133">
        <v>2604.04</v>
      </c>
      <c r="V135" s="132">
        <v>195.98199600000001</v>
      </c>
      <c r="W135" s="133">
        <v>42.3</v>
      </c>
      <c r="X135" s="133">
        <v>2604.04</v>
      </c>
      <c r="Y135" s="132">
        <v>7.85</v>
      </c>
      <c r="Z135" s="134">
        <v>0</v>
      </c>
      <c r="AA135" s="132">
        <v>6.73</v>
      </c>
      <c r="AB135" s="132">
        <v>10.67</v>
      </c>
      <c r="AC135" s="132">
        <v>14</v>
      </c>
      <c r="AD135" s="131">
        <f t="shared" si="123"/>
        <v>811864.04399999999</v>
      </c>
      <c r="AE135" s="132">
        <f t="shared" si="123"/>
        <v>91888.739999999991</v>
      </c>
      <c r="AF135" s="132">
        <f t="shared" si="123"/>
        <v>155490.16200000001</v>
      </c>
      <c r="AG135" s="132">
        <f t="shared" si="123"/>
        <v>241973.682</v>
      </c>
      <c r="AH135" s="132">
        <f t="shared" si="123"/>
        <v>124500.234</v>
      </c>
      <c r="AI135" s="132">
        <f t="shared" si="123"/>
        <v>56754.81</v>
      </c>
      <c r="AJ135" s="132">
        <f t="shared" si="117"/>
        <v>32611.494000000006</v>
      </c>
      <c r="AK135" s="132">
        <f t="shared" si="117"/>
        <v>103960.398</v>
      </c>
      <c r="AL135" s="132">
        <f t="shared" si="117"/>
        <v>4684.5240000000003</v>
      </c>
      <c r="AN135" s="135">
        <f>SUMIF('Page 1'!$L:$L,$B:$B,'Page 1'!$S:$S)</f>
        <v>48.44</v>
      </c>
      <c r="AO135" s="190">
        <f>SUMIF(СиР!$T$25:$Z$25,$AN$5:$AN$235,СиР!$T$26:$Z$26)</f>
        <v>18.489999999999998</v>
      </c>
      <c r="AP135" s="191"/>
      <c r="AQ135" s="135">
        <f>SUMIF(СиР!$T$25:$Z$25,$AN$5:$AN$235,СиР!$T$28:$Z$28)</f>
        <v>6.67</v>
      </c>
      <c r="AR135" s="135">
        <f>SUMIF(СиР!$T$25:$Z$25,$AN$5:$AN$235,СиР!$T$29:$Z$29)</f>
        <v>1.53</v>
      </c>
      <c r="AS135" s="135">
        <f>SUMIF(СиР!$T$25:$Z$25,$AN$5:$AN$235,СиР!$T$30:$Z$30)</f>
        <v>0.32</v>
      </c>
      <c r="AT135" s="135">
        <f>SUMIF(СиР!$T$25:$Z$25,$AN$5:$AN$235,СиР!$T$31:$Z$31)</f>
        <v>0.87</v>
      </c>
      <c r="AU135" s="135">
        <f>SUMIF(СиР!$T$25:$Z$25,$AN$5:$AN$235,СиР!$T$32:$Z$32)</f>
        <v>5.01</v>
      </c>
      <c r="AV135" s="135">
        <f>SUMIF(СиР!$T$25:$Z$25,$AN$5:$AN$235,СиР!$T$33:$Z$33)</f>
        <v>4.99</v>
      </c>
      <c r="AW135" s="135">
        <f>SUMIF(СиР!$T$25:$Z$25,$AN$5:$AN$235,СиР!$T$34:$Z$34)</f>
        <v>2.7</v>
      </c>
      <c r="AX135" s="135">
        <f>SUMIF(СиР!$T$25:$Z$25,$AN$5:$AN$235,СиР!$T$35:$Z$35)</f>
        <v>6.46</v>
      </c>
      <c r="AY135" s="135">
        <f>SUMIF(СиР!$T$25:$Z$25,$AN$5:$AN$235,СиР!$T$36:$Z$36)</f>
        <v>0.47</v>
      </c>
      <c r="AZ135" s="136">
        <f>SUMIF(СиР!$T$25:$Z$25,$AN$5:$AN$235,СиР!$T$37:$Z$37)</f>
        <v>0.93</v>
      </c>
      <c r="BA135" s="135">
        <f t="shared" si="87"/>
        <v>54.88252</v>
      </c>
      <c r="BB135" s="190">
        <f t="shared" si="93"/>
        <v>20.949169999999999</v>
      </c>
      <c r="BC135" s="191">
        <f t="shared" si="93"/>
        <v>0</v>
      </c>
      <c r="BD135" s="135">
        <f t="shared" si="93"/>
        <v>7.5571100000000007</v>
      </c>
      <c r="BE135" s="135">
        <f t="shared" si="93"/>
        <v>1.7334900000000002</v>
      </c>
      <c r="BF135" s="135">
        <f t="shared" si="93"/>
        <v>0.36256000000000005</v>
      </c>
      <c r="BG135" s="135">
        <f t="shared" si="93"/>
        <v>0.98571000000000009</v>
      </c>
      <c r="BH135" s="135">
        <f t="shared" si="120"/>
        <v>5.6763300000000001</v>
      </c>
      <c r="BI135" s="135">
        <f t="shared" si="120"/>
        <v>5.65367</v>
      </c>
      <c r="BJ135" s="135">
        <f t="shared" si="120"/>
        <v>3.0591000000000004</v>
      </c>
      <c r="BK135" s="135">
        <f t="shared" si="91"/>
        <v>7.3191800000000002</v>
      </c>
      <c r="BL135" s="135">
        <f t="shared" si="91"/>
        <v>0.53250999999999993</v>
      </c>
      <c r="BM135" s="136">
        <f t="shared" si="91"/>
        <v>1.05369</v>
      </c>
      <c r="BN135" s="137">
        <f t="shared" si="121"/>
        <v>1938988.1450799997</v>
      </c>
      <c r="BO135" s="187">
        <f t="shared" si="114"/>
        <v>740129.86792999995</v>
      </c>
      <c r="BP135" s="187">
        <f t="shared" si="115"/>
        <v>0</v>
      </c>
      <c r="BQ135" s="137">
        <f t="shared" si="119"/>
        <v>266991.14219000004</v>
      </c>
      <c r="BR135" s="137">
        <f t="shared" si="119"/>
        <v>61243.845209999999</v>
      </c>
      <c r="BS135" s="137">
        <f t="shared" si="119"/>
        <v>12809.170240000001</v>
      </c>
      <c r="BT135" s="137">
        <f t="shared" si="119"/>
        <v>34824.931590000007</v>
      </c>
      <c r="BU135" s="137">
        <f t="shared" si="119"/>
        <v>200543.57157</v>
      </c>
      <c r="BV135" s="137">
        <f t="shared" si="118"/>
        <v>199742.99843000001</v>
      </c>
      <c r="BW135" s="137">
        <f t="shared" si="118"/>
        <v>108077.37390000002</v>
      </c>
      <c r="BX135" s="137">
        <f t="shared" si="118"/>
        <v>258585.12422000003</v>
      </c>
      <c r="BY135" s="137">
        <f t="shared" si="118"/>
        <v>18813.468789999995</v>
      </c>
      <c r="BZ135" s="137">
        <f t="shared" si="118"/>
        <v>37226.651009999994</v>
      </c>
      <c r="CA135" s="122">
        <v>1</v>
      </c>
      <c r="CF135" s="127" t="s">
        <v>112</v>
      </c>
    </row>
    <row r="136" spans="1:84" ht="12" hidden="1" customHeight="1" x14ac:dyDescent="0.25">
      <c r="A136" s="126" t="e">
        <f t="shared" si="122"/>
        <v>#REF!</v>
      </c>
      <c r="B136" s="127" t="s">
        <v>113</v>
      </c>
      <c r="C136" s="128">
        <f t="shared" si="124"/>
        <v>6958.9</v>
      </c>
      <c r="D136" s="129">
        <v>6930.2</v>
      </c>
      <c r="E136" s="129">
        <v>28.7</v>
      </c>
      <c r="F136" s="129">
        <v>1296.2</v>
      </c>
      <c r="G136" s="126" t="s">
        <v>214</v>
      </c>
      <c r="H136" s="130">
        <v>3</v>
      </c>
      <c r="I136" s="130" t="s">
        <v>276</v>
      </c>
      <c r="J136" s="131">
        <v>45.06</v>
      </c>
      <c r="K136" s="132">
        <v>5.0999999999999996</v>
      </c>
      <c r="L136" s="132">
        <v>8.6300000000000008</v>
      </c>
      <c r="M136" s="132">
        <v>13.43</v>
      </c>
      <c r="N136" s="132">
        <v>6.91</v>
      </c>
      <c r="O136" s="132">
        <v>3.15</v>
      </c>
      <c r="P136" s="132">
        <v>1.81</v>
      </c>
      <c r="Q136" s="132">
        <v>5.77</v>
      </c>
      <c r="R136" s="132">
        <v>0.26</v>
      </c>
      <c r="S136" s="133">
        <v>40</v>
      </c>
      <c r="T136" s="133">
        <v>40</v>
      </c>
      <c r="U136" s="133">
        <v>2604.04</v>
      </c>
      <c r="V136" s="132">
        <v>195.98199600000001</v>
      </c>
      <c r="W136" s="133">
        <v>42.3</v>
      </c>
      <c r="X136" s="133">
        <v>2604.04</v>
      </c>
      <c r="Y136" s="132">
        <v>7.85</v>
      </c>
      <c r="Z136" s="134">
        <v>0</v>
      </c>
      <c r="AA136" s="132">
        <v>6.73</v>
      </c>
      <c r="AB136" s="132">
        <v>10.67</v>
      </c>
      <c r="AC136" s="132">
        <v>14</v>
      </c>
      <c r="AD136" s="131">
        <f t="shared" si="123"/>
        <v>1881408.2039999999</v>
      </c>
      <c r="AE136" s="132">
        <f t="shared" si="123"/>
        <v>212942.33999999997</v>
      </c>
      <c r="AF136" s="132">
        <f t="shared" si="123"/>
        <v>360331.842</v>
      </c>
      <c r="AG136" s="132">
        <f t="shared" si="123"/>
        <v>560748.16199999989</v>
      </c>
      <c r="AH136" s="132">
        <f t="shared" si="123"/>
        <v>288515.99399999995</v>
      </c>
      <c r="AI136" s="132">
        <f t="shared" si="123"/>
        <v>131523.21</v>
      </c>
      <c r="AJ136" s="132">
        <f t="shared" si="117"/>
        <v>75573.65400000001</v>
      </c>
      <c r="AK136" s="132">
        <f t="shared" si="117"/>
        <v>240917.11799999996</v>
      </c>
      <c r="AL136" s="132">
        <f t="shared" si="117"/>
        <v>10855.884</v>
      </c>
      <c r="AN136" s="135">
        <f>SUMIF('Page 1'!$L:$L,$B:$B,'Page 1'!$S:$S)</f>
        <v>48.44</v>
      </c>
      <c r="AO136" s="190">
        <f>SUMIF(СиР!$T$25:$Z$25,$AN$5:$AN$235,СиР!$T$26:$Z$26)</f>
        <v>18.489999999999998</v>
      </c>
      <c r="AP136" s="191"/>
      <c r="AQ136" s="135">
        <f>SUMIF(СиР!$T$25:$Z$25,$AN$5:$AN$235,СиР!$T$28:$Z$28)</f>
        <v>6.67</v>
      </c>
      <c r="AR136" s="135">
        <f>SUMIF(СиР!$T$25:$Z$25,$AN$5:$AN$235,СиР!$T$29:$Z$29)</f>
        <v>1.53</v>
      </c>
      <c r="AS136" s="135">
        <f>SUMIF(СиР!$T$25:$Z$25,$AN$5:$AN$235,СиР!$T$30:$Z$30)</f>
        <v>0.32</v>
      </c>
      <c r="AT136" s="135">
        <f>SUMIF(СиР!$T$25:$Z$25,$AN$5:$AN$235,СиР!$T$31:$Z$31)</f>
        <v>0.87</v>
      </c>
      <c r="AU136" s="135">
        <f>SUMIF(СиР!$T$25:$Z$25,$AN$5:$AN$235,СиР!$T$32:$Z$32)</f>
        <v>5.01</v>
      </c>
      <c r="AV136" s="135">
        <f>SUMIF(СиР!$T$25:$Z$25,$AN$5:$AN$235,СиР!$T$33:$Z$33)</f>
        <v>4.99</v>
      </c>
      <c r="AW136" s="135">
        <f>SUMIF(СиР!$T$25:$Z$25,$AN$5:$AN$235,СиР!$T$34:$Z$34)</f>
        <v>2.7</v>
      </c>
      <c r="AX136" s="135">
        <f>SUMIF(СиР!$T$25:$Z$25,$AN$5:$AN$235,СиР!$T$35:$Z$35)</f>
        <v>6.46</v>
      </c>
      <c r="AY136" s="135">
        <f>SUMIF(СиР!$T$25:$Z$25,$AN$5:$AN$235,СиР!$T$36:$Z$36)</f>
        <v>0.47</v>
      </c>
      <c r="AZ136" s="136">
        <f>SUMIF(СиР!$T$25:$Z$25,$AN$5:$AN$235,СиР!$T$37:$Z$37)</f>
        <v>0.93</v>
      </c>
      <c r="BA136" s="135">
        <f t="shared" si="87"/>
        <v>54.88252</v>
      </c>
      <c r="BB136" s="190">
        <f t="shared" si="93"/>
        <v>20.949169999999999</v>
      </c>
      <c r="BC136" s="191">
        <f t="shared" si="93"/>
        <v>0</v>
      </c>
      <c r="BD136" s="135">
        <f t="shared" si="93"/>
        <v>7.5571100000000007</v>
      </c>
      <c r="BE136" s="135">
        <f t="shared" si="93"/>
        <v>1.7334900000000002</v>
      </c>
      <c r="BF136" s="135">
        <f t="shared" si="93"/>
        <v>0.36256000000000005</v>
      </c>
      <c r="BG136" s="135">
        <f t="shared" si="93"/>
        <v>0.98571000000000009</v>
      </c>
      <c r="BH136" s="135">
        <f t="shared" si="120"/>
        <v>5.6763300000000001</v>
      </c>
      <c r="BI136" s="135">
        <f t="shared" si="120"/>
        <v>5.65367</v>
      </c>
      <c r="BJ136" s="135">
        <f t="shared" si="120"/>
        <v>3.0591000000000004</v>
      </c>
      <c r="BK136" s="135">
        <f t="shared" si="91"/>
        <v>7.3191800000000002</v>
      </c>
      <c r="BL136" s="135">
        <f t="shared" si="91"/>
        <v>0.53250999999999993</v>
      </c>
      <c r="BM136" s="136">
        <f t="shared" si="91"/>
        <v>1.05369</v>
      </c>
      <c r="BN136" s="137">
        <f t="shared" si="121"/>
        <v>4493397.9162799995</v>
      </c>
      <c r="BO136" s="187">
        <f t="shared" si="114"/>
        <v>1715171.9131299998</v>
      </c>
      <c r="BP136" s="187">
        <f t="shared" si="115"/>
        <v>0</v>
      </c>
      <c r="BQ136" s="137">
        <f t="shared" si="119"/>
        <v>618723.45379000006</v>
      </c>
      <c r="BR136" s="137">
        <f t="shared" si="119"/>
        <v>141926.06960999998</v>
      </c>
      <c r="BS136" s="137">
        <f t="shared" si="119"/>
        <v>29683.883839999999</v>
      </c>
      <c r="BT136" s="137">
        <f t="shared" si="119"/>
        <v>80703.05919</v>
      </c>
      <c r="BU136" s="137">
        <f t="shared" si="119"/>
        <v>464738.30636999995</v>
      </c>
      <c r="BV136" s="137">
        <f t="shared" si="118"/>
        <v>462883.06362999999</v>
      </c>
      <c r="BW136" s="137">
        <f t="shared" si="118"/>
        <v>250457.76990000004</v>
      </c>
      <c r="BX136" s="137">
        <f t="shared" si="118"/>
        <v>599243.40501999995</v>
      </c>
      <c r="BY136" s="137">
        <f t="shared" si="118"/>
        <v>43598.204389999984</v>
      </c>
      <c r="BZ136" s="137">
        <f t="shared" si="118"/>
        <v>86268.78740999999</v>
      </c>
      <c r="CA136" s="122">
        <v>1</v>
      </c>
      <c r="CF136" s="127" t="s">
        <v>113</v>
      </c>
    </row>
    <row r="137" spans="1:84" ht="12" hidden="1" customHeight="1" x14ac:dyDescent="0.25">
      <c r="A137" s="126" t="e">
        <f t="shared" si="122"/>
        <v>#REF!</v>
      </c>
      <c r="B137" s="127" t="s">
        <v>114</v>
      </c>
      <c r="C137" s="128">
        <f t="shared" si="124"/>
        <v>3314.2</v>
      </c>
      <c r="D137" s="129">
        <v>3314.2</v>
      </c>
      <c r="E137" s="129">
        <v>0</v>
      </c>
      <c r="F137" s="129">
        <v>845.1</v>
      </c>
      <c r="G137" s="126" t="s">
        <v>214</v>
      </c>
      <c r="H137" s="130">
        <v>3</v>
      </c>
      <c r="I137" s="130" t="s">
        <v>276</v>
      </c>
      <c r="J137" s="131">
        <v>45.06</v>
      </c>
      <c r="K137" s="132">
        <v>5.0999999999999996</v>
      </c>
      <c r="L137" s="132">
        <v>8.6300000000000008</v>
      </c>
      <c r="M137" s="132">
        <v>13.43</v>
      </c>
      <c r="N137" s="132">
        <v>6.91</v>
      </c>
      <c r="O137" s="132">
        <v>3.15</v>
      </c>
      <c r="P137" s="132">
        <v>1.81</v>
      </c>
      <c r="Q137" s="132">
        <v>5.77</v>
      </c>
      <c r="R137" s="132">
        <v>0.26</v>
      </c>
      <c r="S137" s="133">
        <v>40</v>
      </c>
      <c r="T137" s="133">
        <v>40</v>
      </c>
      <c r="U137" s="133">
        <v>2604.04</v>
      </c>
      <c r="V137" s="132">
        <v>195.98199600000001</v>
      </c>
      <c r="W137" s="133">
        <v>42.3</v>
      </c>
      <c r="X137" s="133">
        <v>2604.04</v>
      </c>
      <c r="Y137" s="132">
        <v>7.85</v>
      </c>
      <c r="Z137" s="134">
        <v>0</v>
      </c>
      <c r="AA137" s="132">
        <v>6.73</v>
      </c>
      <c r="AB137" s="132">
        <v>10.67</v>
      </c>
      <c r="AC137" s="132">
        <v>14</v>
      </c>
      <c r="AD137" s="131">
        <f t="shared" si="123"/>
        <v>896027.11200000008</v>
      </c>
      <c r="AE137" s="132">
        <f t="shared" si="123"/>
        <v>101414.51999999999</v>
      </c>
      <c r="AF137" s="132">
        <f t="shared" si="123"/>
        <v>171609.27600000001</v>
      </c>
      <c r="AG137" s="132">
        <f t="shared" si="123"/>
        <v>267058.23599999998</v>
      </c>
      <c r="AH137" s="132">
        <f t="shared" si="123"/>
        <v>137406.73199999999</v>
      </c>
      <c r="AI137" s="132">
        <f t="shared" si="123"/>
        <v>62638.38</v>
      </c>
      <c r="AJ137" s="132">
        <f t="shared" si="117"/>
        <v>35992.212</v>
      </c>
      <c r="AK137" s="132">
        <f t="shared" si="117"/>
        <v>114737.60399999999</v>
      </c>
      <c r="AL137" s="132">
        <f t="shared" si="117"/>
        <v>5170.152</v>
      </c>
      <c r="AN137" s="135">
        <f>SUMIF('Page 1'!$L:$L,$B:$B,'Page 1'!$S:$S)</f>
        <v>48.44</v>
      </c>
      <c r="AO137" s="190">
        <f>SUMIF(СиР!$T$25:$Z$25,$AN$5:$AN$235,СиР!$T$26:$Z$26)</f>
        <v>18.489999999999998</v>
      </c>
      <c r="AP137" s="191"/>
      <c r="AQ137" s="135">
        <f>SUMIF(СиР!$T$25:$Z$25,$AN$5:$AN$235,СиР!$T$28:$Z$28)</f>
        <v>6.67</v>
      </c>
      <c r="AR137" s="135">
        <f>SUMIF(СиР!$T$25:$Z$25,$AN$5:$AN$235,СиР!$T$29:$Z$29)</f>
        <v>1.53</v>
      </c>
      <c r="AS137" s="135">
        <f>SUMIF(СиР!$T$25:$Z$25,$AN$5:$AN$235,СиР!$T$30:$Z$30)</f>
        <v>0.32</v>
      </c>
      <c r="AT137" s="135">
        <f>SUMIF(СиР!$T$25:$Z$25,$AN$5:$AN$235,СиР!$T$31:$Z$31)</f>
        <v>0.87</v>
      </c>
      <c r="AU137" s="135">
        <f>SUMIF(СиР!$T$25:$Z$25,$AN$5:$AN$235,СиР!$T$32:$Z$32)</f>
        <v>5.01</v>
      </c>
      <c r="AV137" s="135">
        <f>SUMIF(СиР!$T$25:$Z$25,$AN$5:$AN$235,СиР!$T$33:$Z$33)</f>
        <v>4.99</v>
      </c>
      <c r="AW137" s="135">
        <f>SUMIF(СиР!$T$25:$Z$25,$AN$5:$AN$235,СиР!$T$34:$Z$34)</f>
        <v>2.7</v>
      </c>
      <c r="AX137" s="135">
        <f>SUMIF(СиР!$T$25:$Z$25,$AN$5:$AN$235,СиР!$T$35:$Z$35)</f>
        <v>6.46</v>
      </c>
      <c r="AY137" s="135">
        <f>SUMIF(СиР!$T$25:$Z$25,$AN$5:$AN$235,СиР!$T$36:$Z$36)</f>
        <v>0.47</v>
      </c>
      <c r="AZ137" s="136">
        <f>SUMIF(СиР!$T$25:$Z$25,$AN$5:$AN$235,СиР!$T$37:$Z$37)</f>
        <v>0.93</v>
      </c>
      <c r="BA137" s="135">
        <f t="shared" si="87"/>
        <v>54.88252</v>
      </c>
      <c r="BB137" s="190">
        <f t="shared" si="93"/>
        <v>20.949169999999999</v>
      </c>
      <c r="BC137" s="191">
        <f t="shared" si="93"/>
        <v>0</v>
      </c>
      <c r="BD137" s="135">
        <f t="shared" si="93"/>
        <v>7.5571100000000007</v>
      </c>
      <c r="BE137" s="135">
        <f t="shared" si="93"/>
        <v>1.7334900000000002</v>
      </c>
      <c r="BF137" s="135">
        <f t="shared" si="93"/>
        <v>0.36256000000000005</v>
      </c>
      <c r="BG137" s="135">
        <f t="shared" si="93"/>
        <v>0.98571000000000009</v>
      </c>
      <c r="BH137" s="135">
        <f t="shared" si="120"/>
        <v>5.6763300000000001</v>
      </c>
      <c r="BI137" s="135">
        <f t="shared" si="120"/>
        <v>5.65367</v>
      </c>
      <c r="BJ137" s="135">
        <f t="shared" si="120"/>
        <v>3.0591000000000004</v>
      </c>
      <c r="BK137" s="135">
        <f t="shared" si="91"/>
        <v>7.3191800000000002</v>
      </c>
      <c r="BL137" s="135">
        <f t="shared" si="91"/>
        <v>0.53250999999999993</v>
      </c>
      <c r="BM137" s="136">
        <f t="shared" si="91"/>
        <v>1.05369</v>
      </c>
      <c r="BN137" s="137">
        <f t="shared" si="121"/>
        <v>2139996.1738400003</v>
      </c>
      <c r="BO137" s="187">
        <f t="shared" si="114"/>
        <v>816856.50813999982</v>
      </c>
      <c r="BP137" s="187">
        <f t="shared" si="115"/>
        <v>0</v>
      </c>
      <c r="BQ137" s="137">
        <f t="shared" si="119"/>
        <v>294669.16762000002</v>
      </c>
      <c r="BR137" s="137">
        <f t="shared" si="119"/>
        <v>67592.777579999994</v>
      </c>
      <c r="BS137" s="137">
        <f t="shared" si="119"/>
        <v>14137.051519999999</v>
      </c>
      <c r="BT137" s="137">
        <f t="shared" si="119"/>
        <v>38435.108820000001</v>
      </c>
      <c r="BU137" s="137">
        <f t="shared" si="119"/>
        <v>221333.21285999997</v>
      </c>
      <c r="BV137" s="137">
        <f t="shared" si="118"/>
        <v>220449.64713999999</v>
      </c>
      <c r="BW137" s="137">
        <f t="shared" si="118"/>
        <v>119281.37220000001</v>
      </c>
      <c r="BX137" s="137">
        <f t="shared" si="118"/>
        <v>285391.72755999997</v>
      </c>
      <c r="BY137" s="137">
        <f t="shared" si="118"/>
        <v>20763.794419999995</v>
      </c>
      <c r="BZ137" s="137">
        <f t="shared" si="118"/>
        <v>41085.80597999999</v>
      </c>
      <c r="CA137" s="122">
        <v>1</v>
      </c>
      <c r="CF137" s="127" t="s">
        <v>114</v>
      </c>
    </row>
    <row r="138" spans="1:84" ht="12" hidden="1" customHeight="1" x14ac:dyDescent="0.25">
      <c r="A138" s="126" t="e">
        <f t="shared" si="122"/>
        <v>#REF!</v>
      </c>
      <c r="B138" s="127" t="s">
        <v>115</v>
      </c>
      <c r="C138" s="128">
        <f t="shared" si="124"/>
        <v>7068.4</v>
      </c>
      <c r="D138" s="129">
        <v>7068.4</v>
      </c>
      <c r="E138" s="129">
        <v>0</v>
      </c>
      <c r="F138" s="129">
        <v>1732.7</v>
      </c>
      <c r="G138" s="126" t="s">
        <v>214</v>
      </c>
      <c r="H138" s="130">
        <v>3</v>
      </c>
      <c r="I138" s="130" t="s">
        <v>276</v>
      </c>
      <c r="J138" s="131">
        <v>45.06</v>
      </c>
      <c r="K138" s="132">
        <v>5.0999999999999996</v>
      </c>
      <c r="L138" s="132">
        <v>8.6300000000000008</v>
      </c>
      <c r="M138" s="132">
        <v>13.43</v>
      </c>
      <c r="N138" s="132">
        <v>6.91</v>
      </c>
      <c r="O138" s="132">
        <v>3.15</v>
      </c>
      <c r="P138" s="132">
        <v>1.81</v>
      </c>
      <c r="Q138" s="132">
        <v>5.77</v>
      </c>
      <c r="R138" s="132">
        <v>0.26</v>
      </c>
      <c r="S138" s="133">
        <v>40</v>
      </c>
      <c r="T138" s="133">
        <v>40</v>
      </c>
      <c r="U138" s="133">
        <v>2604.04</v>
      </c>
      <c r="V138" s="132">
        <v>195.98199600000001</v>
      </c>
      <c r="W138" s="133">
        <v>42.3</v>
      </c>
      <c r="X138" s="133">
        <v>2604.04</v>
      </c>
      <c r="Y138" s="132">
        <v>7.85</v>
      </c>
      <c r="Z138" s="134">
        <v>0</v>
      </c>
      <c r="AA138" s="132">
        <v>6.73</v>
      </c>
      <c r="AB138" s="132">
        <v>10.67</v>
      </c>
      <c r="AC138" s="132">
        <v>14</v>
      </c>
      <c r="AD138" s="131">
        <f t="shared" si="123"/>
        <v>1911012.6239999998</v>
      </c>
      <c r="AE138" s="132">
        <f t="shared" si="123"/>
        <v>216293.03999999998</v>
      </c>
      <c r="AF138" s="132">
        <f t="shared" si="123"/>
        <v>366001.75199999998</v>
      </c>
      <c r="AG138" s="132">
        <f t="shared" si="123"/>
        <v>569571.67200000002</v>
      </c>
      <c r="AH138" s="132">
        <f t="shared" si="123"/>
        <v>293055.864</v>
      </c>
      <c r="AI138" s="132">
        <f t="shared" si="123"/>
        <v>133592.76</v>
      </c>
      <c r="AJ138" s="132">
        <f t="shared" si="117"/>
        <v>76762.823999999993</v>
      </c>
      <c r="AK138" s="132">
        <f t="shared" si="117"/>
        <v>244708.00799999997</v>
      </c>
      <c r="AL138" s="132">
        <f t="shared" si="117"/>
        <v>11026.704</v>
      </c>
      <c r="AN138" s="135">
        <f>SUMIF('Page 1'!$L:$L,$B:$B,'Page 1'!$S:$S)</f>
        <v>48.44</v>
      </c>
      <c r="AO138" s="190">
        <f>SUMIF(СиР!$T$25:$Z$25,$AN$5:$AN$235,СиР!$T$26:$Z$26)</f>
        <v>18.489999999999998</v>
      </c>
      <c r="AP138" s="191"/>
      <c r="AQ138" s="135">
        <f>SUMIF(СиР!$T$25:$Z$25,$AN$5:$AN$235,СиР!$T$28:$Z$28)</f>
        <v>6.67</v>
      </c>
      <c r="AR138" s="135">
        <f>SUMIF(СиР!$T$25:$Z$25,$AN$5:$AN$235,СиР!$T$29:$Z$29)</f>
        <v>1.53</v>
      </c>
      <c r="AS138" s="135">
        <f>SUMIF(СиР!$T$25:$Z$25,$AN$5:$AN$235,СиР!$T$30:$Z$30)</f>
        <v>0.32</v>
      </c>
      <c r="AT138" s="135">
        <f>SUMIF(СиР!$T$25:$Z$25,$AN$5:$AN$235,СиР!$T$31:$Z$31)</f>
        <v>0.87</v>
      </c>
      <c r="AU138" s="135">
        <f>SUMIF(СиР!$T$25:$Z$25,$AN$5:$AN$235,СиР!$T$32:$Z$32)</f>
        <v>5.01</v>
      </c>
      <c r="AV138" s="135">
        <f>SUMIF(СиР!$T$25:$Z$25,$AN$5:$AN$235,СиР!$T$33:$Z$33)</f>
        <v>4.99</v>
      </c>
      <c r="AW138" s="135">
        <f>SUMIF(СиР!$T$25:$Z$25,$AN$5:$AN$235,СиР!$T$34:$Z$34)</f>
        <v>2.7</v>
      </c>
      <c r="AX138" s="135">
        <f>SUMIF(СиР!$T$25:$Z$25,$AN$5:$AN$235,СиР!$T$35:$Z$35)</f>
        <v>6.46</v>
      </c>
      <c r="AY138" s="135">
        <f>SUMIF(СиР!$T$25:$Z$25,$AN$5:$AN$235,СиР!$T$36:$Z$36)</f>
        <v>0.47</v>
      </c>
      <c r="AZ138" s="136">
        <f>SUMIF(СиР!$T$25:$Z$25,$AN$5:$AN$235,СиР!$T$37:$Z$37)</f>
        <v>0.93</v>
      </c>
      <c r="BA138" s="135">
        <f t="shared" si="87"/>
        <v>54.88252</v>
      </c>
      <c r="BB138" s="190">
        <f t="shared" si="93"/>
        <v>20.949169999999999</v>
      </c>
      <c r="BC138" s="191">
        <f t="shared" si="93"/>
        <v>0</v>
      </c>
      <c r="BD138" s="135">
        <f t="shared" si="93"/>
        <v>7.5571100000000007</v>
      </c>
      <c r="BE138" s="135">
        <f t="shared" si="93"/>
        <v>1.7334900000000002</v>
      </c>
      <c r="BF138" s="135">
        <f t="shared" si="93"/>
        <v>0.36256000000000005</v>
      </c>
      <c r="BG138" s="135">
        <f t="shared" si="93"/>
        <v>0.98571000000000009</v>
      </c>
      <c r="BH138" s="135">
        <f t="shared" si="120"/>
        <v>5.6763300000000001</v>
      </c>
      <c r="BI138" s="135">
        <f t="shared" si="120"/>
        <v>5.65367</v>
      </c>
      <c r="BJ138" s="135">
        <f t="shared" si="120"/>
        <v>3.0591000000000004</v>
      </c>
      <c r="BK138" s="135">
        <f t="shared" si="91"/>
        <v>7.3191800000000002</v>
      </c>
      <c r="BL138" s="135">
        <f t="shared" si="91"/>
        <v>0.53250999999999993</v>
      </c>
      <c r="BM138" s="136">
        <f t="shared" si="91"/>
        <v>1.05369</v>
      </c>
      <c r="BN138" s="137">
        <f t="shared" si="121"/>
        <v>4564102.6356799994</v>
      </c>
      <c r="BO138" s="187">
        <f t="shared" si="114"/>
        <v>1742160.5642799996</v>
      </c>
      <c r="BP138" s="187">
        <f t="shared" si="115"/>
        <v>0</v>
      </c>
      <c r="BQ138" s="137">
        <f t="shared" si="119"/>
        <v>628459.21924000001</v>
      </c>
      <c r="BR138" s="137">
        <f t="shared" si="119"/>
        <v>144159.31115999998</v>
      </c>
      <c r="BS138" s="137">
        <f t="shared" si="119"/>
        <v>30150.96704</v>
      </c>
      <c r="BT138" s="137">
        <f t="shared" si="119"/>
        <v>81972.941640000005</v>
      </c>
      <c r="BU138" s="137">
        <f t="shared" si="119"/>
        <v>472051.07771999994</v>
      </c>
      <c r="BV138" s="137">
        <f t="shared" si="118"/>
        <v>470166.64227999997</v>
      </c>
      <c r="BW138" s="137">
        <f t="shared" si="118"/>
        <v>254398.78440000003</v>
      </c>
      <c r="BX138" s="137">
        <f t="shared" si="118"/>
        <v>608672.64711999998</v>
      </c>
      <c r="BY138" s="137">
        <f t="shared" si="118"/>
        <v>44284.23283999999</v>
      </c>
      <c r="BZ138" s="137">
        <f t="shared" si="118"/>
        <v>87626.247959999993</v>
      </c>
      <c r="CA138" s="122">
        <v>1</v>
      </c>
      <c r="CF138" s="127" t="s">
        <v>115</v>
      </c>
    </row>
    <row r="139" spans="1:84" ht="12" hidden="1" customHeight="1" x14ac:dyDescent="0.25">
      <c r="A139" s="126" t="e">
        <f t="shared" si="122"/>
        <v>#REF!</v>
      </c>
      <c r="B139" s="127" t="s">
        <v>116</v>
      </c>
      <c r="C139" s="128">
        <f t="shared" si="124"/>
        <v>6953.13</v>
      </c>
      <c r="D139" s="129">
        <v>6953.13</v>
      </c>
      <c r="E139" s="129">
        <v>0</v>
      </c>
      <c r="F139" s="129">
        <v>1296.2</v>
      </c>
      <c r="G139" s="126" t="s">
        <v>214</v>
      </c>
      <c r="H139" s="130">
        <v>3</v>
      </c>
      <c r="I139" s="130" t="s">
        <v>276</v>
      </c>
      <c r="J139" s="131">
        <v>45.06</v>
      </c>
      <c r="K139" s="132">
        <v>5.0999999999999996</v>
      </c>
      <c r="L139" s="132">
        <v>8.6300000000000008</v>
      </c>
      <c r="M139" s="132">
        <v>13.43</v>
      </c>
      <c r="N139" s="132">
        <v>6.91</v>
      </c>
      <c r="O139" s="132">
        <v>3.15</v>
      </c>
      <c r="P139" s="132">
        <v>1.81</v>
      </c>
      <c r="Q139" s="132">
        <v>5.77</v>
      </c>
      <c r="R139" s="132">
        <v>0.26</v>
      </c>
      <c r="S139" s="133">
        <v>40</v>
      </c>
      <c r="T139" s="133">
        <v>40</v>
      </c>
      <c r="U139" s="133">
        <v>2604.04</v>
      </c>
      <c r="V139" s="132">
        <v>195.98199600000001</v>
      </c>
      <c r="W139" s="133">
        <v>42.3</v>
      </c>
      <c r="X139" s="133">
        <v>2604.04</v>
      </c>
      <c r="Y139" s="132">
        <v>7.85</v>
      </c>
      <c r="Z139" s="134">
        <v>0</v>
      </c>
      <c r="AA139" s="132">
        <v>6.73</v>
      </c>
      <c r="AB139" s="132">
        <v>10.67</v>
      </c>
      <c r="AC139" s="132">
        <v>14</v>
      </c>
      <c r="AD139" s="131">
        <f t="shared" si="123"/>
        <v>1879848.2268000003</v>
      </c>
      <c r="AE139" s="132">
        <f t="shared" si="123"/>
        <v>212765.77799999999</v>
      </c>
      <c r="AF139" s="132">
        <f t="shared" si="123"/>
        <v>360033.07140000002</v>
      </c>
      <c r="AG139" s="132">
        <f t="shared" si="123"/>
        <v>560283.21539999999</v>
      </c>
      <c r="AH139" s="132">
        <f t="shared" si="123"/>
        <v>288276.76980000001</v>
      </c>
      <c r="AI139" s="132">
        <f t="shared" si="123"/>
        <v>131414.15700000001</v>
      </c>
      <c r="AJ139" s="132">
        <f t="shared" si="117"/>
        <v>75510.991800000003</v>
      </c>
      <c r="AK139" s="132">
        <f t="shared" si="117"/>
        <v>240717.36059999996</v>
      </c>
      <c r="AL139" s="132">
        <f t="shared" si="117"/>
        <v>10846.882800000001</v>
      </c>
      <c r="AN139" s="135">
        <f>SUMIF('Page 1'!$L:$L,$B:$B,'Page 1'!$S:$S)</f>
        <v>48.44</v>
      </c>
      <c r="AO139" s="190">
        <f>SUMIF(СиР!$T$25:$Z$25,$AN$5:$AN$235,СиР!$T$26:$Z$26)</f>
        <v>18.489999999999998</v>
      </c>
      <c r="AP139" s="191"/>
      <c r="AQ139" s="135">
        <f>SUMIF(СиР!$T$25:$Z$25,$AN$5:$AN$235,СиР!$T$28:$Z$28)</f>
        <v>6.67</v>
      </c>
      <c r="AR139" s="135">
        <f>SUMIF(СиР!$T$25:$Z$25,$AN$5:$AN$235,СиР!$T$29:$Z$29)</f>
        <v>1.53</v>
      </c>
      <c r="AS139" s="135">
        <f>SUMIF(СиР!$T$25:$Z$25,$AN$5:$AN$235,СиР!$T$30:$Z$30)</f>
        <v>0.32</v>
      </c>
      <c r="AT139" s="135">
        <f>SUMIF(СиР!$T$25:$Z$25,$AN$5:$AN$235,СиР!$T$31:$Z$31)</f>
        <v>0.87</v>
      </c>
      <c r="AU139" s="135">
        <f>SUMIF(СиР!$T$25:$Z$25,$AN$5:$AN$235,СиР!$T$32:$Z$32)</f>
        <v>5.01</v>
      </c>
      <c r="AV139" s="135">
        <f>SUMIF(СиР!$T$25:$Z$25,$AN$5:$AN$235,СиР!$T$33:$Z$33)</f>
        <v>4.99</v>
      </c>
      <c r="AW139" s="135">
        <f>SUMIF(СиР!$T$25:$Z$25,$AN$5:$AN$235,СиР!$T$34:$Z$34)</f>
        <v>2.7</v>
      </c>
      <c r="AX139" s="135">
        <f>SUMIF(СиР!$T$25:$Z$25,$AN$5:$AN$235,СиР!$T$35:$Z$35)</f>
        <v>6.46</v>
      </c>
      <c r="AY139" s="135">
        <f>SUMIF(СиР!$T$25:$Z$25,$AN$5:$AN$235,СиР!$T$36:$Z$36)</f>
        <v>0.47</v>
      </c>
      <c r="AZ139" s="136">
        <f>SUMIF(СиР!$T$25:$Z$25,$AN$5:$AN$235,СиР!$T$37:$Z$37)</f>
        <v>0.93</v>
      </c>
      <c r="BA139" s="135">
        <f t="shared" si="87"/>
        <v>54.88252</v>
      </c>
      <c r="BB139" s="190">
        <f t="shared" si="93"/>
        <v>20.949169999999999</v>
      </c>
      <c r="BC139" s="191">
        <f t="shared" si="93"/>
        <v>0</v>
      </c>
      <c r="BD139" s="135">
        <f t="shared" si="93"/>
        <v>7.5571100000000007</v>
      </c>
      <c r="BE139" s="135">
        <f t="shared" si="93"/>
        <v>1.7334900000000002</v>
      </c>
      <c r="BF139" s="135">
        <f t="shared" si="93"/>
        <v>0.36256000000000005</v>
      </c>
      <c r="BG139" s="135">
        <f t="shared" si="93"/>
        <v>0.98571000000000009</v>
      </c>
      <c r="BH139" s="135">
        <f t="shared" si="120"/>
        <v>5.6763300000000001</v>
      </c>
      <c r="BI139" s="135">
        <f t="shared" si="120"/>
        <v>5.65367</v>
      </c>
      <c r="BJ139" s="135">
        <f t="shared" si="120"/>
        <v>3.0591000000000004</v>
      </c>
      <c r="BK139" s="135">
        <f t="shared" si="91"/>
        <v>7.3191800000000002</v>
      </c>
      <c r="BL139" s="135">
        <f t="shared" si="91"/>
        <v>0.53250999999999993</v>
      </c>
      <c r="BM139" s="136">
        <f t="shared" si="91"/>
        <v>1.05369</v>
      </c>
      <c r="BN139" s="137">
        <f t="shared" si="121"/>
        <v>4489672.1972759999</v>
      </c>
      <c r="BO139" s="187">
        <f t="shared" si="114"/>
        <v>1713749.7714209999</v>
      </c>
      <c r="BP139" s="187">
        <f t="shared" si="115"/>
        <v>0</v>
      </c>
      <c r="BQ139" s="137">
        <f t="shared" si="119"/>
        <v>618210.43674300006</v>
      </c>
      <c r="BR139" s="137">
        <f t="shared" si="119"/>
        <v>141808.39103699999</v>
      </c>
      <c r="BS139" s="137">
        <f t="shared" si="119"/>
        <v>29659.271328000003</v>
      </c>
      <c r="BT139" s="137">
        <f t="shared" si="119"/>
        <v>80636.143923000011</v>
      </c>
      <c r="BU139" s="137">
        <f t="shared" si="119"/>
        <v>464352.96672899998</v>
      </c>
      <c r="BV139" s="137">
        <f t="shared" si="118"/>
        <v>462499.26227100001</v>
      </c>
      <c r="BW139" s="137">
        <f t="shared" si="118"/>
        <v>250250.10183000006</v>
      </c>
      <c r="BX139" s="137">
        <f t="shared" si="118"/>
        <v>598746.539934</v>
      </c>
      <c r="BY139" s="137">
        <f t="shared" si="118"/>
        <v>43562.054762999993</v>
      </c>
      <c r="BZ139" s="137">
        <f t="shared" si="118"/>
        <v>86197.257296999989</v>
      </c>
      <c r="CA139" s="122">
        <v>1</v>
      </c>
      <c r="CF139" s="127" t="s">
        <v>116</v>
      </c>
    </row>
    <row r="140" spans="1:84" ht="12" hidden="1" customHeight="1" x14ac:dyDescent="0.25">
      <c r="A140" s="126" t="e">
        <f t="shared" si="122"/>
        <v>#REF!</v>
      </c>
      <c r="B140" s="127" t="s">
        <v>117</v>
      </c>
      <c r="C140" s="128">
        <f t="shared" si="124"/>
        <v>2231.3000000000002</v>
      </c>
      <c r="D140" s="129">
        <v>2231.3000000000002</v>
      </c>
      <c r="E140" s="129">
        <v>0</v>
      </c>
      <c r="F140" s="129">
        <v>485.7</v>
      </c>
      <c r="G140" s="126" t="s">
        <v>214</v>
      </c>
      <c r="H140" s="130">
        <v>3</v>
      </c>
      <c r="I140" s="130" t="s">
        <v>275</v>
      </c>
      <c r="J140" s="131">
        <v>45.06</v>
      </c>
      <c r="K140" s="132">
        <v>5.0999999999999996</v>
      </c>
      <c r="L140" s="132">
        <v>8.6300000000000008</v>
      </c>
      <c r="M140" s="132">
        <v>13.43</v>
      </c>
      <c r="N140" s="132">
        <v>6.91</v>
      </c>
      <c r="O140" s="132">
        <v>3.15</v>
      </c>
      <c r="P140" s="132">
        <v>1.81</v>
      </c>
      <c r="Q140" s="132">
        <v>5.77</v>
      </c>
      <c r="R140" s="132">
        <v>0.26</v>
      </c>
      <c r="S140" s="133">
        <v>40</v>
      </c>
      <c r="T140" s="133">
        <v>40</v>
      </c>
      <c r="U140" s="133">
        <v>2604.04</v>
      </c>
      <c r="V140" s="132">
        <v>195.98199600000001</v>
      </c>
      <c r="W140" s="133">
        <v>42.3</v>
      </c>
      <c r="X140" s="133">
        <v>2604.04</v>
      </c>
      <c r="Y140" s="132">
        <v>7.85</v>
      </c>
      <c r="Z140" s="134">
        <v>0</v>
      </c>
      <c r="AA140" s="132">
        <v>6.73</v>
      </c>
      <c r="AB140" s="132">
        <v>10.67</v>
      </c>
      <c r="AC140" s="132">
        <v>14</v>
      </c>
      <c r="AD140" s="131">
        <f t="shared" si="123"/>
        <v>603254.26800000004</v>
      </c>
      <c r="AE140" s="132">
        <f t="shared" si="123"/>
        <v>68277.78</v>
      </c>
      <c r="AF140" s="132">
        <f t="shared" si="123"/>
        <v>115536.71400000001</v>
      </c>
      <c r="AG140" s="132">
        <f t="shared" si="123"/>
        <v>179798.15400000001</v>
      </c>
      <c r="AH140" s="132">
        <f t="shared" si="123"/>
        <v>92509.698000000004</v>
      </c>
      <c r="AI140" s="132">
        <f t="shared" si="123"/>
        <v>42171.57</v>
      </c>
      <c r="AJ140" s="132">
        <f t="shared" si="117"/>
        <v>24231.918000000001</v>
      </c>
      <c r="AK140" s="132">
        <f t="shared" si="117"/>
        <v>77247.606</v>
      </c>
      <c r="AL140" s="132">
        <f t="shared" si="117"/>
        <v>3480.8280000000004</v>
      </c>
      <c r="AN140" s="135">
        <f>SUMIF('Page 1'!$L:$L,$B:$B,'Page 1'!$S:$S)</f>
        <v>48.44</v>
      </c>
      <c r="AO140" s="190">
        <f>SUMIF(СиР!$T$25:$Z$25,$AN$5:$AN$235,СиР!$T$26:$Z$26)</f>
        <v>18.489999999999998</v>
      </c>
      <c r="AP140" s="191"/>
      <c r="AQ140" s="135">
        <f>SUMIF(СиР!$T$25:$Z$25,$AN$5:$AN$235,СиР!$T$28:$Z$28)</f>
        <v>6.67</v>
      </c>
      <c r="AR140" s="135">
        <f>SUMIF(СиР!$T$25:$Z$25,$AN$5:$AN$235,СиР!$T$29:$Z$29)</f>
        <v>1.53</v>
      </c>
      <c r="AS140" s="135">
        <f>SUMIF(СиР!$T$25:$Z$25,$AN$5:$AN$235,СиР!$T$30:$Z$30)</f>
        <v>0.32</v>
      </c>
      <c r="AT140" s="135">
        <f>SUMIF(СиР!$T$25:$Z$25,$AN$5:$AN$235,СиР!$T$31:$Z$31)</f>
        <v>0.87</v>
      </c>
      <c r="AU140" s="135">
        <f>SUMIF(СиР!$T$25:$Z$25,$AN$5:$AN$235,СиР!$T$32:$Z$32)</f>
        <v>5.01</v>
      </c>
      <c r="AV140" s="135">
        <f>SUMIF(СиР!$T$25:$Z$25,$AN$5:$AN$235,СиР!$T$33:$Z$33)</f>
        <v>4.99</v>
      </c>
      <c r="AW140" s="135">
        <f>SUMIF(СиР!$T$25:$Z$25,$AN$5:$AN$235,СиР!$T$34:$Z$34)</f>
        <v>2.7</v>
      </c>
      <c r="AX140" s="135">
        <f>SUMIF(СиР!$T$25:$Z$25,$AN$5:$AN$235,СиР!$T$35:$Z$35)</f>
        <v>6.46</v>
      </c>
      <c r="AY140" s="135">
        <f>SUMIF(СиР!$T$25:$Z$25,$AN$5:$AN$235,СиР!$T$36:$Z$36)</f>
        <v>0.47</v>
      </c>
      <c r="AZ140" s="136">
        <f>SUMIF(СиР!$T$25:$Z$25,$AN$5:$AN$235,СиР!$T$37:$Z$37)</f>
        <v>0.93</v>
      </c>
      <c r="BA140" s="135">
        <f t="shared" si="87"/>
        <v>54.88252</v>
      </c>
      <c r="BB140" s="190">
        <f t="shared" si="93"/>
        <v>20.949169999999999</v>
      </c>
      <c r="BC140" s="191">
        <f t="shared" si="93"/>
        <v>0</v>
      </c>
      <c r="BD140" s="135">
        <f t="shared" si="93"/>
        <v>7.5571100000000007</v>
      </c>
      <c r="BE140" s="135">
        <f t="shared" si="93"/>
        <v>1.7334900000000002</v>
      </c>
      <c r="BF140" s="135">
        <f t="shared" si="93"/>
        <v>0.36256000000000005</v>
      </c>
      <c r="BG140" s="135">
        <f t="shared" si="93"/>
        <v>0.98571000000000009</v>
      </c>
      <c r="BH140" s="135">
        <f t="shared" si="120"/>
        <v>5.6763300000000001</v>
      </c>
      <c r="BI140" s="135">
        <f t="shared" si="120"/>
        <v>5.65367</v>
      </c>
      <c r="BJ140" s="135">
        <f t="shared" si="120"/>
        <v>3.0591000000000004</v>
      </c>
      <c r="BK140" s="135">
        <f t="shared" si="91"/>
        <v>7.3191800000000002</v>
      </c>
      <c r="BL140" s="135">
        <f t="shared" si="91"/>
        <v>0.53250999999999993</v>
      </c>
      <c r="BM140" s="136">
        <f t="shared" si="91"/>
        <v>1.05369</v>
      </c>
      <c r="BN140" s="137">
        <f t="shared" si="121"/>
        <v>1440762.0127600003</v>
      </c>
      <c r="BO140" s="187">
        <f t="shared" si="114"/>
        <v>549952.30420999997</v>
      </c>
      <c r="BP140" s="187">
        <f t="shared" si="115"/>
        <v>0</v>
      </c>
      <c r="BQ140" s="137">
        <f t="shared" si="119"/>
        <v>198387.33743000001</v>
      </c>
      <c r="BR140" s="137">
        <f t="shared" si="119"/>
        <v>45507.140370000001</v>
      </c>
      <c r="BS140" s="137">
        <f t="shared" si="119"/>
        <v>9517.8332800000007</v>
      </c>
      <c r="BT140" s="137">
        <f t="shared" si="119"/>
        <v>25876.609230000005</v>
      </c>
      <c r="BU140" s="137">
        <f t="shared" si="119"/>
        <v>149013.57729000002</v>
      </c>
      <c r="BV140" s="137">
        <f t="shared" si="118"/>
        <v>148418.71271000002</v>
      </c>
      <c r="BW140" s="137">
        <f t="shared" si="118"/>
        <v>80306.718300000022</v>
      </c>
      <c r="BX140" s="137">
        <f t="shared" si="118"/>
        <v>192141.25934000002</v>
      </c>
      <c r="BY140" s="137">
        <f t="shared" si="118"/>
        <v>13979.317629999998</v>
      </c>
      <c r="BZ140" s="137">
        <f t="shared" si="118"/>
        <v>27661.202969999998</v>
      </c>
      <c r="CA140" s="122">
        <v>1</v>
      </c>
      <c r="CF140" s="127" t="s">
        <v>117</v>
      </c>
    </row>
    <row r="141" spans="1:84" ht="12" hidden="1" customHeight="1" x14ac:dyDescent="0.25">
      <c r="A141" s="126" t="e">
        <f t="shared" si="122"/>
        <v>#REF!</v>
      </c>
      <c r="B141" s="127" t="s">
        <v>118</v>
      </c>
      <c r="C141" s="128">
        <f t="shared" si="124"/>
        <v>3500.1</v>
      </c>
      <c r="D141" s="129">
        <v>3454.1</v>
      </c>
      <c r="E141" s="129">
        <v>46</v>
      </c>
      <c r="F141" s="129">
        <v>221.6</v>
      </c>
      <c r="G141" s="126" t="s">
        <v>214</v>
      </c>
      <c r="H141" s="130">
        <v>7</v>
      </c>
      <c r="I141" s="130" t="s">
        <v>276</v>
      </c>
      <c r="J141" s="131">
        <v>31</v>
      </c>
      <c r="K141" s="132">
        <v>5.0999999999999996</v>
      </c>
      <c r="L141" s="132">
        <v>6.59</v>
      </c>
      <c r="M141" s="132">
        <v>8.98</v>
      </c>
      <c r="N141" s="132">
        <v>6.92</v>
      </c>
      <c r="O141" s="132">
        <v>3.15</v>
      </c>
      <c r="P141" s="132">
        <v>0</v>
      </c>
      <c r="Q141" s="132">
        <v>0</v>
      </c>
      <c r="R141" s="132">
        <v>0.26</v>
      </c>
      <c r="S141" s="133">
        <v>40</v>
      </c>
      <c r="T141" s="133">
        <v>40</v>
      </c>
      <c r="U141" s="133">
        <v>2604.04</v>
      </c>
      <c r="V141" s="132">
        <v>195.98199600000001</v>
      </c>
      <c r="W141" s="133">
        <v>42.3</v>
      </c>
      <c r="X141" s="133">
        <v>2604.04</v>
      </c>
      <c r="Y141" s="132">
        <v>7.85</v>
      </c>
      <c r="Z141" s="134">
        <v>0</v>
      </c>
      <c r="AA141" s="132">
        <v>6.73</v>
      </c>
      <c r="AB141" s="132">
        <v>10.67</v>
      </c>
      <c r="AC141" s="132">
        <v>14</v>
      </c>
      <c r="AD141" s="131">
        <f t="shared" si="123"/>
        <v>651018.6</v>
      </c>
      <c r="AE141" s="132">
        <f t="shared" si="123"/>
        <v>107103.06</v>
      </c>
      <c r="AF141" s="132">
        <f t="shared" si="123"/>
        <v>138393.954</v>
      </c>
      <c r="AG141" s="132">
        <f t="shared" si="123"/>
        <v>188585.38800000001</v>
      </c>
      <c r="AH141" s="132">
        <f t="shared" si="123"/>
        <v>145324.152</v>
      </c>
      <c r="AI141" s="132">
        <f t="shared" si="123"/>
        <v>66151.889999999985</v>
      </c>
      <c r="AJ141" s="132">
        <f t="shared" si="117"/>
        <v>0</v>
      </c>
      <c r="AK141" s="132">
        <f t="shared" si="117"/>
        <v>0</v>
      </c>
      <c r="AL141" s="132">
        <f t="shared" si="117"/>
        <v>5460.1559999999999</v>
      </c>
      <c r="AN141" s="135">
        <f>SUMIF('Page 1'!$L:$L,$B:$B,'Page 1'!$S:$S)</f>
        <v>33.17</v>
      </c>
      <c r="AO141" s="190">
        <f>SUMIF(СиР!$T$25:$Z$25,$AN$5:$AN$235,СиР!$T$26:$Z$26)</f>
        <v>13.89</v>
      </c>
      <c r="AP141" s="191"/>
      <c r="AQ141" s="135">
        <f>SUMIF(СиР!$T$25:$Z$25,$AN$5:$AN$235,СиР!$T$28:$Z$28)</f>
        <v>5.9</v>
      </c>
      <c r="AR141" s="135">
        <f>SUMIF(СиР!$T$25:$Z$25,$AN$5:$AN$235,СиР!$T$29:$Z$29)</f>
        <v>1.53</v>
      </c>
      <c r="AS141" s="135">
        <f>SUMIF(СиР!$T$25:$Z$25,$AN$5:$AN$235,СиР!$T$30:$Z$30)</f>
        <v>0.32</v>
      </c>
      <c r="AT141" s="135">
        <f>SUMIF(СиР!$T$25:$Z$25,$AN$5:$AN$235,СиР!$T$31:$Z$31)</f>
        <v>0.6</v>
      </c>
      <c r="AU141" s="135">
        <f>SUMIF(СиР!$T$25:$Z$25,$AN$5:$AN$235,СиР!$T$32:$Z$32)</f>
        <v>5.01</v>
      </c>
      <c r="AV141" s="135">
        <f>SUMIF(СиР!$T$25:$Z$25,$AN$5:$AN$235,СиР!$T$33:$Z$33)</f>
        <v>4.99</v>
      </c>
      <c r="AW141" s="135">
        <f>SUMIF(СиР!$T$25:$Z$25,$AN$5:$AN$235,СиР!$T$34:$Z$34)</f>
        <v>0</v>
      </c>
      <c r="AX141" s="135">
        <f>SUMIF(СиР!$T$25:$Z$25,$AN$5:$AN$235,СиР!$T$35:$Z$35)</f>
        <v>0</v>
      </c>
      <c r="AY141" s="135">
        <f>SUMIF(СиР!$T$25:$Z$25,$AN$5:$AN$235,СиР!$T$36:$Z$36)</f>
        <v>0</v>
      </c>
      <c r="AZ141" s="136">
        <f>SUMIF(СиР!$T$25:$Z$25,$AN$5:$AN$235,СиР!$T$37:$Z$37)</f>
        <v>0.93</v>
      </c>
      <c r="BA141" s="135">
        <f t="shared" ref="BA141:BA175" si="125">AN141*(1+$BA$4)</f>
        <v>37.581610000000005</v>
      </c>
      <c r="BB141" s="190">
        <f t="shared" si="93"/>
        <v>15.737370000000004</v>
      </c>
      <c r="BC141" s="191">
        <f t="shared" si="93"/>
        <v>0</v>
      </c>
      <c r="BD141" s="135">
        <f t="shared" si="93"/>
        <v>6.6847000000000012</v>
      </c>
      <c r="BE141" s="135">
        <f t="shared" si="93"/>
        <v>1.7334900000000002</v>
      </c>
      <c r="BF141" s="135">
        <f t="shared" si="93"/>
        <v>0.36256000000000005</v>
      </c>
      <c r="BG141" s="135">
        <f t="shared" si="93"/>
        <v>0.67980000000000007</v>
      </c>
      <c r="BH141" s="135">
        <f t="shared" si="120"/>
        <v>5.6763300000000001</v>
      </c>
      <c r="BI141" s="135">
        <f t="shared" si="120"/>
        <v>5.65367</v>
      </c>
      <c r="BJ141" s="135">
        <f t="shared" si="120"/>
        <v>0</v>
      </c>
      <c r="BK141" s="135">
        <f t="shared" si="91"/>
        <v>0</v>
      </c>
      <c r="BL141" s="135">
        <f t="shared" si="91"/>
        <v>0</v>
      </c>
      <c r="BM141" s="136">
        <f t="shared" si="91"/>
        <v>1.0536900000000002</v>
      </c>
      <c r="BN141" s="137">
        <f t="shared" si="121"/>
        <v>1547590.5656100004</v>
      </c>
      <c r="BO141" s="187">
        <f t="shared" si="114"/>
        <v>648056.46537000011</v>
      </c>
      <c r="BP141" s="187">
        <f t="shared" si="115"/>
        <v>0</v>
      </c>
      <c r="BQ141" s="137">
        <f t="shared" si="119"/>
        <v>275272.36470000003</v>
      </c>
      <c r="BR141" s="137">
        <f t="shared" si="119"/>
        <v>71384.189490000004</v>
      </c>
      <c r="BS141" s="137">
        <f t="shared" si="119"/>
        <v>14930.02656</v>
      </c>
      <c r="BT141" s="137">
        <f t="shared" si="119"/>
        <v>27993.799800000004</v>
      </c>
      <c r="BU141" s="137">
        <f t="shared" si="119"/>
        <v>233748.22832999998</v>
      </c>
      <c r="BV141" s="137">
        <f t="shared" si="118"/>
        <v>232815.10167</v>
      </c>
      <c r="BW141" s="137">
        <f t="shared" si="118"/>
        <v>0</v>
      </c>
      <c r="BX141" s="137">
        <f t="shared" si="118"/>
        <v>0</v>
      </c>
      <c r="BY141" s="137">
        <f t="shared" si="118"/>
        <v>0</v>
      </c>
      <c r="BZ141" s="137">
        <f t="shared" si="118"/>
        <v>43390.389690000004</v>
      </c>
      <c r="CA141" s="122">
        <v>1</v>
      </c>
      <c r="CF141" s="127" t="s">
        <v>118</v>
      </c>
    </row>
    <row r="142" spans="1:84" ht="12" hidden="1" customHeight="1" x14ac:dyDescent="0.25">
      <c r="A142" s="126" t="e">
        <f t="shared" si="122"/>
        <v>#REF!</v>
      </c>
      <c r="B142" s="127" t="s">
        <v>119</v>
      </c>
      <c r="C142" s="128">
        <f t="shared" si="124"/>
        <v>4927</v>
      </c>
      <c r="D142" s="129">
        <v>4927</v>
      </c>
      <c r="E142" s="129">
        <v>0</v>
      </c>
      <c r="F142" s="129">
        <v>436.6</v>
      </c>
      <c r="G142" s="126" t="s">
        <v>214</v>
      </c>
      <c r="H142" s="130">
        <v>7</v>
      </c>
      <c r="I142" s="130" t="s">
        <v>276</v>
      </c>
      <c r="J142" s="131">
        <v>31</v>
      </c>
      <c r="K142" s="132">
        <v>5.0999999999999996</v>
      </c>
      <c r="L142" s="132">
        <v>6.59</v>
      </c>
      <c r="M142" s="132">
        <v>8.98</v>
      </c>
      <c r="N142" s="132">
        <v>6.92</v>
      </c>
      <c r="O142" s="132">
        <v>3.15</v>
      </c>
      <c r="P142" s="132">
        <v>0</v>
      </c>
      <c r="Q142" s="132">
        <v>0</v>
      </c>
      <c r="R142" s="132">
        <v>0.26</v>
      </c>
      <c r="S142" s="133">
        <v>40</v>
      </c>
      <c r="T142" s="133">
        <v>40</v>
      </c>
      <c r="U142" s="133">
        <v>2604.04</v>
      </c>
      <c r="V142" s="132">
        <v>195.98199600000001</v>
      </c>
      <c r="W142" s="133">
        <v>42.3</v>
      </c>
      <c r="X142" s="133">
        <v>2604.04</v>
      </c>
      <c r="Y142" s="132">
        <v>7.85</v>
      </c>
      <c r="Z142" s="134">
        <v>0</v>
      </c>
      <c r="AA142" s="132">
        <v>6.73</v>
      </c>
      <c r="AB142" s="132">
        <v>10.67</v>
      </c>
      <c r="AC142" s="132">
        <v>14</v>
      </c>
      <c r="AD142" s="131">
        <f t="shared" si="123"/>
        <v>916422</v>
      </c>
      <c r="AE142" s="132">
        <f t="shared" si="123"/>
        <v>150766.19999999998</v>
      </c>
      <c r="AF142" s="132">
        <f t="shared" si="123"/>
        <v>194813.58000000002</v>
      </c>
      <c r="AG142" s="132">
        <f t="shared" si="123"/>
        <v>265466.76</v>
      </c>
      <c r="AH142" s="132">
        <f t="shared" si="123"/>
        <v>204569.03999999998</v>
      </c>
      <c r="AI142" s="132">
        <f t="shared" si="123"/>
        <v>93120.299999999988</v>
      </c>
      <c r="AJ142" s="132">
        <f t="shared" si="117"/>
        <v>0</v>
      </c>
      <c r="AK142" s="132">
        <f t="shared" si="117"/>
        <v>0</v>
      </c>
      <c r="AL142" s="132">
        <f t="shared" si="117"/>
        <v>7686.12</v>
      </c>
      <c r="AN142" s="135">
        <f>SUMIF('Page 1'!$L:$L,$B:$B,'Page 1'!$S:$S)</f>
        <v>33.17</v>
      </c>
      <c r="AO142" s="190">
        <f>SUMIF(СиР!$T$25:$Z$25,$AN$5:$AN$235,СиР!$T$26:$Z$26)</f>
        <v>13.89</v>
      </c>
      <c r="AP142" s="191"/>
      <c r="AQ142" s="135">
        <f>SUMIF(СиР!$T$25:$Z$25,$AN$5:$AN$235,СиР!$T$28:$Z$28)</f>
        <v>5.9</v>
      </c>
      <c r="AR142" s="135">
        <f>SUMIF(СиР!$T$25:$Z$25,$AN$5:$AN$235,СиР!$T$29:$Z$29)</f>
        <v>1.53</v>
      </c>
      <c r="AS142" s="135">
        <f>SUMIF(СиР!$T$25:$Z$25,$AN$5:$AN$235,СиР!$T$30:$Z$30)</f>
        <v>0.32</v>
      </c>
      <c r="AT142" s="135">
        <f>SUMIF(СиР!$T$25:$Z$25,$AN$5:$AN$235,СиР!$T$31:$Z$31)</f>
        <v>0.6</v>
      </c>
      <c r="AU142" s="135">
        <f>SUMIF(СиР!$T$25:$Z$25,$AN$5:$AN$235,СиР!$T$32:$Z$32)</f>
        <v>5.01</v>
      </c>
      <c r="AV142" s="135">
        <f>SUMIF(СиР!$T$25:$Z$25,$AN$5:$AN$235,СиР!$T$33:$Z$33)</f>
        <v>4.99</v>
      </c>
      <c r="AW142" s="135">
        <f>SUMIF(СиР!$T$25:$Z$25,$AN$5:$AN$235,СиР!$T$34:$Z$34)</f>
        <v>0</v>
      </c>
      <c r="AX142" s="135">
        <f>SUMIF(СиР!$T$25:$Z$25,$AN$5:$AN$235,СиР!$T$35:$Z$35)</f>
        <v>0</v>
      </c>
      <c r="AY142" s="135">
        <f>SUMIF(СиР!$T$25:$Z$25,$AN$5:$AN$235,СиР!$T$36:$Z$36)</f>
        <v>0</v>
      </c>
      <c r="AZ142" s="136">
        <f>SUMIF(СиР!$T$25:$Z$25,$AN$5:$AN$235,СиР!$T$37:$Z$37)</f>
        <v>0.93</v>
      </c>
      <c r="BA142" s="135">
        <f t="shared" si="125"/>
        <v>37.581610000000005</v>
      </c>
      <c r="BB142" s="190">
        <f t="shared" si="93"/>
        <v>15.737370000000004</v>
      </c>
      <c r="BC142" s="191">
        <f t="shared" si="93"/>
        <v>0</v>
      </c>
      <c r="BD142" s="135">
        <f t="shared" si="93"/>
        <v>6.6847000000000012</v>
      </c>
      <c r="BE142" s="135">
        <f t="shared" si="93"/>
        <v>1.7334900000000002</v>
      </c>
      <c r="BF142" s="135">
        <f t="shared" si="93"/>
        <v>0.36256000000000005</v>
      </c>
      <c r="BG142" s="135">
        <f t="shared" si="93"/>
        <v>0.67980000000000007</v>
      </c>
      <c r="BH142" s="135">
        <f t="shared" si="120"/>
        <v>5.6763300000000001</v>
      </c>
      <c r="BI142" s="135">
        <f t="shared" si="120"/>
        <v>5.65367</v>
      </c>
      <c r="BJ142" s="135">
        <f t="shared" si="120"/>
        <v>0</v>
      </c>
      <c r="BK142" s="135">
        <f t="shared" si="91"/>
        <v>0</v>
      </c>
      <c r="BL142" s="135">
        <f t="shared" si="91"/>
        <v>0</v>
      </c>
      <c r="BM142" s="136">
        <f t="shared" si="91"/>
        <v>1.0536900000000002</v>
      </c>
      <c r="BN142" s="137">
        <f t="shared" si="121"/>
        <v>2178503.1047</v>
      </c>
      <c r="BO142" s="187">
        <f t="shared" si="114"/>
        <v>912252.2799000002</v>
      </c>
      <c r="BP142" s="187">
        <f t="shared" si="115"/>
        <v>0</v>
      </c>
      <c r="BQ142" s="137">
        <f t="shared" si="119"/>
        <v>387493.76900000003</v>
      </c>
      <c r="BR142" s="137">
        <f t="shared" si="119"/>
        <v>100485.67230000001</v>
      </c>
      <c r="BS142" s="137">
        <f t="shared" si="119"/>
        <v>21016.611199999999</v>
      </c>
      <c r="BT142" s="137">
        <f t="shared" si="119"/>
        <v>39406.146000000008</v>
      </c>
      <c r="BU142" s="137">
        <f t="shared" si="119"/>
        <v>329041.31909999996</v>
      </c>
      <c r="BV142" s="137">
        <f t="shared" si="118"/>
        <v>327727.78090000001</v>
      </c>
      <c r="BW142" s="137">
        <f t="shared" si="118"/>
        <v>0</v>
      </c>
      <c r="BX142" s="137">
        <f t="shared" si="118"/>
        <v>0</v>
      </c>
      <c r="BY142" s="137">
        <f t="shared" si="118"/>
        <v>0</v>
      </c>
      <c r="BZ142" s="137">
        <f t="shared" si="118"/>
        <v>61079.526300000012</v>
      </c>
      <c r="CA142" s="122">
        <v>1</v>
      </c>
      <c r="CF142" s="127" t="s">
        <v>119</v>
      </c>
    </row>
    <row r="143" spans="1:84" ht="12" hidden="1" customHeight="1" x14ac:dyDescent="0.25">
      <c r="A143" s="126" t="e">
        <f t="shared" si="122"/>
        <v>#REF!</v>
      </c>
      <c r="B143" s="127" t="s">
        <v>120</v>
      </c>
      <c r="C143" s="128">
        <f t="shared" si="124"/>
        <v>4940.66</v>
      </c>
      <c r="D143" s="129">
        <v>4940.66</v>
      </c>
      <c r="E143" s="129">
        <v>0</v>
      </c>
      <c r="F143" s="129">
        <v>452.8</v>
      </c>
      <c r="G143" s="126" t="s">
        <v>214</v>
      </c>
      <c r="H143" s="130">
        <v>7</v>
      </c>
      <c r="I143" s="130" t="s">
        <v>276</v>
      </c>
      <c r="J143" s="131">
        <v>31</v>
      </c>
      <c r="K143" s="132">
        <v>5.0999999999999996</v>
      </c>
      <c r="L143" s="132">
        <v>6.59</v>
      </c>
      <c r="M143" s="132">
        <v>8.98</v>
      </c>
      <c r="N143" s="132">
        <v>6.92</v>
      </c>
      <c r="O143" s="132">
        <v>3.15</v>
      </c>
      <c r="P143" s="132">
        <v>0</v>
      </c>
      <c r="Q143" s="132">
        <v>0</v>
      </c>
      <c r="R143" s="132">
        <v>0.26</v>
      </c>
      <c r="S143" s="133">
        <v>40</v>
      </c>
      <c r="T143" s="133">
        <v>40</v>
      </c>
      <c r="U143" s="133">
        <v>2604.04</v>
      </c>
      <c r="V143" s="132">
        <v>195.98199600000001</v>
      </c>
      <c r="W143" s="133">
        <v>42.3</v>
      </c>
      <c r="X143" s="133">
        <v>2604.04</v>
      </c>
      <c r="Y143" s="132">
        <v>7.85</v>
      </c>
      <c r="Z143" s="134">
        <v>0</v>
      </c>
      <c r="AA143" s="132">
        <v>6.73</v>
      </c>
      <c r="AB143" s="132">
        <v>10.67</v>
      </c>
      <c r="AC143" s="132">
        <v>14</v>
      </c>
      <c r="AD143" s="131">
        <f t="shared" si="123"/>
        <v>918962.76</v>
      </c>
      <c r="AE143" s="132">
        <f t="shared" si="123"/>
        <v>151184.196</v>
      </c>
      <c r="AF143" s="132">
        <f t="shared" si="123"/>
        <v>195353.69639999999</v>
      </c>
      <c r="AG143" s="132">
        <f t="shared" si="123"/>
        <v>266202.76079999999</v>
      </c>
      <c r="AH143" s="132">
        <f t="shared" si="123"/>
        <v>205136.20319999999</v>
      </c>
      <c r="AI143" s="132">
        <f t="shared" si="123"/>
        <v>93378.474000000002</v>
      </c>
      <c r="AJ143" s="132">
        <f t="shared" si="117"/>
        <v>0</v>
      </c>
      <c r="AK143" s="132">
        <f t="shared" si="117"/>
        <v>0</v>
      </c>
      <c r="AL143" s="132">
        <f t="shared" si="117"/>
        <v>7707.4295999999995</v>
      </c>
      <c r="AN143" s="135">
        <f>SUMIF('Page 1'!$L:$L,$B:$B,'Page 1'!$S:$S)</f>
        <v>33.17</v>
      </c>
      <c r="AO143" s="190">
        <f>SUMIF(СиР!$T$25:$Z$25,$AN$5:$AN$235,СиР!$T$26:$Z$26)</f>
        <v>13.89</v>
      </c>
      <c r="AP143" s="191"/>
      <c r="AQ143" s="135">
        <f>SUMIF(СиР!$T$25:$Z$25,$AN$5:$AN$235,СиР!$T$28:$Z$28)</f>
        <v>5.9</v>
      </c>
      <c r="AR143" s="135">
        <f>SUMIF(СиР!$T$25:$Z$25,$AN$5:$AN$235,СиР!$T$29:$Z$29)</f>
        <v>1.53</v>
      </c>
      <c r="AS143" s="135">
        <f>SUMIF(СиР!$T$25:$Z$25,$AN$5:$AN$235,СиР!$T$30:$Z$30)</f>
        <v>0.32</v>
      </c>
      <c r="AT143" s="135">
        <f>SUMIF(СиР!$T$25:$Z$25,$AN$5:$AN$235,СиР!$T$31:$Z$31)</f>
        <v>0.6</v>
      </c>
      <c r="AU143" s="135">
        <f>SUMIF(СиР!$T$25:$Z$25,$AN$5:$AN$235,СиР!$T$32:$Z$32)</f>
        <v>5.01</v>
      </c>
      <c r="AV143" s="135">
        <f>SUMIF(СиР!$T$25:$Z$25,$AN$5:$AN$235,СиР!$T$33:$Z$33)</f>
        <v>4.99</v>
      </c>
      <c r="AW143" s="135">
        <f>SUMIF(СиР!$T$25:$Z$25,$AN$5:$AN$235,СиР!$T$34:$Z$34)</f>
        <v>0</v>
      </c>
      <c r="AX143" s="135">
        <f>SUMIF(СиР!$T$25:$Z$25,$AN$5:$AN$235,СиР!$T$35:$Z$35)</f>
        <v>0</v>
      </c>
      <c r="AY143" s="135">
        <f>SUMIF(СиР!$T$25:$Z$25,$AN$5:$AN$235,СиР!$T$36:$Z$36)</f>
        <v>0</v>
      </c>
      <c r="AZ143" s="136">
        <f>SUMIF(СиР!$T$25:$Z$25,$AN$5:$AN$235,СиР!$T$37:$Z$37)</f>
        <v>0.93</v>
      </c>
      <c r="BA143" s="135">
        <f t="shared" si="125"/>
        <v>37.581610000000005</v>
      </c>
      <c r="BB143" s="190">
        <f t="shared" si="93"/>
        <v>15.737370000000004</v>
      </c>
      <c r="BC143" s="191">
        <f t="shared" si="93"/>
        <v>0</v>
      </c>
      <c r="BD143" s="135">
        <f t="shared" si="93"/>
        <v>6.6847000000000012</v>
      </c>
      <c r="BE143" s="135">
        <f t="shared" si="93"/>
        <v>1.7334900000000002</v>
      </c>
      <c r="BF143" s="135">
        <f t="shared" si="93"/>
        <v>0.36256000000000005</v>
      </c>
      <c r="BG143" s="135">
        <f t="shared" si="93"/>
        <v>0.67980000000000007</v>
      </c>
      <c r="BH143" s="135">
        <f t="shared" si="120"/>
        <v>5.6763300000000001</v>
      </c>
      <c r="BI143" s="135">
        <f t="shared" si="120"/>
        <v>5.65367</v>
      </c>
      <c r="BJ143" s="135">
        <f t="shared" si="120"/>
        <v>0</v>
      </c>
      <c r="BK143" s="135">
        <f t="shared" si="120"/>
        <v>0</v>
      </c>
      <c r="BL143" s="135">
        <f t="shared" si="120"/>
        <v>0</v>
      </c>
      <c r="BM143" s="136">
        <f t="shared" si="120"/>
        <v>1.0536900000000002</v>
      </c>
      <c r="BN143" s="137">
        <f t="shared" si="121"/>
        <v>2184542.9570260001</v>
      </c>
      <c r="BO143" s="187">
        <f t="shared" si="114"/>
        <v>914781.47944200016</v>
      </c>
      <c r="BP143" s="187">
        <f t="shared" si="115"/>
        <v>0</v>
      </c>
      <c r="BQ143" s="137">
        <f t="shared" si="119"/>
        <v>388568.08702000004</v>
      </c>
      <c r="BR143" s="137">
        <f t="shared" si="119"/>
        <v>100764.266634</v>
      </c>
      <c r="BS143" s="137">
        <f t="shared" si="119"/>
        <v>21074.879295999999</v>
      </c>
      <c r="BT143" s="137">
        <f t="shared" si="119"/>
        <v>39515.398680000006</v>
      </c>
      <c r="BU143" s="137">
        <f t="shared" si="119"/>
        <v>329953.57897799998</v>
      </c>
      <c r="BV143" s="137">
        <f t="shared" si="118"/>
        <v>328636.39902199997</v>
      </c>
      <c r="BW143" s="137">
        <f t="shared" si="118"/>
        <v>0</v>
      </c>
      <c r="BX143" s="137">
        <f t="shared" si="118"/>
        <v>0</v>
      </c>
      <c r="BY143" s="137">
        <f t="shared" si="118"/>
        <v>0</v>
      </c>
      <c r="BZ143" s="137">
        <f t="shared" si="118"/>
        <v>61248.867954000008</v>
      </c>
      <c r="CA143" s="122">
        <v>1</v>
      </c>
      <c r="CF143" s="127" t="s">
        <v>120</v>
      </c>
    </row>
    <row r="144" spans="1:84" ht="12" hidden="1" customHeight="1" x14ac:dyDescent="0.25">
      <c r="A144" s="126" t="e">
        <f t="shared" si="122"/>
        <v>#REF!</v>
      </c>
      <c r="B144" s="127" t="s">
        <v>121</v>
      </c>
      <c r="C144" s="128">
        <f t="shared" si="124"/>
        <v>3456.99</v>
      </c>
      <c r="D144" s="129">
        <v>3456.99</v>
      </c>
      <c r="E144" s="129">
        <v>0</v>
      </c>
      <c r="F144" s="129">
        <v>619</v>
      </c>
      <c r="G144" s="126" t="s">
        <v>214</v>
      </c>
      <c r="H144" s="130">
        <v>7</v>
      </c>
      <c r="I144" s="130" t="s">
        <v>276</v>
      </c>
      <c r="J144" s="131">
        <v>31</v>
      </c>
      <c r="K144" s="132">
        <v>5.0999999999999996</v>
      </c>
      <c r="L144" s="132">
        <v>6.59</v>
      </c>
      <c r="M144" s="132">
        <v>8.98</v>
      </c>
      <c r="N144" s="132">
        <v>6.92</v>
      </c>
      <c r="O144" s="132">
        <v>3.15</v>
      </c>
      <c r="P144" s="132">
        <v>0</v>
      </c>
      <c r="Q144" s="132">
        <v>0</v>
      </c>
      <c r="R144" s="132">
        <v>0.26</v>
      </c>
      <c r="S144" s="133">
        <v>40</v>
      </c>
      <c r="T144" s="133">
        <v>40</v>
      </c>
      <c r="U144" s="133">
        <v>2604.04</v>
      </c>
      <c r="V144" s="132">
        <v>195.98199600000001</v>
      </c>
      <c r="W144" s="133">
        <v>42.3</v>
      </c>
      <c r="X144" s="133">
        <v>2604.04</v>
      </c>
      <c r="Y144" s="132">
        <v>7.85</v>
      </c>
      <c r="Z144" s="134">
        <v>0</v>
      </c>
      <c r="AA144" s="132">
        <v>6.73</v>
      </c>
      <c r="AB144" s="132">
        <v>10.67</v>
      </c>
      <c r="AC144" s="132">
        <v>14</v>
      </c>
      <c r="AD144" s="131">
        <f t="shared" si="123"/>
        <v>643000.1399999999</v>
      </c>
      <c r="AE144" s="132">
        <f t="shared" si="123"/>
        <v>105783.89399999999</v>
      </c>
      <c r="AF144" s="132">
        <f t="shared" si="123"/>
        <v>136689.38459999999</v>
      </c>
      <c r="AG144" s="132">
        <f t="shared" si="123"/>
        <v>186262.62119999999</v>
      </c>
      <c r="AH144" s="132">
        <f t="shared" si="123"/>
        <v>143534.22479999997</v>
      </c>
      <c r="AI144" s="132">
        <f t="shared" si="123"/>
        <v>65337.11099999999</v>
      </c>
      <c r="AJ144" s="132">
        <f t="shared" si="117"/>
        <v>0</v>
      </c>
      <c r="AK144" s="132">
        <f t="shared" si="117"/>
        <v>0</v>
      </c>
      <c r="AL144" s="132">
        <f t="shared" si="117"/>
        <v>5392.9044000000004</v>
      </c>
      <c r="AN144" s="135">
        <f>SUMIF('Page 1'!$L:$L,$B:$B,'Page 1'!$S:$S)</f>
        <v>33.17</v>
      </c>
      <c r="AO144" s="190">
        <f>SUMIF(СиР!$T$25:$Z$25,$AN$5:$AN$235,СиР!$T$26:$Z$26)</f>
        <v>13.89</v>
      </c>
      <c r="AP144" s="191"/>
      <c r="AQ144" s="135">
        <f>SUMIF(СиР!$T$25:$Z$25,$AN$5:$AN$235,СиР!$T$28:$Z$28)</f>
        <v>5.9</v>
      </c>
      <c r="AR144" s="135">
        <f>SUMIF(СиР!$T$25:$Z$25,$AN$5:$AN$235,СиР!$T$29:$Z$29)</f>
        <v>1.53</v>
      </c>
      <c r="AS144" s="135">
        <f>SUMIF(СиР!$T$25:$Z$25,$AN$5:$AN$235,СиР!$T$30:$Z$30)</f>
        <v>0.32</v>
      </c>
      <c r="AT144" s="135">
        <f>SUMIF(СиР!$T$25:$Z$25,$AN$5:$AN$235,СиР!$T$31:$Z$31)</f>
        <v>0.6</v>
      </c>
      <c r="AU144" s="135">
        <f>SUMIF(СиР!$T$25:$Z$25,$AN$5:$AN$235,СиР!$T$32:$Z$32)</f>
        <v>5.01</v>
      </c>
      <c r="AV144" s="135">
        <f>SUMIF(СиР!$T$25:$Z$25,$AN$5:$AN$235,СиР!$T$33:$Z$33)</f>
        <v>4.99</v>
      </c>
      <c r="AW144" s="135">
        <f>SUMIF(СиР!$T$25:$Z$25,$AN$5:$AN$235,СиР!$T$34:$Z$34)</f>
        <v>0</v>
      </c>
      <c r="AX144" s="135">
        <f>SUMIF(СиР!$T$25:$Z$25,$AN$5:$AN$235,СиР!$T$35:$Z$35)</f>
        <v>0</v>
      </c>
      <c r="AY144" s="135">
        <f>SUMIF(СиР!$T$25:$Z$25,$AN$5:$AN$235,СиР!$T$36:$Z$36)</f>
        <v>0</v>
      </c>
      <c r="AZ144" s="136">
        <f>SUMIF(СиР!$T$25:$Z$25,$AN$5:$AN$235,СиР!$T$37:$Z$37)</f>
        <v>0.93</v>
      </c>
      <c r="BA144" s="135">
        <f t="shared" si="125"/>
        <v>37.581610000000005</v>
      </c>
      <c r="BB144" s="190">
        <f t="shared" si="93"/>
        <v>15.737370000000004</v>
      </c>
      <c r="BC144" s="191">
        <f t="shared" si="93"/>
        <v>0</v>
      </c>
      <c r="BD144" s="135">
        <f t="shared" si="93"/>
        <v>6.6847000000000012</v>
      </c>
      <c r="BE144" s="135">
        <f t="shared" si="93"/>
        <v>1.7334900000000002</v>
      </c>
      <c r="BF144" s="135">
        <f t="shared" si="93"/>
        <v>0.36256000000000005</v>
      </c>
      <c r="BG144" s="135">
        <f t="shared" si="93"/>
        <v>0.67980000000000007</v>
      </c>
      <c r="BH144" s="135">
        <f t="shared" si="120"/>
        <v>5.6763300000000001</v>
      </c>
      <c r="BI144" s="135">
        <f t="shared" si="120"/>
        <v>5.65367</v>
      </c>
      <c r="BJ144" s="135">
        <f t="shared" si="120"/>
        <v>0</v>
      </c>
      <c r="BK144" s="135">
        <f t="shared" si="120"/>
        <v>0</v>
      </c>
      <c r="BL144" s="135">
        <f t="shared" si="120"/>
        <v>0</v>
      </c>
      <c r="BM144" s="136">
        <f t="shared" si="120"/>
        <v>1.0536900000000002</v>
      </c>
      <c r="BN144" s="137">
        <f t="shared" si="121"/>
        <v>1528529.2161390001</v>
      </c>
      <c r="BO144" s="187">
        <f t="shared" si="114"/>
        <v>640074.48936300015</v>
      </c>
      <c r="BP144" s="187">
        <f t="shared" si="115"/>
        <v>0</v>
      </c>
      <c r="BQ144" s="137">
        <f t="shared" si="119"/>
        <v>271881.89253000001</v>
      </c>
      <c r="BR144" s="137">
        <f t="shared" si="119"/>
        <v>70504.965350999992</v>
      </c>
      <c r="BS144" s="137">
        <f t="shared" si="119"/>
        <v>14746.136543999999</v>
      </c>
      <c r="BT144" s="137">
        <f t="shared" si="119"/>
        <v>27649.006020000001</v>
      </c>
      <c r="BU144" s="137">
        <f t="shared" si="119"/>
        <v>230869.20026699998</v>
      </c>
      <c r="BV144" s="137">
        <f t="shared" si="118"/>
        <v>229947.56673299999</v>
      </c>
      <c r="BW144" s="137">
        <f t="shared" si="118"/>
        <v>0</v>
      </c>
      <c r="BX144" s="137">
        <f t="shared" si="118"/>
        <v>0</v>
      </c>
      <c r="BY144" s="137">
        <f t="shared" si="118"/>
        <v>0</v>
      </c>
      <c r="BZ144" s="137">
        <f t="shared" si="118"/>
        <v>42855.959331000005</v>
      </c>
      <c r="CA144" s="122">
        <v>1</v>
      </c>
      <c r="CF144" s="127" t="s">
        <v>121</v>
      </c>
    </row>
    <row r="145" spans="1:84" ht="12" hidden="1" customHeight="1" x14ac:dyDescent="0.25">
      <c r="A145" s="126" t="e">
        <f t="shared" si="122"/>
        <v>#REF!</v>
      </c>
      <c r="B145" s="127" t="s">
        <v>122</v>
      </c>
      <c r="C145" s="128">
        <f t="shared" si="124"/>
        <v>3483.9</v>
      </c>
      <c r="D145" s="129">
        <v>3483.9</v>
      </c>
      <c r="E145" s="129">
        <v>0</v>
      </c>
      <c r="F145" s="129">
        <v>445.9</v>
      </c>
      <c r="G145" s="126" t="s">
        <v>214</v>
      </c>
      <c r="H145" s="130">
        <v>7</v>
      </c>
      <c r="I145" s="130" t="s">
        <v>276</v>
      </c>
      <c r="J145" s="131">
        <v>31</v>
      </c>
      <c r="K145" s="132">
        <v>5.0999999999999996</v>
      </c>
      <c r="L145" s="132">
        <v>6.59</v>
      </c>
      <c r="M145" s="132">
        <v>8.98</v>
      </c>
      <c r="N145" s="132">
        <v>6.92</v>
      </c>
      <c r="O145" s="132">
        <v>3.15</v>
      </c>
      <c r="P145" s="132">
        <v>0</v>
      </c>
      <c r="Q145" s="132">
        <v>0</v>
      </c>
      <c r="R145" s="132">
        <v>0.26</v>
      </c>
      <c r="S145" s="133">
        <v>40</v>
      </c>
      <c r="T145" s="133">
        <v>40</v>
      </c>
      <c r="U145" s="133">
        <v>2604.04</v>
      </c>
      <c r="V145" s="132">
        <v>195.98199600000001</v>
      </c>
      <c r="W145" s="133">
        <v>42.3</v>
      </c>
      <c r="X145" s="133">
        <v>2604.04</v>
      </c>
      <c r="Y145" s="132">
        <v>7.85</v>
      </c>
      <c r="Z145" s="134">
        <v>0</v>
      </c>
      <c r="AA145" s="132">
        <v>6.73</v>
      </c>
      <c r="AB145" s="132">
        <v>10.67</v>
      </c>
      <c r="AC145" s="132">
        <v>14</v>
      </c>
      <c r="AD145" s="131">
        <f t="shared" si="123"/>
        <v>648005.4</v>
      </c>
      <c r="AE145" s="132">
        <f t="shared" si="123"/>
        <v>106607.34</v>
      </c>
      <c r="AF145" s="132">
        <f t="shared" si="123"/>
        <v>137753.40600000002</v>
      </c>
      <c r="AG145" s="132">
        <f t="shared" si="123"/>
        <v>187712.53200000001</v>
      </c>
      <c r="AH145" s="132">
        <f t="shared" si="123"/>
        <v>144651.52799999999</v>
      </c>
      <c r="AI145" s="132">
        <f t="shared" si="123"/>
        <v>65845.709999999992</v>
      </c>
      <c r="AJ145" s="132">
        <f t="shared" si="117"/>
        <v>0</v>
      </c>
      <c r="AK145" s="132">
        <f t="shared" si="117"/>
        <v>0</v>
      </c>
      <c r="AL145" s="132">
        <f t="shared" si="117"/>
        <v>5434.884</v>
      </c>
      <c r="AN145" s="135">
        <f>SUMIF('Page 1'!$L:$L,$B:$B,'Page 1'!$S:$S)</f>
        <v>33.17</v>
      </c>
      <c r="AO145" s="190">
        <f>SUMIF(СиР!$T$25:$Z$25,$AN$5:$AN$235,СиР!$T$26:$Z$26)</f>
        <v>13.89</v>
      </c>
      <c r="AP145" s="191"/>
      <c r="AQ145" s="135">
        <f>SUMIF(СиР!$T$25:$Z$25,$AN$5:$AN$235,СиР!$T$28:$Z$28)</f>
        <v>5.9</v>
      </c>
      <c r="AR145" s="135">
        <f>SUMIF(СиР!$T$25:$Z$25,$AN$5:$AN$235,СиР!$T$29:$Z$29)</f>
        <v>1.53</v>
      </c>
      <c r="AS145" s="135">
        <f>SUMIF(СиР!$T$25:$Z$25,$AN$5:$AN$235,СиР!$T$30:$Z$30)</f>
        <v>0.32</v>
      </c>
      <c r="AT145" s="135">
        <f>SUMIF(СиР!$T$25:$Z$25,$AN$5:$AN$235,СиР!$T$31:$Z$31)</f>
        <v>0.6</v>
      </c>
      <c r="AU145" s="135">
        <f>SUMIF(СиР!$T$25:$Z$25,$AN$5:$AN$235,СиР!$T$32:$Z$32)</f>
        <v>5.01</v>
      </c>
      <c r="AV145" s="135">
        <f>SUMIF(СиР!$T$25:$Z$25,$AN$5:$AN$235,СиР!$T$33:$Z$33)</f>
        <v>4.99</v>
      </c>
      <c r="AW145" s="135">
        <f>SUMIF(СиР!$T$25:$Z$25,$AN$5:$AN$235,СиР!$T$34:$Z$34)</f>
        <v>0</v>
      </c>
      <c r="AX145" s="135">
        <f>SUMIF(СиР!$T$25:$Z$25,$AN$5:$AN$235,СиР!$T$35:$Z$35)</f>
        <v>0</v>
      </c>
      <c r="AY145" s="135">
        <f>SUMIF(СиР!$T$25:$Z$25,$AN$5:$AN$235,СиР!$T$36:$Z$36)</f>
        <v>0</v>
      </c>
      <c r="AZ145" s="136">
        <f>SUMIF(СиР!$T$25:$Z$25,$AN$5:$AN$235,СиР!$T$37:$Z$37)</f>
        <v>0.93</v>
      </c>
      <c r="BA145" s="135">
        <f t="shared" si="125"/>
        <v>37.581610000000005</v>
      </c>
      <c r="BB145" s="190">
        <f t="shared" ref="BB145:BJ183" si="126">$BA145*AO145/$AN145</f>
        <v>15.737370000000004</v>
      </c>
      <c r="BC145" s="191">
        <f t="shared" si="126"/>
        <v>0</v>
      </c>
      <c r="BD145" s="135">
        <f t="shared" si="126"/>
        <v>6.6847000000000012</v>
      </c>
      <c r="BE145" s="135">
        <f t="shared" si="126"/>
        <v>1.7334900000000002</v>
      </c>
      <c r="BF145" s="135">
        <f t="shared" si="126"/>
        <v>0.36256000000000005</v>
      </c>
      <c r="BG145" s="135">
        <f t="shared" si="126"/>
        <v>0.67980000000000007</v>
      </c>
      <c r="BH145" s="135">
        <f t="shared" si="120"/>
        <v>5.6763300000000001</v>
      </c>
      <c r="BI145" s="135">
        <f t="shared" si="120"/>
        <v>5.65367</v>
      </c>
      <c r="BJ145" s="135">
        <f t="shared" si="120"/>
        <v>0</v>
      </c>
      <c r="BK145" s="135">
        <f t="shared" si="120"/>
        <v>0</v>
      </c>
      <c r="BL145" s="135">
        <f t="shared" si="120"/>
        <v>0</v>
      </c>
      <c r="BM145" s="136">
        <f t="shared" si="120"/>
        <v>1.0536900000000002</v>
      </c>
      <c r="BN145" s="137">
        <f t="shared" si="121"/>
        <v>1540427.6367900004</v>
      </c>
      <c r="BO145" s="187">
        <f t="shared" si="114"/>
        <v>645056.97543000022</v>
      </c>
      <c r="BP145" s="187">
        <f t="shared" si="115"/>
        <v>0</v>
      </c>
      <c r="BQ145" s="137">
        <f t="shared" si="119"/>
        <v>273998.28330000001</v>
      </c>
      <c r="BR145" s="137">
        <f t="shared" si="119"/>
        <v>71053.792109999995</v>
      </c>
      <c r="BS145" s="137">
        <f t="shared" si="119"/>
        <v>14860.923840000001</v>
      </c>
      <c r="BT145" s="137">
        <f t="shared" si="119"/>
        <v>27864.232200000006</v>
      </c>
      <c r="BU145" s="137">
        <f t="shared" si="119"/>
        <v>232666.33887000001</v>
      </c>
      <c r="BV145" s="137">
        <f t="shared" si="118"/>
        <v>231737.53113000002</v>
      </c>
      <c r="BW145" s="137">
        <f t="shared" si="118"/>
        <v>0</v>
      </c>
      <c r="BX145" s="137">
        <f t="shared" si="118"/>
        <v>0</v>
      </c>
      <c r="BY145" s="137">
        <f t="shared" si="118"/>
        <v>0</v>
      </c>
      <c r="BZ145" s="137">
        <f t="shared" si="118"/>
        <v>43189.559910000011</v>
      </c>
      <c r="CA145" s="122">
        <v>1</v>
      </c>
      <c r="CF145" s="127" t="s">
        <v>122</v>
      </c>
    </row>
    <row r="146" spans="1:84" ht="12" hidden="1" customHeight="1" x14ac:dyDescent="0.25">
      <c r="A146" s="126" t="e">
        <f t="shared" si="122"/>
        <v>#REF!</v>
      </c>
      <c r="B146" s="127" t="s">
        <v>123</v>
      </c>
      <c r="C146" s="128">
        <f t="shared" si="124"/>
        <v>4951.3999999999996</v>
      </c>
      <c r="D146" s="129">
        <v>4951.3999999999996</v>
      </c>
      <c r="E146" s="129">
        <v>0</v>
      </c>
      <c r="F146" s="129">
        <v>456</v>
      </c>
      <c r="G146" s="126" t="s">
        <v>214</v>
      </c>
      <c r="H146" s="130">
        <v>7</v>
      </c>
      <c r="I146" s="130" t="s">
        <v>276</v>
      </c>
      <c r="J146" s="131">
        <v>31</v>
      </c>
      <c r="K146" s="132">
        <v>5.0999999999999996</v>
      </c>
      <c r="L146" s="132">
        <v>6.59</v>
      </c>
      <c r="M146" s="132">
        <v>8.98</v>
      </c>
      <c r="N146" s="132">
        <v>6.92</v>
      </c>
      <c r="O146" s="132">
        <v>3.15</v>
      </c>
      <c r="P146" s="132">
        <v>0</v>
      </c>
      <c r="Q146" s="132">
        <v>0</v>
      </c>
      <c r="R146" s="132">
        <v>0.26</v>
      </c>
      <c r="S146" s="133">
        <v>40</v>
      </c>
      <c r="T146" s="133">
        <v>40</v>
      </c>
      <c r="U146" s="133">
        <v>2604.04</v>
      </c>
      <c r="V146" s="132">
        <v>195.98199600000001</v>
      </c>
      <c r="W146" s="133">
        <v>42.3</v>
      </c>
      <c r="X146" s="133">
        <v>2604.04</v>
      </c>
      <c r="Y146" s="132">
        <v>7.85</v>
      </c>
      <c r="Z146" s="134">
        <v>0</v>
      </c>
      <c r="AA146" s="132">
        <v>6.73</v>
      </c>
      <c r="AB146" s="132">
        <v>10.67</v>
      </c>
      <c r="AC146" s="132">
        <v>14</v>
      </c>
      <c r="AD146" s="131">
        <f t="shared" si="123"/>
        <v>920960.39999999991</v>
      </c>
      <c r="AE146" s="132">
        <f t="shared" si="123"/>
        <v>151512.83999999997</v>
      </c>
      <c r="AF146" s="132">
        <f t="shared" si="123"/>
        <v>195778.35599999997</v>
      </c>
      <c r="AG146" s="132">
        <f t="shared" si="123"/>
        <v>266781.43200000003</v>
      </c>
      <c r="AH146" s="132">
        <f t="shared" si="123"/>
        <v>205582.12799999997</v>
      </c>
      <c r="AI146" s="132">
        <f t="shared" si="123"/>
        <v>93581.459999999992</v>
      </c>
      <c r="AJ146" s="132">
        <f t="shared" si="117"/>
        <v>0</v>
      </c>
      <c r="AK146" s="132">
        <f t="shared" si="117"/>
        <v>0</v>
      </c>
      <c r="AL146" s="132">
        <f t="shared" si="117"/>
        <v>7724.1840000000002</v>
      </c>
      <c r="AN146" s="135">
        <f>SUMIF('Page 1'!$L:$L,$B:$B,'Page 1'!$S:$S)</f>
        <v>33.17</v>
      </c>
      <c r="AO146" s="190">
        <f>SUMIF(СиР!$T$25:$Z$25,$AN$5:$AN$235,СиР!$T$26:$Z$26)</f>
        <v>13.89</v>
      </c>
      <c r="AP146" s="191"/>
      <c r="AQ146" s="135">
        <f>SUMIF(СиР!$T$25:$Z$25,$AN$5:$AN$235,СиР!$T$28:$Z$28)</f>
        <v>5.9</v>
      </c>
      <c r="AR146" s="135">
        <f>SUMIF(СиР!$T$25:$Z$25,$AN$5:$AN$235,СиР!$T$29:$Z$29)</f>
        <v>1.53</v>
      </c>
      <c r="AS146" s="135">
        <f>SUMIF(СиР!$T$25:$Z$25,$AN$5:$AN$235,СиР!$T$30:$Z$30)</f>
        <v>0.32</v>
      </c>
      <c r="AT146" s="135">
        <f>SUMIF(СиР!$T$25:$Z$25,$AN$5:$AN$235,СиР!$T$31:$Z$31)</f>
        <v>0.6</v>
      </c>
      <c r="AU146" s="135">
        <f>SUMIF(СиР!$T$25:$Z$25,$AN$5:$AN$235,СиР!$T$32:$Z$32)</f>
        <v>5.01</v>
      </c>
      <c r="AV146" s="135">
        <f>SUMIF(СиР!$T$25:$Z$25,$AN$5:$AN$235,СиР!$T$33:$Z$33)</f>
        <v>4.99</v>
      </c>
      <c r="AW146" s="135">
        <f>SUMIF(СиР!$T$25:$Z$25,$AN$5:$AN$235,СиР!$T$34:$Z$34)</f>
        <v>0</v>
      </c>
      <c r="AX146" s="135">
        <f>SUMIF(СиР!$T$25:$Z$25,$AN$5:$AN$235,СиР!$T$35:$Z$35)</f>
        <v>0</v>
      </c>
      <c r="AY146" s="135">
        <f>SUMIF(СиР!$T$25:$Z$25,$AN$5:$AN$235,СиР!$T$36:$Z$36)</f>
        <v>0</v>
      </c>
      <c r="AZ146" s="136">
        <f>SUMIF(СиР!$T$25:$Z$25,$AN$5:$AN$235,СиР!$T$37:$Z$37)</f>
        <v>0.93</v>
      </c>
      <c r="BA146" s="135">
        <f t="shared" si="125"/>
        <v>37.581610000000005</v>
      </c>
      <c r="BB146" s="190">
        <f t="shared" si="126"/>
        <v>15.737370000000004</v>
      </c>
      <c r="BC146" s="191">
        <f t="shared" si="126"/>
        <v>0</v>
      </c>
      <c r="BD146" s="135">
        <f t="shared" si="126"/>
        <v>6.6847000000000012</v>
      </c>
      <c r="BE146" s="135">
        <f t="shared" si="126"/>
        <v>1.7334900000000002</v>
      </c>
      <c r="BF146" s="135">
        <f t="shared" si="126"/>
        <v>0.36256000000000005</v>
      </c>
      <c r="BG146" s="135">
        <f t="shared" si="126"/>
        <v>0.67980000000000007</v>
      </c>
      <c r="BH146" s="135">
        <f t="shared" si="120"/>
        <v>5.6763300000000001</v>
      </c>
      <c r="BI146" s="135">
        <f t="shared" si="120"/>
        <v>5.65367</v>
      </c>
      <c r="BJ146" s="135">
        <f t="shared" si="120"/>
        <v>0</v>
      </c>
      <c r="BK146" s="135">
        <f t="shared" si="120"/>
        <v>0</v>
      </c>
      <c r="BL146" s="135">
        <f t="shared" si="120"/>
        <v>0</v>
      </c>
      <c r="BM146" s="136">
        <f t="shared" si="120"/>
        <v>1.0536900000000002</v>
      </c>
      <c r="BN146" s="137">
        <f t="shared" si="121"/>
        <v>2189291.7135399999</v>
      </c>
      <c r="BO146" s="187">
        <f t="shared" si="114"/>
        <v>916770.03018000012</v>
      </c>
      <c r="BP146" s="187">
        <f t="shared" si="115"/>
        <v>0</v>
      </c>
      <c r="BQ146" s="137">
        <f t="shared" si="119"/>
        <v>389412.75579999998</v>
      </c>
      <c r="BR146" s="137">
        <f t="shared" si="119"/>
        <v>100983.30785999999</v>
      </c>
      <c r="BS146" s="137">
        <f t="shared" si="119"/>
        <v>21120.69184</v>
      </c>
      <c r="BT146" s="137">
        <f t="shared" si="119"/>
        <v>39601.297200000001</v>
      </c>
      <c r="BU146" s="137">
        <f t="shared" si="119"/>
        <v>330670.83161999995</v>
      </c>
      <c r="BV146" s="137">
        <f t="shared" si="118"/>
        <v>329350.78837999998</v>
      </c>
      <c r="BW146" s="137">
        <f t="shared" si="118"/>
        <v>0</v>
      </c>
      <c r="BX146" s="137">
        <f t="shared" si="118"/>
        <v>0</v>
      </c>
      <c r="BY146" s="137">
        <f t="shared" si="118"/>
        <v>0</v>
      </c>
      <c r="BZ146" s="137">
        <f t="shared" si="118"/>
        <v>61382.010660000007</v>
      </c>
      <c r="CA146" s="122">
        <v>1</v>
      </c>
      <c r="CF146" s="127" t="s">
        <v>123</v>
      </c>
    </row>
    <row r="147" spans="1:84" ht="12" hidden="1" customHeight="1" x14ac:dyDescent="0.25">
      <c r="A147" s="126" t="e">
        <f t="shared" si="122"/>
        <v>#REF!</v>
      </c>
      <c r="B147" s="127" t="s">
        <v>124</v>
      </c>
      <c r="C147" s="128">
        <f t="shared" si="124"/>
        <v>4883.7</v>
      </c>
      <c r="D147" s="129">
        <v>4883.7</v>
      </c>
      <c r="E147" s="129">
        <v>0</v>
      </c>
      <c r="F147" s="129">
        <v>716.4</v>
      </c>
      <c r="G147" s="126" t="s">
        <v>214</v>
      </c>
      <c r="H147" s="130">
        <v>7</v>
      </c>
      <c r="I147" s="130" t="s">
        <v>276</v>
      </c>
      <c r="J147" s="131">
        <v>31</v>
      </c>
      <c r="K147" s="132">
        <v>5.0999999999999996</v>
      </c>
      <c r="L147" s="132">
        <v>6.59</v>
      </c>
      <c r="M147" s="132">
        <v>8.98</v>
      </c>
      <c r="N147" s="132">
        <v>6.92</v>
      </c>
      <c r="O147" s="132">
        <v>3.15</v>
      </c>
      <c r="P147" s="132">
        <v>0</v>
      </c>
      <c r="Q147" s="132">
        <v>0</v>
      </c>
      <c r="R147" s="132">
        <v>0.26</v>
      </c>
      <c r="S147" s="133">
        <v>40</v>
      </c>
      <c r="T147" s="133">
        <v>40</v>
      </c>
      <c r="U147" s="133">
        <v>2604.04</v>
      </c>
      <c r="V147" s="132">
        <v>195.98199600000001</v>
      </c>
      <c r="W147" s="133">
        <v>42.3</v>
      </c>
      <c r="X147" s="133">
        <v>2604.04</v>
      </c>
      <c r="Y147" s="132">
        <v>7.85</v>
      </c>
      <c r="Z147" s="134">
        <v>0</v>
      </c>
      <c r="AA147" s="132">
        <v>6.73</v>
      </c>
      <c r="AB147" s="132">
        <v>10.67</v>
      </c>
      <c r="AC147" s="132">
        <v>14</v>
      </c>
      <c r="AD147" s="131">
        <f t="shared" si="123"/>
        <v>908368.2</v>
      </c>
      <c r="AE147" s="132">
        <f t="shared" si="123"/>
        <v>149441.22</v>
      </c>
      <c r="AF147" s="132">
        <f t="shared" si="123"/>
        <v>193101.49799999999</v>
      </c>
      <c r="AG147" s="132">
        <f t="shared" si="123"/>
        <v>263133.75600000005</v>
      </c>
      <c r="AH147" s="132">
        <f t="shared" si="123"/>
        <v>202771.22399999999</v>
      </c>
      <c r="AI147" s="132">
        <f t="shared" si="123"/>
        <v>92301.93</v>
      </c>
      <c r="AJ147" s="132">
        <f t="shared" si="117"/>
        <v>0</v>
      </c>
      <c r="AK147" s="132">
        <f t="shared" si="117"/>
        <v>0</v>
      </c>
      <c r="AL147" s="132">
        <f t="shared" si="117"/>
        <v>7618.5720000000001</v>
      </c>
      <c r="AN147" s="135">
        <f>SUMIF('Page 1'!$L:$L,$B:$B,'Page 1'!$S:$S)</f>
        <v>33.17</v>
      </c>
      <c r="AO147" s="190">
        <f>SUMIF(СиР!$T$25:$Z$25,$AN$5:$AN$235,СиР!$T$26:$Z$26)</f>
        <v>13.89</v>
      </c>
      <c r="AP147" s="191"/>
      <c r="AQ147" s="135">
        <f>SUMIF(СиР!$T$25:$Z$25,$AN$5:$AN$235,СиР!$T$28:$Z$28)</f>
        <v>5.9</v>
      </c>
      <c r="AR147" s="135">
        <f>SUMIF(СиР!$T$25:$Z$25,$AN$5:$AN$235,СиР!$T$29:$Z$29)</f>
        <v>1.53</v>
      </c>
      <c r="AS147" s="135">
        <f>SUMIF(СиР!$T$25:$Z$25,$AN$5:$AN$235,СиР!$T$30:$Z$30)</f>
        <v>0.32</v>
      </c>
      <c r="AT147" s="135">
        <f>SUMIF(СиР!$T$25:$Z$25,$AN$5:$AN$235,СиР!$T$31:$Z$31)</f>
        <v>0.6</v>
      </c>
      <c r="AU147" s="135">
        <f>SUMIF(СиР!$T$25:$Z$25,$AN$5:$AN$235,СиР!$T$32:$Z$32)</f>
        <v>5.01</v>
      </c>
      <c r="AV147" s="135">
        <f>SUMIF(СиР!$T$25:$Z$25,$AN$5:$AN$235,СиР!$T$33:$Z$33)</f>
        <v>4.99</v>
      </c>
      <c r="AW147" s="135">
        <f>SUMIF(СиР!$T$25:$Z$25,$AN$5:$AN$235,СиР!$T$34:$Z$34)</f>
        <v>0</v>
      </c>
      <c r="AX147" s="135">
        <f>SUMIF(СиР!$T$25:$Z$25,$AN$5:$AN$235,СиР!$T$35:$Z$35)</f>
        <v>0</v>
      </c>
      <c r="AY147" s="135">
        <f>SUMIF(СиР!$T$25:$Z$25,$AN$5:$AN$235,СиР!$T$36:$Z$36)</f>
        <v>0</v>
      </c>
      <c r="AZ147" s="136">
        <f>SUMIF(СиР!$T$25:$Z$25,$AN$5:$AN$235,СиР!$T$37:$Z$37)</f>
        <v>0.93</v>
      </c>
      <c r="BA147" s="135">
        <f t="shared" si="125"/>
        <v>37.581610000000005</v>
      </c>
      <c r="BB147" s="190">
        <f t="shared" si="126"/>
        <v>15.737370000000004</v>
      </c>
      <c r="BC147" s="191">
        <f t="shared" si="126"/>
        <v>0</v>
      </c>
      <c r="BD147" s="135">
        <f t="shared" si="126"/>
        <v>6.6847000000000012</v>
      </c>
      <c r="BE147" s="135">
        <f t="shared" si="126"/>
        <v>1.7334900000000002</v>
      </c>
      <c r="BF147" s="135">
        <f t="shared" si="126"/>
        <v>0.36256000000000005</v>
      </c>
      <c r="BG147" s="135">
        <f t="shared" si="126"/>
        <v>0.67980000000000007</v>
      </c>
      <c r="BH147" s="135">
        <f t="shared" si="120"/>
        <v>5.6763300000000001</v>
      </c>
      <c r="BI147" s="135">
        <f t="shared" si="120"/>
        <v>5.65367</v>
      </c>
      <c r="BJ147" s="135">
        <f t="shared" si="120"/>
        <v>0</v>
      </c>
      <c r="BK147" s="135">
        <f t="shared" si="120"/>
        <v>0</v>
      </c>
      <c r="BL147" s="135">
        <f t="shared" si="120"/>
        <v>0</v>
      </c>
      <c r="BM147" s="136">
        <f t="shared" si="120"/>
        <v>1.0536900000000002</v>
      </c>
      <c r="BN147" s="137">
        <f t="shared" si="121"/>
        <v>2159357.7455700003</v>
      </c>
      <c r="BO147" s="187">
        <f t="shared" si="114"/>
        <v>904235.1246900002</v>
      </c>
      <c r="BP147" s="187">
        <f t="shared" si="115"/>
        <v>0</v>
      </c>
      <c r="BQ147" s="137">
        <f t="shared" si="119"/>
        <v>384088.35389999999</v>
      </c>
      <c r="BR147" s="137">
        <f t="shared" si="119"/>
        <v>99602.57312999999</v>
      </c>
      <c r="BS147" s="137">
        <f t="shared" si="119"/>
        <v>20831.91072</v>
      </c>
      <c r="BT147" s="137">
        <f t="shared" si="119"/>
        <v>39059.832600000002</v>
      </c>
      <c r="BU147" s="137">
        <f t="shared" si="119"/>
        <v>326149.60220999998</v>
      </c>
      <c r="BV147" s="137">
        <f t="shared" si="118"/>
        <v>324847.60778999998</v>
      </c>
      <c r="BW147" s="137">
        <f t="shared" si="118"/>
        <v>0</v>
      </c>
      <c r="BX147" s="137">
        <f t="shared" si="118"/>
        <v>0</v>
      </c>
      <c r="BY147" s="137">
        <f t="shared" si="118"/>
        <v>0</v>
      </c>
      <c r="BZ147" s="137">
        <f t="shared" si="118"/>
        <v>60542.74053000001</v>
      </c>
      <c r="CA147" s="122">
        <v>1</v>
      </c>
      <c r="CF147" s="127" t="s">
        <v>124</v>
      </c>
    </row>
    <row r="148" spans="1:84" ht="12" hidden="1" customHeight="1" x14ac:dyDescent="0.25">
      <c r="A148" s="126" t="e">
        <f t="shared" si="122"/>
        <v>#REF!</v>
      </c>
      <c r="B148" s="127" t="s">
        <v>125</v>
      </c>
      <c r="C148" s="128">
        <f t="shared" si="124"/>
        <v>3117.6399999999994</v>
      </c>
      <c r="D148" s="129">
        <v>3038.8399999999992</v>
      </c>
      <c r="E148" s="129">
        <v>78.8</v>
      </c>
      <c r="F148" s="129">
        <v>325.39999999999998</v>
      </c>
      <c r="G148" s="126" t="s">
        <v>214</v>
      </c>
      <c r="H148" s="130">
        <v>7</v>
      </c>
      <c r="I148" s="130" t="s">
        <v>276</v>
      </c>
      <c r="J148" s="131">
        <v>31</v>
      </c>
      <c r="K148" s="132">
        <v>5.0999999999999996</v>
      </c>
      <c r="L148" s="132">
        <v>6.59</v>
      </c>
      <c r="M148" s="132">
        <v>8.98</v>
      </c>
      <c r="N148" s="132">
        <v>6.92</v>
      </c>
      <c r="O148" s="132">
        <v>3.15</v>
      </c>
      <c r="P148" s="132">
        <v>0</v>
      </c>
      <c r="Q148" s="132">
        <v>0</v>
      </c>
      <c r="R148" s="132">
        <v>0.26</v>
      </c>
      <c r="S148" s="133">
        <v>40</v>
      </c>
      <c r="T148" s="133">
        <v>40</v>
      </c>
      <c r="U148" s="133">
        <v>2604.04</v>
      </c>
      <c r="V148" s="132">
        <v>195.98199600000001</v>
      </c>
      <c r="W148" s="133">
        <v>42.3</v>
      </c>
      <c r="X148" s="133">
        <v>2604.04</v>
      </c>
      <c r="Y148" s="132">
        <v>7.85</v>
      </c>
      <c r="Z148" s="134">
        <v>0</v>
      </c>
      <c r="AA148" s="132">
        <v>6.73</v>
      </c>
      <c r="AB148" s="132">
        <v>10.67</v>
      </c>
      <c r="AC148" s="132">
        <v>14</v>
      </c>
      <c r="AD148" s="131">
        <f t="shared" si="123"/>
        <v>579881.03999999992</v>
      </c>
      <c r="AE148" s="132">
        <f t="shared" si="123"/>
        <v>95399.783999999985</v>
      </c>
      <c r="AF148" s="132">
        <f t="shared" si="123"/>
        <v>123271.48559999997</v>
      </c>
      <c r="AG148" s="132">
        <f t="shared" si="123"/>
        <v>167978.44319999998</v>
      </c>
      <c r="AH148" s="132">
        <f t="shared" si="123"/>
        <v>129444.41279999999</v>
      </c>
      <c r="AI148" s="132">
        <f t="shared" si="123"/>
        <v>58923.395999999979</v>
      </c>
      <c r="AJ148" s="132">
        <f t="shared" si="117"/>
        <v>0</v>
      </c>
      <c r="AK148" s="132">
        <f t="shared" si="117"/>
        <v>0</v>
      </c>
      <c r="AL148" s="132">
        <f t="shared" si="117"/>
        <v>4863.518399999999</v>
      </c>
      <c r="AN148" s="135">
        <f>SUMIF('Page 1'!$L:$L,$B:$B,'Page 1'!$S:$S)</f>
        <v>33.17</v>
      </c>
      <c r="AO148" s="190">
        <f>SUMIF(СиР!$T$25:$Z$25,$AN$5:$AN$235,СиР!$T$26:$Z$26)</f>
        <v>13.89</v>
      </c>
      <c r="AP148" s="191"/>
      <c r="AQ148" s="135">
        <f>SUMIF(СиР!$T$25:$Z$25,$AN$5:$AN$235,СиР!$T$28:$Z$28)</f>
        <v>5.9</v>
      </c>
      <c r="AR148" s="135">
        <f>SUMIF(СиР!$T$25:$Z$25,$AN$5:$AN$235,СиР!$T$29:$Z$29)</f>
        <v>1.53</v>
      </c>
      <c r="AS148" s="135">
        <f>SUMIF(СиР!$T$25:$Z$25,$AN$5:$AN$235,СиР!$T$30:$Z$30)</f>
        <v>0.32</v>
      </c>
      <c r="AT148" s="135">
        <f>SUMIF(СиР!$T$25:$Z$25,$AN$5:$AN$235,СиР!$T$31:$Z$31)</f>
        <v>0.6</v>
      </c>
      <c r="AU148" s="135">
        <f>SUMIF(СиР!$T$25:$Z$25,$AN$5:$AN$235,СиР!$T$32:$Z$32)</f>
        <v>5.01</v>
      </c>
      <c r="AV148" s="135">
        <f>SUMIF(СиР!$T$25:$Z$25,$AN$5:$AN$235,СиР!$T$33:$Z$33)</f>
        <v>4.99</v>
      </c>
      <c r="AW148" s="135">
        <f>SUMIF(СиР!$T$25:$Z$25,$AN$5:$AN$235,СиР!$T$34:$Z$34)</f>
        <v>0</v>
      </c>
      <c r="AX148" s="135">
        <f>SUMIF(СиР!$T$25:$Z$25,$AN$5:$AN$235,СиР!$T$35:$Z$35)</f>
        <v>0</v>
      </c>
      <c r="AY148" s="135">
        <f>SUMIF(СиР!$T$25:$Z$25,$AN$5:$AN$235,СиР!$T$36:$Z$36)</f>
        <v>0</v>
      </c>
      <c r="AZ148" s="136">
        <f>SUMIF(СиР!$T$25:$Z$25,$AN$5:$AN$235,СиР!$T$37:$Z$37)</f>
        <v>0.93</v>
      </c>
      <c r="BA148" s="135">
        <f t="shared" si="125"/>
        <v>37.581610000000005</v>
      </c>
      <c r="BB148" s="190">
        <f t="shared" si="126"/>
        <v>15.737370000000004</v>
      </c>
      <c r="BC148" s="191">
        <f t="shared" si="126"/>
        <v>0</v>
      </c>
      <c r="BD148" s="135">
        <f t="shared" si="126"/>
        <v>6.6847000000000012</v>
      </c>
      <c r="BE148" s="135">
        <f t="shared" si="126"/>
        <v>1.7334900000000002</v>
      </c>
      <c r="BF148" s="135">
        <f t="shared" si="126"/>
        <v>0.36256000000000005</v>
      </c>
      <c r="BG148" s="135">
        <f t="shared" si="126"/>
        <v>0.67980000000000007</v>
      </c>
      <c r="BH148" s="135">
        <f t="shared" si="120"/>
        <v>5.6763300000000001</v>
      </c>
      <c r="BI148" s="135">
        <f t="shared" si="120"/>
        <v>5.65367</v>
      </c>
      <c r="BJ148" s="135">
        <f t="shared" si="120"/>
        <v>0</v>
      </c>
      <c r="BK148" s="135">
        <f t="shared" si="120"/>
        <v>0</v>
      </c>
      <c r="BL148" s="135">
        <f t="shared" si="120"/>
        <v>0</v>
      </c>
      <c r="BM148" s="136">
        <f t="shared" si="120"/>
        <v>1.0536900000000002</v>
      </c>
      <c r="BN148" s="137">
        <f t="shared" si="121"/>
        <v>1378483.5436039998</v>
      </c>
      <c r="BO148" s="187">
        <f t="shared" si="114"/>
        <v>577242.58126800007</v>
      </c>
      <c r="BP148" s="187">
        <f t="shared" si="115"/>
        <v>0</v>
      </c>
      <c r="BQ148" s="137">
        <f t="shared" si="119"/>
        <v>245193.03307999996</v>
      </c>
      <c r="BR148" s="137">
        <f t="shared" si="119"/>
        <v>63583.956035999989</v>
      </c>
      <c r="BS148" s="137">
        <f t="shared" si="119"/>
        <v>13298.605183999998</v>
      </c>
      <c r="BT148" s="137">
        <f t="shared" si="119"/>
        <v>24934.884719999998</v>
      </c>
      <c r="BU148" s="137">
        <f t="shared" si="119"/>
        <v>208206.28741199995</v>
      </c>
      <c r="BV148" s="137">
        <f t="shared" si="118"/>
        <v>207375.12458799995</v>
      </c>
      <c r="BW148" s="137">
        <f t="shared" si="118"/>
        <v>0</v>
      </c>
      <c r="BX148" s="137">
        <f t="shared" si="118"/>
        <v>0</v>
      </c>
      <c r="BY148" s="137">
        <f t="shared" si="118"/>
        <v>0</v>
      </c>
      <c r="BZ148" s="137">
        <f t="shared" si="118"/>
        <v>38649.071316000001</v>
      </c>
      <c r="CA148" s="122">
        <v>1</v>
      </c>
      <c r="CF148" s="127" t="s">
        <v>125</v>
      </c>
    </row>
    <row r="149" spans="1:84" ht="12" hidden="1" customHeight="1" x14ac:dyDescent="0.25">
      <c r="A149" s="126" t="e">
        <f t="shared" si="122"/>
        <v>#REF!</v>
      </c>
      <c r="B149" s="127" t="s">
        <v>126</v>
      </c>
      <c r="C149" s="128">
        <f t="shared" si="124"/>
        <v>2702.7899999999995</v>
      </c>
      <c r="D149" s="129">
        <v>2702.7899999999995</v>
      </c>
      <c r="E149" s="129">
        <v>0</v>
      </c>
      <c r="F149" s="129">
        <v>379.4</v>
      </c>
      <c r="G149" s="126" t="s">
        <v>214</v>
      </c>
      <c r="H149" s="130">
        <v>5</v>
      </c>
      <c r="I149" s="130" t="s">
        <v>276</v>
      </c>
      <c r="J149" s="131">
        <v>35.11</v>
      </c>
      <c r="K149" s="132">
        <v>5.0999999999999996</v>
      </c>
      <c r="L149" s="132">
        <v>6.59</v>
      </c>
      <c r="M149" s="132">
        <v>11.28</v>
      </c>
      <c r="N149" s="132">
        <v>6.92</v>
      </c>
      <c r="O149" s="132">
        <v>3.15</v>
      </c>
      <c r="P149" s="132">
        <v>1.81</v>
      </c>
      <c r="Q149" s="132">
        <v>0</v>
      </c>
      <c r="R149" s="132">
        <v>0.26</v>
      </c>
      <c r="S149" s="133">
        <v>40</v>
      </c>
      <c r="T149" s="133">
        <v>40</v>
      </c>
      <c r="U149" s="133">
        <v>2604.04</v>
      </c>
      <c r="V149" s="132">
        <v>195.98199600000001</v>
      </c>
      <c r="W149" s="133">
        <v>42.3</v>
      </c>
      <c r="X149" s="133">
        <v>2604.04</v>
      </c>
      <c r="Y149" s="132">
        <v>7.85</v>
      </c>
      <c r="Z149" s="134">
        <v>0</v>
      </c>
      <c r="AA149" s="132">
        <v>6.73</v>
      </c>
      <c r="AB149" s="132">
        <v>10.67</v>
      </c>
      <c r="AC149" s="132">
        <v>14</v>
      </c>
      <c r="AD149" s="131">
        <f t="shared" si="123"/>
        <v>569369.74139999982</v>
      </c>
      <c r="AE149" s="132">
        <f t="shared" si="123"/>
        <v>82705.373999999982</v>
      </c>
      <c r="AF149" s="132">
        <f t="shared" si="123"/>
        <v>106868.31659999998</v>
      </c>
      <c r="AG149" s="132">
        <f t="shared" si="123"/>
        <v>182924.82719999994</v>
      </c>
      <c r="AH149" s="132">
        <f t="shared" si="123"/>
        <v>112219.84079999998</v>
      </c>
      <c r="AI149" s="132">
        <f t="shared" si="123"/>
        <v>51082.730999999992</v>
      </c>
      <c r="AJ149" s="132">
        <f t="shared" si="117"/>
        <v>29352.299399999996</v>
      </c>
      <c r="AK149" s="132">
        <f t="shared" si="117"/>
        <v>0</v>
      </c>
      <c r="AL149" s="132">
        <f t="shared" si="117"/>
        <v>4216.3523999999998</v>
      </c>
      <c r="AN149" s="135">
        <f>SUMIF('Page 1'!$L:$L,$B:$B,'Page 1'!$S:$S)</f>
        <v>37.57</v>
      </c>
      <c r="AO149" s="190">
        <f>SUMIF(СиР!$T$25:$Z$25,$AN$5:$AN$235,СиР!$T$26:$Z$26)</f>
        <v>13.9</v>
      </c>
      <c r="AP149" s="191"/>
      <c r="AQ149" s="135">
        <f>SUMIF(СиР!$T$25:$Z$25,$AN$5:$AN$235,СиР!$T$28:$Z$28)</f>
        <v>7.51</v>
      </c>
      <c r="AR149" s="135">
        <f>SUMIF(СиР!$T$25:$Z$25,$AN$5:$AN$235,СиР!$T$29:$Z$29)</f>
        <v>1.53</v>
      </c>
      <c r="AS149" s="135">
        <f>SUMIF(СиР!$T$25:$Z$25,$AN$5:$AN$235,СиР!$T$30:$Z$30)</f>
        <v>0.32</v>
      </c>
      <c r="AT149" s="135">
        <f>SUMIF(СиР!$T$25:$Z$25,$AN$5:$AN$235,СиР!$T$31:$Z$31)</f>
        <v>0.68</v>
      </c>
      <c r="AU149" s="135">
        <f>SUMIF(СиР!$T$25:$Z$25,$AN$5:$AN$235,СиР!$T$32:$Z$32)</f>
        <v>5.01</v>
      </c>
      <c r="AV149" s="135">
        <f>SUMIF(СиР!$T$25:$Z$25,$AN$5:$AN$235,СиР!$T$33:$Z$33)</f>
        <v>4.99</v>
      </c>
      <c r="AW149" s="135">
        <f>SUMIF(СиР!$T$25:$Z$25,$AN$5:$AN$235,СиР!$T$34:$Z$34)</f>
        <v>2.7</v>
      </c>
      <c r="AX149" s="135">
        <f>SUMIF(СиР!$T$25:$Z$25,$AN$5:$AN$235,СиР!$T$35:$Z$35)</f>
        <v>0</v>
      </c>
      <c r="AY149" s="135">
        <f>SUMIF(СиР!$T$25:$Z$25,$AN$5:$AN$235,СиР!$T$36:$Z$36)</f>
        <v>0</v>
      </c>
      <c r="AZ149" s="136">
        <f>SUMIF(СиР!$T$25:$Z$25,$AN$5:$AN$235,СиР!$T$37:$Z$37)</f>
        <v>0.93</v>
      </c>
      <c r="BA149" s="135">
        <f t="shared" si="125"/>
        <v>42.566810000000004</v>
      </c>
      <c r="BB149" s="190">
        <f t="shared" si="126"/>
        <v>15.748700000000001</v>
      </c>
      <c r="BC149" s="191">
        <f t="shared" si="126"/>
        <v>0</v>
      </c>
      <c r="BD149" s="135">
        <f t="shared" si="126"/>
        <v>8.5088299999999997</v>
      </c>
      <c r="BE149" s="135">
        <f t="shared" si="126"/>
        <v>1.7334900000000002</v>
      </c>
      <c r="BF149" s="135">
        <f t="shared" si="126"/>
        <v>0.36256000000000005</v>
      </c>
      <c r="BG149" s="135">
        <f t="shared" si="126"/>
        <v>0.77044000000000012</v>
      </c>
      <c r="BH149" s="135">
        <f t="shared" si="120"/>
        <v>5.6763300000000001</v>
      </c>
      <c r="BI149" s="135">
        <f t="shared" si="120"/>
        <v>5.6536700000000009</v>
      </c>
      <c r="BJ149" s="135">
        <f t="shared" si="120"/>
        <v>3.0591000000000008</v>
      </c>
      <c r="BK149" s="135">
        <f t="shared" si="120"/>
        <v>0</v>
      </c>
      <c r="BL149" s="135">
        <f t="shared" si="120"/>
        <v>0</v>
      </c>
      <c r="BM149" s="136">
        <f t="shared" si="120"/>
        <v>1.05369</v>
      </c>
      <c r="BN149" s="137">
        <f t="shared" si="121"/>
        <v>1353579.124599</v>
      </c>
      <c r="BO149" s="187">
        <f t="shared" si="114"/>
        <v>500791.85073000001</v>
      </c>
      <c r="BP149" s="187">
        <f t="shared" si="115"/>
        <v>0</v>
      </c>
      <c r="BQ149" s="137">
        <f t="shared" si="119"/>
        <v>270571.71215699997</v>
      </c>
      <c r="BR149" s="137">
        <f t="shared" si="119"/>
        <v>55123.131770999993</v>
      </c>
      <c r="BS149" s="137">
        <f t="shared" si="119"/>
        <v>11529.021023999998</v>
      </c>
      <c r="BT149" s="137">
        <f t="shared" si="119"/>
        <v>24499.169675999998</v>
      </c>
      <c r="BU149" s="137">
        <f t="shared" si="119"/>
        <v>180501.23540699997</v>
      </c>
      <c r="BV149" s="137">
        <f t="shared" si="118"/>
        <v>179780.67159300001</v>
      </c>
      <c r="BW149" s="137">
        <f t="shared" si="118"/>
        <v>97276.114889999997</v>
      </c>
      <c r="BX149" s="137">
        <f t="shared" si="118"/>
        <v>0</v>
      </c>
      <c r="BY149" s="137">
        <f t="shared" si="118"/>
        <v>0</v>
      </c>
      <c r="BZ149" s="137">
        <f t="shared" si="118"/>
        <v>33506.217350999992</v>
      </c>
      <c r="CA149" s="122">
        <v>1</v>
      </c>
      <c r="CF149" s="127" t="s">
        <v>126</v>
      </c>
    </row>
    <row r="150" spans="1:84" ht="12" hidden="1" customHeight="1" x14ac:dyDescent="0.25">
      <c r="A150" s="126" t="e">
        <f t="shared" si="122"/>
        <v>#REF!</v>
      </c>
      <c r="B150" s="127" t="s">
        <v>127</v>
      </c>
      <c r="C150" s="128">
        <f t="shared" si="124"/>
        <v>2709.6</v>
      </c>
      <c r="D150" s="129">
        <v>2709.6</v>
      </c>
      <c r="E150" s="129">
        <v>0</v>
      </c>
      <c r="F150" s="129">
        <v>294.8</v>
      </c>
      <c r="G150" s="126" t="s">
        <v>214</v>
      </c>
      <c r="H150" s="130">
        <v>5</v>
      </c>
      <c r="I150" s="130" t="s">
        <v>276</v>
      </c>
      <c r="J150" s="131">
        <v>35.11</v>
      </c>
      <c r="K150" s="132">
        <v>5.0999999999999996</v>
      </c>
      <c r="L150" s="132">
        <v>6.59</v>
      </c>
      <c r="M150" s="132">
        <v>11.28</v>
      </c>
      <c r="N150" s="132">
        <v>6.92</v>
      </c>
      <c r="O150" s="132">
        <v>3.15</v>
      </c>
      <c r="P150" s="132">
        <v>1.81</v>
      </c>
      <c r="Q150" s="132">
        <v>0</v>
      </c>
      <c r="R150" s="132">
        <v>0.26</v>
      </c>
      <c r="S150" s="133">
        <v>40</v>
      </c>
      <c r="T150" s="133">
        <v>40</v>
      </c>
      <c r="U150" s="133">
        <v>2604.04</v>
      </c>
      <c r="V150" s="132">
        <v>195.98199600000001</v>
      </c>
      <c r="W150" s="133">
        <v>42.3</v>
      </c>
      <c r="X150" s="133">
        <v>2604.04</v>
      </c>
      <c r="Y150" s="132">
        <v>7.85</v>
      </c>
      <c r="Z150" s="134">
        <v>0</v>
      </c>
      <c r="AA150" s="132">
        <v>6.73</v>
      </c>
      <c r="AB150" s="132">
        <v>10.67</v>
      </c>
      <c r="AC150" s="132">
        <v>14</v>
      </c>
      <c r="AD150" s="131">
        <f t="shared" si="123"/>
        <v>570804.33600000001</v>
      </c>
      <c r="AE150" s="132">
        <f t="shared" si="123"/>
        <v>82913.759999999995</v>
      </c>
      <c r="AF150" s="132">
        <f t="shared" si="123"/>
        <v>107137.584</v>
      </c>
      <c r="AG150" s="132">
        <f t="shared" si="123"/>
        <v>183385.72799999997</v>
      </c>
      <c r="AH150" s="132">
        <f t="shared" si="123"/>
        <v>112502.592</v>
      </c>
      <c r="AI150" s="132">
        <f t="shared" si="123"/>
        <v>51211.44</v>
      </c>
      <c r="AJ150" s="132">
        <f t="shared" si="117"/>
        <v>29426.256000000001</v>
      </c>
      <c r="AK150" s="132">
        <f t="shared" si="117"/>
        <v>0</v>
      </c>
      <c r="AL150" s="132">
        <f t="shared" si="117"/>
        <v>4226.9759999999997</v>
      </c>
      <c r="AN150" s="135">
        <f>SUMIF('Page 1'!$L:$L,$B:$B,'Page 1'!$S:$S)</f>
        <v>37.57</v>
      </c>
      <c r="AO150" s="190">
        <f>SUMIF(СиР!$T$25:$Z$25,$AN$5:$AN$235,СиР!$T$26:$Z$26)</f>
        <v>13.9</v>
      </c>
      <c r="AP150" s="191"/>
      <c r="AQ150" s="135">
        <f>SUMIF(СиР!$T$25:$Z$25,$AN$5:$AN$235,СиР!$T$28:$Z$28)</f>
        <v>7.51</v>
      </c>
      <c r="AR150" s="135">
        <f>SUMIF(СиР!$T$25:$Z$25,$AN$5:$AN$235,СиР!$T$29:$Z$29)</f>
        <v>1.53</v>
      </c>
      <c r="AS150" s="135">
        <f>SUMIF(СиР!$T$25:$Z$25,$AN$5:$AN$235,СиР!$T$30:$Z$30)</f>
        <v>0.32</v>
      </c>
      <c r="AT150" s="135">
        <f>SUMIF(СиР!$T$25:$Z$25,$AN$5:$AN$235,СиР!$T$31:$Z$31)</f>
        <v>0.68</v>
      </c>
      <c r="AU150" s="135">
        <f>SUMIF(СиР!$T$25:$Z$25,$AN$5:$AN$235,СиР!$T$32:$Z$32)</f>
        <v>5.01</v>
      </c>
      <c r="AV150" s="135">
        <f>SUMIF(СиР!$T$25:$Z$25,$AN$5:$AN$235,СиР!$T$33:$Z$33)</f>
        <v>4.99</v>
      </c>
      <c r="AW150" s="135">
        <f>SUMIF(СиР!$T$25:$Z$25,$AN$5:$AN$235,СиР!$T$34:$Z$34)</f>
        <v>2.7</v>
      </c>
      <c r="AX150" s="135">
        <f>SUMIF(СиР!$T$25:$Z$25,$AN$5:$AN$235,СиР!$T$35:$Z$35)</f>
        <v>0</v>
      </c>
      <c r="AY150" s="135">
        <f>SUMIF(СиР!$T$25:$Z$25,$AN$5:$AN$235,СиР!$T$36:$Z$36)</f>
        <v>0</v>
      </c>
      <c r="AZ150" s="136">
        <f>SUMIF(СиР!$T$25:$Z$25,$AN$5:$AN$235,СиР!$T$37:$Z$37)</f>
        <v>0.93</v>
      </c>
      <c r="BA150" s="135">
        <f t="shared" si="125"/>
        <v>42.566810000000004</v>
      </c>
      <c r="BB150" s="190">
        <f t="shared" si="126"/>
        <v>15.748700000000001</v>
      </c>
      <c r="BC150" s="191">
        <f t="shared" si="126"/>
        <v>0</v>
      </c>
      <c r="BD150" s="135">
        <f t="shared" si="126"/>
        <v>8.5088299999999997</v>
      </c>
      <c r="BE150" s="135">
        <f t="shared" si="126"/>
        <v>1.7334900000000002</v>
      </c>
      <c r="BF150" s="135">
        <f t="shared" si="126"/>
        <v>0.36256000000000005</v>
      </c>
      <c r="BG150" s="135">
        <f t="shared" si="126"/>
        <v>0.77044000000000012</v>
      </c>
      <c r="BH150" s="135">
        <f t="shared" si="120"/>
        <v>5.6763300000000001</v>
      </c>
      <c r="BI150" s="135">
        <f t="shared" si="120"/>
        <v>5.6536700000000009</v>
      </c>
      <c r="BJ150" s="135">
        <f t="shared" si="120"/>
        <v>3.0591000000000008</v>
      </c>
      <c r="BK150" s="135">
        <f t="shared" si="120"/>
        <v>0</v>
      </c>
      <c r="BL150" s="135">
        <f t="shared" si="120"/>
        <v>0</v>
      </c>
      <c r="BM150" s="136">
        <f t="shared" si="120"/>
        <v>1.05369</v>
      </c>
      <c r="BN150" s="137">
        <f t="shared" si="121"/>
        <v>1356989.6277600001</v>
      </c>
      <c r="BO150" s="187">
        <f t="shared" si="114"/>
        <v>502053.6552000001</v>
      </c>
      <c r="BP150" s="187">
        <f t="shared" si="115"/>
        <v>0</v>
      </c>
      <c r="BQ150" s="137">
        <f t="shared" si="119"/>
        <v>271253.44967999996</v>
      </c>
      <c r="BR150" s="137">
        <f t="shared" si="119"/>
        <v>55262.02104</v>
      </c>
      <c r="BS150" s="137">
        <f t="shared" si="119"/>
        <v>11558.06976</v>
      </c>
      <c r="BT150" s="137">
        <f t="shared" si="119"/>
        <v>24560.898240000002</v>
      </c>
      <c r="BU150" s="137">
        <f t="shared" si="119"/>
        <v>180956.02967999998</v>
      </c>
      <c r="BV150" s="137">
        <f t="shared" si="118"/>
        <v>180233.65032000004</v>
      </c>
      <c r="BW150" s="137">
        <f t="shared" si="118"/>
        <v>97521.213600000017</v>
      </c>
      <c r="BX150" s="137">
        <f t="shared" si="118"/>
        <v>0</v>
      </c>
      <c r="BY150" s="137">
        <f t="shared" si="118"/>
        <v>0</v>
      </c>
      <c r="BZ150" s="137">
        <f t="shared" si="118"/>
        <v>33590.640239999993</v>
      </c>
      <c r="CA150" s="122">
        <v>1</v>
      </c>
      <c r="CF150" s="127" t="s">
        <v>127</v>
      </c>
    </row>
    <row r="151" spans="1:84" ht="12" hidden="1" customHeight="1" x14ac:dyDescent="0.25">
      <c r="A151" s="126" t="e">
        <f t="shared" si="122"/>
        <v>#REF!</v>
      </c>
      <c r="B151" s="127" t="s">
        <v>128</v>
      </c>
      <c r="C151" s="128">
        <f t="shared" si="124"/>
        <v>3377.3</v>
      </c>
      <c r="D151" s="129">
        <v>3377.3</v>
      </c>
      <c r="E151" s="129">
        <v>0</v>
      </c>
      <c r="F151" s="129">
        <v>297.8</v>
      </c>
      <c r="G151" s="126" t="s">
        <v>214</v>
      </c>
      <c r="H151" s="130">
        <v>7</v>
      </c>
      <c r="I151" s="130" t="s">
        <v>276</v>
      </c>
      <c r="J151" s="131">
        <v>31</v>
      </c>
      <c r="K151" s="132">
        <v>5.0999999999999996</v>
      </c>
      <c r="L151" s="132">
        <v>6.59</v>
      </c>
      <c r="M151" s="132">
        <v>8.98</v>
      </c>
      <c r="N151" s="132">
        <v>6.92</v>
      </c>
      <c r="O151" s="132">
        <v>3.15</v>
      </c>
      <c r="P151" s="132">
        <v>0</v>
      </c>
      <c r="Q151" s="132">
        <v>0</v>
      </c>
      <c r="R151" s="132">
        <v>0.26</v>
      </c>
      <c r="S151" s="133">
        <v>40</v>
      </c>
      <c r="T151" s="133">
        <v>40</v>
      </c>
      <c r="U151" s="133">
        <v>2604.04</v>
      </c>
      <c r="V151" s="132">
        <v>195.98199600000001</v>
      </c>
      <c r="W151" s="133">
        <v>42.3</v>
      </c>
      <c r="X151" s="133">
        <v>2604.04</v>
      </c>
      <c r="Y151" s="132">
        <v>7.85</v>
      </c>
      <c r="Z151" s="134">
        <v>0</v>
      </c>
      <c r="AA151" s="132">
        <v>6.73</v>
      </c>
      <c r="AB151" s="132">
        <v>10.67</v>
      </c>
      <c r="AC151" s="132">
        <v>14</v>
      </c>
      <c r="AD151" s="131">
        <f t="shared" si="123"/>
        <v>628177.80000000005</v>
      </c>
      <c r="AE151" s="132">
        <f t="shared" si="123"/>
        <v>103345.38</v>
      </c>
      <c r="AF151" s="132">
        <f t="shared" si="123"/>
        <v>133538.44199999998</v>
      </c>
      <c r="AG151" s="132">
        <f t="shared" si="123"/>
        <v>181968.924</v>
      </c>
      <c r="AH151" s="132">
        <f t="shared" si="123"/>
        <v>140225.49600000001</v>
      </c>
      <c r="AI151" s="132">
        <f t="shared" si="123"/>
        <v>63830.97</v>
      </c>
      <c r="AJ151" s="132">
        <f t="shared" si="117"/>
        <v>0</v>
      </c>
      <c r="AK151" s="132">
        <f t="shared" si="117"/>
        <v>0</v>
      </c>
      <c r="AL151" s="132">
        <f t="shared" si="117"/>
        <v>5268.5880000000006</v>
      </c>
      <c r="AN151" s="135">
        <f>SUMIF('Page 1'!$L:$L,$B:$B,'Page 1'!$S:$S)</f>
        <v>33.17</v>
      </c>
      <c r="AO151" s="190">
        <f>SUMIF(СиР!$T$25:$Z$25,$AN$5:$AN$235,СиР!$T$26:$Z$26)</f>
        <v>13.89</v>
      </c>
      <c r="AP151" s="191"/>
      <c r="AQ151" s="135">
        <f>SUMIF(СиР!$T$25:$Z$25,$AN$5:$AN$235,СиР!$T$28:$Z$28)</f>
        <v>5.9</v>
      </c>
      <c r="AR151" s="135">
        <f>SUMIF(СиР!$T$25:$Z$25,$AN$5:$AN$235,СиР!$T$29:$Z$29)</f>
        <v>1.53</v>
      </c>
      <c r="AS151" s="135">
        <f>SUMIF(СиР!$T$25:$Z$25,$AN$5:$AN$235,СиР!$T$30:$Z$30)</f>
        <v>0.32</v>
      </c>
      <c r="AT151" s="135">
        <f>SUMIF(СиР!$T$25:$Z$25,$AN$5:$AN$235,СиР!$T$31:$Z$31)</f>
        <v>0.6</v>
      </c>
      <c r="AU151" s="135">
        <f>SUMIF(СиР!$T$25:$Z$25,$AN$5:$AN$235,СиР!$T$32:$Z$32)</f>
        <v>5.01</v>
      </c>
      <c r="AV151" s="135">
        <f>SUMIF(СиР!$T$25:$Z$25,$AN$5:$AN$235,СиР!$T$33:$Z$33)</f>
        <v>4.99</v>
      </c>
      <c r="AW151" s="135">
        <f>SUMIF(СиР!$T$25:$Z$25,$AN$5:$AN$235,СиР!$T$34:$Z$34)</f>
        <v>0</v>
      </c>
      <c r="AX151" s="135">
        <f>SUMIF(СиР!$T$25:$Z$25,$AN$5:$AN$235,СиР!$T$35:$Z$35)</f>
        <v>0</v>
      </c>
      <c r="AY151" s="135">
        <f>SUMIF(СиР!$T$25:$Z$25,$AN$5:$AN$235,СиР!$T$36:$Z$36)</f>
        <v>0</v>
      </c>
      <c r="AZ151" s="136">
        <f>SUMIF(СиР!$T$25:$Z$25,$AN$5:$AN$235,СиР!$T$37:$Z$37)</f>
        <v>0.93</v>
      </c>
      <c r="BA151" s="135">
        <f t="shared" si="125"/>
        <v>37.581610000000005</v>
      </c>
      <c r="BB151" s="190">
        <f t="shared" si="126"/>
        <v>15.737370000000004</v>
      </c>
      <c r="BC151" s="191">
        <f t="shared" si="126"/>
        <v>0</v>
      </c>
      <c r="BD151" s="135">
        <f t="shared" si="126"/>
        <v>6.6847000000000012</v>
      </c>
      <c r="BE151" s="135">
        <f t="shared" si="126"/>
        <v>1.7334900000000002</v>
      </c>
      <c r="BF151" s="135">
        <f t="shared" si="126"/>
        <v>0.36256000000000005</v>
      </c>
      <c r="BG151" s="135">
        <f t="shared" si="126"/>
        <v>0.67980000000000007</v>
      </c>
      <c r="BH151" s="135">
        <f t="shared" si="120"/>
        <v>5.6763300000000001</v>
      </c>
      <c r="BI151" s="135">
        <f t="shared" si="120"/>
        <v>5.65367</v>
      </c>
      <c r="BJ151" s="135">
        <f t="shared" si="120"/>
        <v>0</v>
      </c>
      <c r="BK151" s="135">
        <f t="shared" si="120"/>
        <v>0</v>
      </c>
      <c r="BL151" s="135">
        <f t="shared" si="120"/>
        <v>0</v>
      </c>
      <c r="BM151" s="136">
        <f t="shared" si="120"/>
        <v>1.0536900000000002</v>
      </c>
      <c r="BN151" s="137">
        <f t="shared" si="121"/>
        <v>1493293.7965300004</v>
      </c>
      <c r="BO151" s="187">
        <f t="shared" si="114"/>
        <v>625319.59101000021</v>
      </c>
      <c r="BP151" s="187">
        <f t="shared" si="115"/>
        <v>0</v>
      </c>
      <c r="BQ151" s="137">
        <f t="shared" si="119"/>
        <v>265614.51310000004</v>
      </c>
      <c r="BR151" s="137">
        <f t="shared" si="119"/>
        <v>68879.695770000006</v>
      </c>
      <c r="BS151" s="137">
        <f t="shared" si="119"/>
        <v>14406.210880000001</v>
      </c>
      <c r="BT151" s="137">
        <f t="shared" si="119"/>
        <v>27011.645400000005</v>
      </c>
      <c r="BU151" s="137">
        <f t="shared" si="119"/>
        <v>225547.23908999999</v>
      </c>
      <c r="BV151" s="137">
        <f t="shared" si="118"/>
        <v>224646.85091000001</v>
      </c>
      <c r="BW151" s="137">
        <f t="shared" si="118"/>
        <v>0</v>
      </c>
      <c r="BX151" s="137">
        <f t="shared" si="118"/>
        <v>0</v>
      </c>
      <c r="BY151" s="137">
        <f t="shared" si="118"/>
        <v>0</v>
      </c>
      <c r="BZ151" s="137">
        <f t="shared" si="118"/>
        <v>41868.050370000012</v>
      </c>
      <c r="CA151" s="122">
        <v>1</v>
      </c>
      <c r="CF151" s="127" t="s">
        <v>128</v>
      </c>
    </row>
    <row r="152" spans="1:84" ht="12" hidden="1" customHeight="1" x14ac:dyDescent="0.25">
      <c r="A152" s="126" t="e">
        <f t="shared" si="122"/>
        <v>#REF!</v>
      </c>
      <c r="B152" s="127" t="s">
        <v>129</v>
      </c>
      <c r="C152" s="128">
        <f t="shared" si="124"/>
        <v>3351.3</v>
      </c>
      <c r="D152" s="129">
        <v>3351.3</v>
      </c>
      <c r="E152" s="129">
        <v>0</v>
      </c>
      <c r="F152" s="129">
        <v>279.2</v>
      </c>
      <c r="G152" s="126" t="s">
        <v>214</v>
      </c>
      <c r="H152" s="130">
        <v>7</v>
      </c>
      <c r="I152" s="130" t="s">
        <v>276</v>
      </c>
      <c r="J152" s="131">
        <v>31</v>
      </c>
      <c r="K152" s="132">
        <v>5.0999999999999996</v>
      </c>
      <c r="L152" s="132">
        <v>6.59</v>
      </c>
      <c r="M152" s="132">
        <v>8.98</v>
      </c>
      <c r="N152" s="132">
        <v>6.92</v>
      </c>
      <c r="O152" s="132">
        <v>3.15</v>
      </c>
      <c r="P152" s="132">
        <v>0</v>
      </c>
      <c r="Q152" s="132">
        <v>0</v>
      </c>
      <c r="R152" s="132">
        <v>0.26</v>
      </c>
      <c r="S152" s="133">
        <v>40</v>
      </c>
      <c r="T152" s="133">
        <v>40</v>
      </c>
      <c r="U152" s="133">
        <v>2604.04</v>
      </c>
      <c r="V152" s="132">
        <v>195.98199600000001</v>
      </c>
      <c r="W152" s="133">
        <v>42.3</v>
      </c>
      <c r="X152" s="133">
        <v>2604.04</v>
      </c>
      <c r="Y152" s="132">
        <v>7.85</v>
      </c>
      <c r="Z152" s="134">
        <v>0</v>
      </c>
      <c r="AA152" s="132">
        <v>6.73</v>
      </c>
      <c r="AB152" s="132">
        <v>10.67</v>
      </c>
      <c r="AC152" s="132">
        <v>14</v>
      </c>
      <c r="AD152" s="131">
        <f t="shared" si="123"/>
        <v>623341.80000000005</v>
      </c>
      <c r="AE152" s="132">
        <f t="shared" si="123"/>
        <v>102549.78</v>
      </c>
      <c r="AF152" s="132">
        <f t="shared" si="123"/>
        <v>132510.402</v>
      </c>
      <c r="AG152" s="132">
        <f t="shared" si="123"/>
        <v>180568.04400000002</v>
      </c>
      <c r="AH152" s="132">
        <f t="shared" si="123"/>
        <v>139145.97600000002</v>
      </c>
      <c r="AI152" s="132">
        <f t="shared" si="123"/>
        <v>63339.570000000007</v>
      </c>
      <c r="AJ152" s="132">
        <f t="shared" si="117"/>
        <v>0</v>
      </c>
      <c r="AK152" s="132">
        <f t="shared" si="117"/>
        <v>0</v>
      </c>
      <c r="AL152" s="132">
        <f t="shared" si="117"/>
        <v>5228.0280000000002</v>
      </c>
      <c r="AN152" s="135">
        <f>SUMIF('Page 1'!$L:$L,$B:$B,'Page 1'!$S:$S)</f>
        <v>33.17</v>
      </c>
      <c r="AO152" s="190">
        <f>SUMIF(СиР!$T$25:$Z$25,$AN$5:$AN$235,СиР!$T$26:$Z$26)</f>
        <v>13.89</v>
      </c>
      <c r="AP152" s="191"/>
      <c r="AQ152" s="135">
        <f>SUMIF(СиР!$T$25:$Z$25,$AN$5:$AN$235,СиР!$T$28:$Z$28)</f>
        <v>5.9</v>
      </c>
      <c r="AR152" s="135">
        <f>SUMIF(СиР!$T$25:$Z$25,$AN$5:$AN$235,СиР!$T$29:$Z$29)</f>
        <v>1.53</v>
      </c>
      <c r="AS152" s="135">
        <f>SUMIF(СиР!$T$25:$Z$25,$AN$5:$AN$235,СиР!$T$30:$Z$30)</f>
        <v>0.32</v>
      </c>
      <c r="AT152" s="135">
        <f>SUMIF(СиР!$T$25:$Z$25,$AN$5:$AN$235,СиР!$T$31:$Z$31)</f>
        <v>0.6</v>
      </c>
      <c r="AU152" s="135">
        <f>SUMIF(СиР!$T$25:$Z$25,$AN$5:$AN$235,СиР!$T$32:$Z$32)</f>
        <v>5.01</v>
      </c>
      <c r="AV152" s="135">
        <f>SUMIF(СиР!$T$25:$Z$25,$AN$5:$AN$235,СиР!$T$33:$Z$33)</f>
        <v>4.99</v>
      </c>
      <c r="AW152" s="135">
        <f>SUMIF(СиР!$T$25:$Z$25,$AN$5:$AN$235,СиР!$T$34:$Z$34)</f>
        <v>0</v>
      </c>
      <c r="AX152" s="135">
        <f>SUMIF(СиР!$T$25:$Z$25,$AN$5:$AN$235,СиР!$T$35:$Z$35)</f>
        <v>0</v>
      </c>
      <c r="AY152" s="135">
        <f>SUMIF(СиР!$T$25:$Z$25,$AN$5:$AN$235,СиР!$T$36:$Z$36)</f>
        <v>0</v>
      </c>
      <c r="AZ152" s="136">
        <f>SUMIF(СиР!$T$25:$Z$25,$AN$5:$AN$235,СиР!$T$37:$Z$37)</f>
        <v>0.93</v>
      </c>
      <c r="BA152" s="135">
        <f t="shared" si="125"/>
        <v>37.581610000000005</v>
      </c>
      <c r="BB152" s="190">
        <f t="shared" si="126"/>
        <v>15.737370000000004</v>
      </c>
      <c r="BC152" s="191">
        <f t="shared" si="126"/>
        <v>0</v>
      </c>
      <c r="BD152" s="135">
        <f t="shared" si="126"/>
        <v>6.6847000000000012</v>
      </c>
      <c r="BE152" s="135">
        <f t="shared" si="126"/>
        <v>1.7334900000000002</v>
      </c>
      <c r="BF152" s="135">
        <f t="shared" si="126"/>
        <v>0.36256000000000005</v>
      </c>
      <c r="BG152" s="135">
        <f t="shared" si="126"/>
        <v>0.67980000000000007</v>
      </c>
      <c r="BH152" s="135">
        <f t="shared" si="120"/>
        <v>5.6763300000000001</v>
      </c>
      <c r="BI152" s="135">
        <f t="shared" si="120"/>
        <v>5.65367</v>
      </c>
      <c r="BJ152" s="135">
        <f t="shared" si="120"/>
        <v>0</v>
      </c>
      <c r="BK152" s="135">
        <f t="shared" si="120"/>
        <v>0</v>
      </c>
      <c r="BL152" s="135">
        <f t="shared" si="120"/>
        <v>0</v>
      </c>
      <c r="BM152" s="136">
        <f t="shared" si="120"/>
        <v>1.0536900000000002</v>
      </c>
      <c r="BN152" s="137">
        <f t="shared" si="121"/>
        <v>1481797.7379300001</v>
      </c>
      <c r="BO152" s="187">
        <f t="shared" si="114"/>
        <v>620505.59481000016</v>
      </c>
      <c r="BP152" s="187">
        <f t="shared" si="115"/>
        <v>0</v>
      </c>
      <c r="BQ152" s="137">
        <f t="shared" si="119"/>
        <v>263569.69110000005</v>
      </c>
      <c r="BR152" s="137">
        <f t="shared" si="119"/>
        <v>68349.428370000009</v>
      </c>
      <c r="BS152" s="137">
        <f t="shared" si="119"/>
        <v>14295.30528</v>
      </c>
      <c r="BT152" s="137">
        <f t="shared" si="119"/>
        <v>26803.697400000005</v>
      </c>
      <c r="BU152" s="137">
        <f t="shared" si="119"/>
        <v>223810.87328999999</v>
      </c>
      <c r="BV152" s="137">
        <f t="shared" si="118"/>
        <v>222917.41671000002</v>
      </c>
      <c r="BW152" s="137">
        <f t="shared" si="118"/>
        <v>0</v>
      </c>
      <c r="BX152" s="137">
        <f t="shared" si="118"/>
        <v>0</v>
      </c>
      <c r="BY152" s="137">
        <f t="shared" si="118"/>
        <v>0</v>
      </c>
      <c r="BZ152" s="137">
        <f t="shared" si="118"/>
        <v>41545.730970000011</v>
      </c>
      <c r="CA152" s="122">
        <v>1</v>
      </c>
      <c r="CF152" s="127" t="s">
        <v>129</v>
      </c>
    </row>
    <row r="153" spans="1:84" ht="12" hidden="1" customHeight="1" x14ac:dyDescent="0.25">
      <c r="A153" s="126" t="e">
        <f t="shared" si="122"/>
        <v>#REF!</v>
      </c>
      <c r="B153" s="127" t="s">
        <v>130</v>
      </c>
      <c r="C153" s="128">
        <f t="shared" si="124"/>
        <v>3357.8</v>
      </c>
      <c r="D153" s="129">
        <v>3357.8</v>
      </c>
      <c r="E153" s="129">
        <v>0</v>
      </c>
      <c r="F153" s="129">
        <v>279.2</v>
      </c>
      <c r="G153" s="126" t="s">
        <v>214</v>
      </c>
      <c r="H153" s="130">
        <v>7</v>
      </c>
      <c r="I153" s="130" t="s">
        <v>276</v>
      </c>
      <c r="J153" s="131">
        <v>31</v>
      </c>
      <c r="K153" s="132">
        <v>5.0999999999999996</v>
      </c>
      <c r="L153" s="132">
        <v>6.59</v>
      </c>
      <c r="M153" s="132">
        <v>8.98</v>
      </c>
      <c r="N153" s="132">
        <v>6.92</v>
      </c>
      <c r="O153" s="132">
        <v>3.15</v>
      </c>
      <c r="P153" s="132">
        <v>0</v>
      </c>
      <c r="Q153" s="132">
        <v>0</v>
      </c>
      <c r="R153" s="132">
        <v>0.26</v>
      </c>
      <c r="S153" s="133">
        <v>40</v>
      </c>
      <c r="T153" s="133">
        <v>40</v>
      </c>
      <c r="U153" s="133">
        <v>2604.04</v>
      </c>
      <c r="V153" s="132">
        <v>195.98199600000001</v>
      </c>
      <c r="W153" s="133">
        <v>42.3</v>
      </c>
      <c r="X153" s="133">
        <v>2604.04</v>
      </c>
      <c r="Y153" s="132">
        <v>7.85</v>
      </c>
      <c r="Z153" s="134">
        <v>0</v>
      </c>
      <c r="AA153" s="132">
        <v>6.73</v>
      </c>
      <c r="AB153" s="132">
        <v>10.67</v>
      </c>
      <c r="AC153" s="132">
        <v>14</v>
      </c>
      <c r="AD153" s="131">
        <f t="shared" si="123"/>
        <v>624550.80000000005</v>
      </c>
      <c r="AE153" s="132">
        <f t="shared" si="123"/>
        <v>102748.68</v>
      </c>
      <c r="AF153" s="132">
        <f t="shared" si="123"/>
        <v>132767.41200000001</v>
      </c>
      <c r="AG153" s="132">
        <f t="shared" si="123"/>
        <v>180918.26400000002</v>
      </c>
      <c r="AH153" s="132">
        <f t="shared" si="123"/>
        <v>139415.85600000003</v>
      </c>
      <c r="AI153" s="132">
        <f t="shared" si="123"/>
        <v>63462.42</v>
      </c>
      <c r="AJ153" s="132">
        <f t="shared" si="117"/>
        <v>0</v>
      </c>
      <c r="AK153" s="132">
        <f t="shared" si="117"/>
        <v>0</v>
      </c>
      <c r="AL153" s="132">
        <f t="shared" si="117"/>
        <v>5238.1680000000006</v>
      </c>
      <c r="AN153" s="135">
        <f>SUMIF('Page 1'!$L:$L,$B:$B,'Page 1'!$S:$S)</f>
        <v>33.17</v>
      </c>
      <c r="AO153" s="190">
        <f>SUMIF(СиР!$T$25:$Z$25,$AN$5:$AN$235,СиР!$T$26:$Z$26)</f>
        <v>13.89</v>
      </c>
      <c r="AP153" s="191"/>
      <c r="AQ153" s="135">
        <f>SUMIF(СиР!$T$25:$Z$25,$AN$5:$AN$235,СиР!$T$28:$Z$28)</f>
        <v>5.9</v>
      </c>
      <c r="AR153" s="135">
        <f>SUMIF(СиР!$T$25:$Z$25,$AN$5:$AN$235,СиР!$T$29:$Z$29)</f>
        <v>1.53</v>
      </c>
      <c r="AS153" s="135">
        <f>SUMIF(СиР!$T$25:$Z$25,$AN$5:$AN$235,СиР!$T$30:$Z$30)</f>
        <v>0.32</v>
      </c>
      <c r="AT153" s="135">
        <f>SUMIF(СиР!$T$25:$Z$25,$AN$5:$AN$235,СиР!$T$31:$Z$31)</f>
        <v>0.6</v>
      </c>
      <c r="AU153" s="135">
        <f>SUMIF(СиР!$T$25:$Z$25,$AN$5:$AN$235,СиР!$T$32:$Z$32)</f>
        <v>5.01</v>
      </c>
      <c r="AV153" s="135">
        <f>SUMIF(СиР!$T$25:$Z$25,$AN$5:$AN$235,СиР!$T$33:$Z$33)</f>
        <v>4.99</v>
      </c>
      <c r="AW153" s="135">
        <f>SUMIF(СиР!$T$25:$Z$25,$AN$5:$AN$235,СиР!$T$34:$Z$34)</f>
        <v>0</v>
      </c>
      <c r="AX153" s="135">
        <f>SUMIF(СиР!$T$25:$Z$25,$AN$5:$AN$235,СиР!$T$35:$Z$35)</f>
        <v>0</v>
      </c>
      <c r="AY153" s="135">
        <f>SUMIF(СиР!$T$25:$Z$25,$AN$5:$AN$235,СиР!$T$36:$Z$36)</f>
        <v>0</v>
      </c>
      <c r="AZ153" s="136">
        <f>SUMIF(СиР!$T$25:$Z$25,$AN$5:$AN$235,СиР!$T$37:$Z$37)</f>
        <v>0.93</v>
      </c>
      <c r="BA153" s="135">
        <f t="shared" si="125"/>
        <v>37.581610000000005</v>
      </c>
      <c r="BB153" s="190">
        <f t="shared" si="126"/>
        <v>15.737370000000004</v>
      </c>
      <c r="BC153" s="191">
        <f t="shared" si="126"/>
        <v>0</v>
      </c>
      <c r="BD153" s="135">
        <f t="shared" si="126"/>
        <v>6.6847000000000012</v>
      </c>
      <c r="BE153" s="135">
        <f t="shared" si="126"/>
        <v>1.7334900000000002</v>
      </c>
      <c r="BF153" s="135">
        <f t="shared" si="126"/>
        <v>0.36256000000000005</v>
      </c>
      <c r="BG153" s="135">
        <f t="shared" si="126"/>
        <v>0.67980000000000007</v>
      </c>
      <c r="BH153" s="135">
        <f t="shared" si="120"/>
        <v>5.6763300000000001</v>
      </c>
      <c r="BI153" s="135">
        <f t="shared" si="120"/>
        <v>5.65367</v>
      </c>
      <c r="BJ153" s="135">
        <f t="shared" si="120"/>
        <v>0</v>
      </c>
      <c r="BK153" s="135">
        <f t="shared" si="120"/>
        <v>0</v>
      </c>
      <c r="BL153" s="135">
        <f t="shared" si="120"/>
        <v>0</v>
      </c>
      <c r="BM153" s="136">
        <f t="shared" si="120"/>
        <v>1.0536900000000002</v>
      </c>
      <c r="BN153" s="137">
        <f t="shared" si="121"/>
        <v>1484671.7525800003</v>
      </c>
      <c r="BO153" s="187">
        <f t="shared" si="114"/>
        <v>621709.09386000014</v>
      </c>
      <c r="BP153" s="187">
        <f t="shared" si="115"/>
        <v>0</v>
      </c>
      <c r="BQ153" s="137">
        <f t="shared" si="119"/>
        <v>264080.89660000004</v>
      </c>
      <c r="BR153" s="137">
        <f t="shared" si="119"/>
        <v>68481.995219999997</v>
      </c>
      <c r="BS153" s="137">
        <f t="shared" si="119"/>
        <v>14323.031680000002</v>
      </c>
      <c r="BT153" s="137">
        <f t="shared" si="119"/>
        <v>26855.684400000006</v>
      </c>
      <c r="BU153" s="137">
        <f t="shared" si="119"/>
        <v>224244.96474</v>
      </c>
      <c r="BV153" s="137">
        <f t="shared" si="118"/>
        <v>223349.77526000002</v>
      </c>
      <c r="BW153" s="137">
        <f t="shared" si="118"/>
        <v>0</v>
      </c>
      <c r="BX153" s="137">
        <f t="shared" si="118"/>
        <v>0</v>
      </c>
      <c r="BY153" s="137">
        <f t="shared" si="118"/>
        <v>0</v>
      </c>
      <c r="BZ153" s="137">
        <f t="shared" si="118"/>
        <v>41626.310820000013</v>
      </c>
      <c r="CA153" s="122">
        <v>1</v>
      </c>
      <c r="CF153" s="127" t="s">
        <v>130</v>
      </c>
    </row>
    <row r="154" spans="1:84" ht="12" hidden="1" customHeight="1" x14ac:dyDescent="0.25">
      <c r="A154" s="126" t="e">
        <f t="shared" si="122"/>
        <v>#REF!</v>
      </c>
      <c r="B154" s="127" t="s">
        <v>131</v>
      </c>
      <c r="C154" s="128">
        <f t="shared" si="124"/>
        <v>4948.74</v>
      </c>
      <c r="D154" s="129">
        <v>4641.3</v>
      </c>
      <c r="E154" s="129">
        <v>307.44</v>
      </c>
      <c r="F154" s="129">
        <v>379.6</v>
      </c>
      <c r="G154" s="126" t="s">
        <v>214</v>
      </c>
      <c r="H154" s="130">
        <v>1</v>
      </c>
      <c r="I154" s="130" t="s">
        <v>276</v>
      </c>
      <c r="J154" s="131">
        <v>44.8</v>
      </c>
      <c r="K154" s="132">
        <v>5.0999999999999996</v>
      </c>
      <c r="L154" s="132">
        <v>8.6300000000000008</v>
      </c>
      <c r="M154" s="132">
        <v>13.43</v>
      </c>
      <c r="N154" s="132">
        <v>6.91</v>
      </c>
      <c r="O154" s="132">
        <v>3.15</v>
      </c>
      <c r="P154" s="132">
        <v>1.81</v>
      </c>
      <c r="Q154" s="132">
        <v>5.77</v>
      </c>
      <c r="R154" s="132">
        <v>0</v>
      </c>
      <c r="S154" s="133">
        <v>40</v>
      </c>
      <c r="T154" s="133">
        <v>40</v>
      </c>
      <c r="U154" s="133">
        <v>2604.04</v>
      </c>
      <c r="V154" s="132">
        <v>195.98199600000001</v>
      </c>
      <c r="W154" s="133">
        <v>42.3</v>
      </c>
      <c r="X154" s="133">
        <v>2604.04</v>
      </c>
      <c r="Y154" s="132">
        <v>0</v>
      </c>
      <c r="Z154" s="134">
        <v>0</v>
      </c>
      <c r="AA154" s="132">
        <v>5.05</v>
      </c>
      <c r="AB154" s="132">
        <v>10.67</v>
      </c>
      <c r="AC154" s="132">
        <v>14</v>
      </c>
      <c r="AD154" s="131">
        <f t="shared" si="123"/>
        <v>1330221.3119999999</v>
      </c>
      <c r="AE154" s="132">
        <f t="shared" si="123"/>
        <v>151431.44399999999</v>
      </c>
      <c r="AF154" s="132">
        <f t="shared" si="123"/>
        <v>256245.75719999999</v>
      </c>
      <c r="AG154" s="132">
        <f t="shared" si="123"/>
        <v>398769.46919999993</v>
      </c>
      <c r="AH154" s="132">
        <f t="shared" si="123"/>
        <v>205174.76040000003</v>
      </c>
      <c r="AI154" s="132">
        <f t="shared" si="123"/>
        <v>93531.185999999987</v>
      </c>
      <c r="AJ154" s="132">
        <f t="shared" si="117"/>
        <v>53743.316399999996</v>
      </c>
      <c r="AK154" s="132">
        <f t="shared" si="117"/>
        <v>171325.37879999998</v>
      </c>
      <c r="AL154" s="132">
        <f t="shared" si="117"/>
        <v>0</v>
      </c>
      <c r="AN154" s="135">
        <f>SUMIF('Page 1'!$L:$L,$B:$B,'Page 1'!$S:$S)</f>
        <v>48.16</v>
      </c>
      <c r="AO154" s="190">
        <f>SUMIF(СиР!$T$25:$Z$25,$AN$5:$AN$235,СиР!$T$26:$Z$26)</f>
        <v>18.649999999999999</v>
      </c>
      <c r="AP154" s="191"/>
      <c r="AQ154" s="135">
        <f>SUMIF(СиР!$T$25:$Z$25,$AN$5:$AN$235,СиР!$T$28:$Z$28)</f>
        <v>7.16</v>
      </c>
      <c r="AR154" s="135">
        <f>SUMIF(СиР!$T$25:$Z$25,$AN$5:$AN$235,СиР!$T$29:$Z$29)</f>
        <v>1.53</v>
      </c>
      <c r="AS154" s="135">
        <f>SUMIF(СиР!$T$25:$Z$25,$AN$5:$AN$235,СиР!$T$30:$Z$30)</f>
        <v>0.32</v>
      </c>
      <c r="AT154" s="135">
        <f>SUMIF(СиР!$T$25:$Z$25,$AN$5:$AN$235,СиР!$T$31:$Z$31)</f>
        <v>0.87</v>
      </c>
      <c r="AU154" s="135">
        <f>SUMIF(СиР!$T$25:$Z$25,$AN$5:$AN$235,СиР!$T$32:$Z$32)</f>
        <v>5.01</v>
      </c>
      <c r="AV154" s="135">
        <f>SUMIF(СиР!$T$25:$Z$25,$AN$5:$AN$235,СиР!$T$33:$Z$33)</f>
        <v>4.99</v>
      </c>
      <c r="AW154" s="135">
        <f>SUMIF(СиР!$T$25:$Z$25,$AN$5:$AN$235,СиР!$T$34:$Z$34)</f>
        <v>2.7</v>
      </c>
      <c r="AX154" s="135">
        <f>SUMIF(СиР!$T$25:$Z$25,$AN$5:$AN$235,СиР!$T$35:$Z$35)</f>
        <v>6.46</v>
      </c>
      <c r="AY154" s="135">
        <f>SUMIF(СиР!$T$25:$Z$25,$AN$5:$AN$235,СиР!$T$36:$Z$36)</f>
        <v>0.47</v>
      </c>
      <c r="AZ154" s="136">
        <f>SUMIF(СиР!$T$25:$Z$25,$AN$5:$AN$235,СиР!$T$37:$Z$37)</f>
        <v>0</v>
      </c>
      <c r="BA154" s="135">
        <f t="shared" si="125"/>
        <v>54.565279999999994</v>
      </c>
      <c r="BB154" s="190">
        <f t="shared" si="126"/>
        <v>21.130449999999996</v>
      </c>
      <c r="BC154" s="191">
        <f t="shared" si="126"/>
        <v>0</v>
      </c>
      <c r="BD154" s="135">
        <f t="shared" si="126"/>
        <v>8.1122800000000002</v>
      </c>
      <c r="BE154" s="135">
        <f t="shared" si="126"/>
        <v>1.7334900000000002</v>
      </c>
      <c r="BF154" s="135">
        <f t="shared" si="126"/>
        <v>0.36255999999999999</v>
      </c>
      <c r="BG154" s="135">
        <f t="shared" si="126"/>
        <v>0.98570999999999998</v>
      </c>
      <c r="BH154" s="135">
        <f t="shared" si="120"/>
        <v>5.6763299999999992</v>
      </c>
      <c r="BI154" s="135">
        <f t="shared" si="120"/>
        <v>5.6536700000000009</v>
      </c>
      <c r="BJ154" s="135">
        <f t="shared" si="120"/>
        <v>3.0591000000000004</v>
      </c>
      <c r="BK154" s="135">
        <f t="shared" si="120"/>
        <v>7.3191800000000002</v>
      </c>
      <c r="BL154" s="135">
        <f t="shared" si="120"/>
        <v>0.53250999999999993</v>
      </c>
      <c r="BM154" s="136">
        <f t="shared" si="120"/>
        <v>0</v>
      </c>
      <c r="BN154" s="137">
        <f t="shared" si="121"/>
        <v>3176956.4742720001</v>
      </c>
      <c r="BO154" s="187">
        <f t="shared" si="114"/>
        <v>1230279.0333299998</v>
      </c>
      <c r="BP154" s="187">
        <f t="shared" si="115"/>
        <v>0</v>
      </c>
      <c r="BQ154" s="137">
        <f t="shared" si="119"/>
        <v>472321.60207199998</v>
      </c>
      <c r="BR154" s="137">
        <f t="shared" si="119"/>
        <v>100929.057426</v>
      </c>
      <c r="BS154" s="137">
        <f t="shared" si="119"/>
        <v>21109.345343999998</v>
      </c>
      <c r="BT154" s="137">
        <f t="shared" si="119"/>
        <v>57391.032653999995</v>
      </c>
      <c r="BU154" s="137">
        <f t="shared" si="119"/>
        <v>330493.18804199999</v>
      </c>
      <c r="BV154" s="137">
        <f t="shared" si="118"/>
        <v>329173.85395800008</v>
      </c>
      <c r="BW154" s="137">
        <f t="shared" si="118"/>
        <v>178110.10134000002</v>
      </c>
      <c r="BX154" s="137">
        <f t="shared" si="118"/>
        <v>426144.909132</v>
      </c>
      <c r="BY154" s="137">
        <f t="shared" si="118"/>
        <v>31004.35097399999</v>
      </c>
      <c r="BZ154" s="137">
        <f t="shared" si="118"/>
        <v>0</v>
      </c>
      <c r="CA154" s="122">
        <v>1</v>
      </c>
      <c r="CF154" s="127" t="s">
        <v>131</v>
      </c>
    </row>
    <row r="155" spans="1:84" ht="12" hidden="1" customHeight="1" x14ac:dyDescent="0.25">
      <c r="A155" s="126" t="e">
        <f t="shared" si="122"/>
        <v>#REF!</v>
      </c>
      <c r="B155" s="127" t="s">
        <v>132</v>
      </c>
      <c r="C155" s="128">
        <f t="shared" si="124"/>
        <v>2466.6</v>
      </c>
      <c r="D155" s="129">
        <v>2466.6</v>
      </c>
      <c r="E155" s="129">
        <v>0</v>
      </c>
      <c r="F155" s="129">
        <v>283.8</v>
      </c>
      <c r="G155" s="126" t="s">
        <v>214</v>
      </c>
      <c r="H155" s="130">
        <v>7</v>
      </c>
      <c r="I155" s="130" t="s">
        <v>276</v>
      </c>
      <c r="J155" s="131">
        <v>31</v>
      </c>
      <c r="K155" s="132">
        <v>5.0999999999999996</v>
      </c>
      <c r="L155" s="132">
        <v>6.59</v>
      </c>
      <c r="M155" s="132">
        <v>8.98</v>
      </c>
      <c r="N155" s="132">
        <v>6.92</v>
      </c>
      <c r="O155" s="132">
        <v>3.15</v>
      </c>
      <c r="P155" s="132">
        <v>0</v>
      </c>
      <c r="Q155" s="132">
        <v>0</v>
      </c>
      <c r="R155" s="132">
        <v>0.26</v>
      </c>
      <c r="S155" s="133">
        <v>40</v>
      </c>
      <c r="T155" s="133">
        <v>40</v>
      </c>
      <c r="U155" s="133">
        <v>2604.04</v>
      </c>
      <c r="V155" s="132">
        <v>195.98199600000001</v>
      </c>
      <c r="W155" s="133">
        <v>42.3</v>
      </c>
      <c r="X155" s="133">
        <v>2604.04</v>
      </c>
      <c r="Y155" s="132">
        <v>7.85</v>
      </c>
      <c r="Z155" s="134">
        <v>0</v>
      </c>
      <c r="AA155" s="132">
        <v>6.73</v>
      </c>
      <c r="AB155" s="132">
        <v>10.67</v>
      </c>
      <c r="AC155" s="132">
        <v>14</v>
      </c>
      <c r="AD155" s="131">
        <f t="shared" si="123"/>
        <v>458787.6</v>
      </c>
      <c r="AE155" s="132">
        <f t="shared" si="123"/>
        <v>75477.959999999992</v>
      </c>
      <c r="AF155" s="132">
        <f t="shared" si="123"/>
        <v>97529.363999999987</v>
      </c>
      <c r="AG155" s="132">
        <f t="shared" si="123"/>
        <v>132900.408</v>
      </c>
      <c r="AH155" s="132">
        <f t="shared" si="123"/>
        <v>102413.23199999999</v>
      </c>
      <c r="AI155" s="132">
        <f t="shared" si="123"/>
        <v>46618.739999999991</v>
      </c>
      <c r="AJ155" s="132">
        <f t="shared" si="117"/>
        <v>0</v>
      </c>
      <c r="AK155" s="132">
        <f t="shared" si="117"/>
        <v>0</v>
      </c>
      <c r="AL155" s="132">
        <f t="shared" si="117"/>
        <v>3847.8960000000002</v>
      </c>
      <c r="AN155" s="135">
        <f>SUMIF('Page 1'!$L:$L,$B:$B,'Page 1'!$S:$S)</f>
        <v>33.17</v>
      </c>
      <c r="AO155" s="190">
        <f>SUMIF(СиР!$T$25:$Z$25,$AN$5:$AN$235,СиР!$T$26:$Z$26)</f>
        <v>13.89</v>
      </c>
      <c r="AP155" s="191"/>
      <c r="AQ155" s="135">
        <f>SUMIF(СиР!$T$25:$Z$25,$AN$5:$AN$235,СиР!$T$28:$Z$28)</f>
        <v>5.9</v>
      </c>
      <c r="AR155" s="135">
        <f>SUMIF(СиР!$T$25:$Z$25,$AN$5:$AN$235,СиР!$T$29:$Z$29)</f>
        <v>1.53</v>
      </c>
      <c r="AS155" s="135">
        <f>SUMIF(СиР!$T$25:$Z$25,$AN$5:$AN$235,СиР!$T$30:$Z$30)</f>
        <v>0.32</v>
      </c>
      <c r="AT155" s="135">
        <f>SUMIF(СиР!$T$25:$Z$25,$AN$5:$AN$235,СиР!$T$31:$Z$31)</f>
        <v>0.6</v>
      </c>
      <c r="AU155" s="135">
        <f>SUMIF(СиР!$T$25:$Z$25,$AN$5:$AN$235,СиР!$T$32:$Z$32)</f>
        <v>5.01</v>
      </c>
      <c r="AV155" s="135">
        <f>SUMIF(СиР!$T$25:$Z$25,$AN$5:$AN$235,СиР!$T$33:$Z$33)</f>
        <v>4.99</v>
      </c>
      <c r="AW155" s="135">
        <f>SUMIF(СиР!$T$25:$Z$25,$AN$5:$AN$235,СиР!$T$34:$Z$34)</f>
        <v>0</v>
      </c>
      <c r="AX155" s="135">
        <f>SUMIF(СиР!$T$25:$Z$25,$AN$5:$AN$235,СиР!$T$35:$Z$35)</f>
        <v>0</v>
      </c>
      <c r="AY155" s="135">
        <f>SUMIF(СиР!$T$25:$Z$25,$AN$5:$AN$235,СиР!$T$36:$Z$36)</f>
        <v>0</v>
      </c>
      <c r="AZ155" s="136">
        <f>SUMIF(СиР!$T$25:$Z$25,$AN$5:$AN$235,СиР!$T$37:$Z$37)</f>
        <v>0.93</v>
      </c>
      <c r="BA155" s="135">
        <f t="shared" si="125"/>
        <v>37.581610000000005</v>
      </c>
      <c r="BB155" s="190">
        <f t="shared" si="126"/>
        <v>15.737370000000004</v>
      </c>
      <c r="BC155" s="191">
        <f t="shared" si="126"/>
        <v>0</v>
      </c>
      <c r="BD155" s="135">
        <f t="shared" si="126"/>
        <v>6.6847000000000012</v>
      </c>
      <c r="BE155" s="135">
        <f t="shared" si="126"/>
        <v>1.7334900000000002</v>
      </c>
      <c r="BF155" s="135">
        <f t="shared" si="126"/>
        <v>0.36256000000000005</v>
      </c>
      <c r="BG155" s="135">
        <f t="shared" si="126"/>
        <v>0.67980000000000007</v>
      </c>
      <c r="BH155" s="135">
        <f t="shared" si="120"/>
        <v>5.6763300000000001</v>
      </c>
      <c r="BI155" s="135">
        <f t="shared" si="120"/>
        <v>5.65367</v>
      </c>
      <c r="BJ155" s="135">
        <f t="shared" si="120"/>
        <v>0</v>
      </c>
      <c r="BK155" s="135">
        <f t="shared" si="120"/>
        <v>0</v>
      </c>
      <c r="BL155" s="135">
        <f t="shared" si="120"/>
        <v>0</v>
      </c>
      <c r="BM155" s="136">
        <f t="shared" si="120"/>
        <v>1.0536900000000002</v>
      </c>
      <c r="BN155" s="137">
        <f t="shared" si="121"/>
        <v>1090622.2362599999</v>
      </c>
      <c r="BO155" s="187">
        <f t="shared" si="114"/>
        <v>456700.11642000009</v>
      </c>
      <c r="BP155" s="187">
        <f t="shared" si="115"/>
        <v>0</v>
      </c>
      <c r="BQ155" s="137">
        <f t="shared" si="119"/>
        <v>193990.69020000001</v>
      </c>
      <c r="BR155" s="137">
        <f t="shared" si="119"/>
        <v>50306.060339999996</v>
      </c>
      <c r="BS155" s="137">
        <f t="shared" si="119"/>
        <v>10521.52896</v>
      </c>
      <c r="BT155" s="137">
        <f t="shared" si="119"/>
        <v>19727.866800000003</v>
      </c>
      <c r="BU155" s="137">
        <f t="shared" si="119"/>
        <v>164727.68777999998</v>
      </c>
      <c r="BV155" s="137">
        <f t="shared" si="118"/>
        <v>164070.09221999999</v>
      </c>
      <c r="BW155" s="137">
        <f t="shared" si="118"/>
        <v>0</v>
      </c>
      <c r="BX155" s="137">
        <f t="shared" si="118"/>
        <v>0</v>
      </c>
      <c r="BY155" s="137">
        <f t="shared" si="118"/>
        <v>0</v>
      </c>
      <c r="BZ155" s="137">
        <f t="shared" si="118"/>
        <v>30578.193540000004</v>
      </c>
      <c r="CA155" s="122">
        <v>1</v>
      </c>
      <c r="CF155" s="127" t="s">
        <v>132</v>
      </c>
    </row>
    <row r="156" spans="1:84" ht="12" hidden="1" customHeight="1" x14ac:dyDescent="0.25">
      <c r="A156" s="126" t="e">
        <f t="shared" si="122"/>
        <v>#REF!</v>
      </c>
      <c r="B156" s="127" t="s">
        <v>133</v>
      </c>
      <c r="C156" s="128">
        <f t="shared" si="124"/>
        <v>2921.9300000000003</v>
      </c>
      <c r="D156" s="129">
        <v>1982.23</v>
      </c>
      <c r="E156" s="129">
        <v>939.7</v>
      </c>
      <c r="F156" s="129">
        <v>273.8</v>
      </c>
      <c r="G156" s="126" t="s">
        <v>214</v>
      </c>
      <c r="H156" s="130">
        <v>7</v>
      </c>
      <c r="I156" s="130" t="s">
        <v>276</v>
      </c>
      <c r="J156" s="131">
        <v>31</v>
      </c>
      <c r="K156" s="132">
        <v>5.0999999999999996</v>
      </c>
      <c r="L156" s="132">
        <v>6.59</v>
      </c>
      <c r="M156" s="132">
        <v>8.98</v>
      </c>
      <c r="N156" s="132">
        <v>6.92</v>
      </c>
      <c r="O156" s="132">
        <v>3.15</v>
      </c>
      <c r="P156" s="132">
        <v>0</v>
      </c>
      <c r="Q156" s="132">
        <v>0</v>
      </c>
      <c r="R156" s="132">
        <v>0.26</v>
      </c>
      <c r="S156" s="133">
        <v>40</v>
      </c>
      <c r="T156" s="133">
        <v>40</v>
      </c>
      <c r="U156" s="133">
        <v>2604.04</v>
      </c>
      <c r="V156" s="132">
        <v>195.98199600000001</v>
      </c>
      <c r="W156" s="133">
        <v>42.3</v>
      </c>
      <c r="X156" s="133">
        <v>2604.04</v>
      </c>
      <c r="Y156" s="132">
        <v>7.85</v>
      </c>
      <c r="Z156" s="134">
        <v>0</v>
      </c>
      <c r="AA156" s="132">
        <v>6.73</v>
      </c>
      <c r="AB156" s="132">
        <v>10.67</v>
      </c>
      <c r="AC156" s="132">
        <v>14</v>
      </c>
      <c r="AD156" s="131">
        <f t="shared" si="123"/>
        <v>543478.9800000001</v>
      </c>
      <c r="AE156" s="132">
        <f t="shared" si="123"/>
        <v>89411.058000000005</v>
      </c>
      <c r="AF156" s="132">
        <f t="shared" si="123"/>
        <v>115533.1122</v>
      </c>
      <c r="AG156" s="132">
        <f t="shared" si="123"/>
        <v>157433.58840000004</v>
      </c>
      <c r="AH156" s="132">
        <f t="shared" si="123"/>
        <v>121318.5336</v>
      </c>
      <c r="AI156" s="132">
        <f t="shared" si="123"/>
        <v>55224.476999999999</v>
      </c>
      <c r="AJ156" s="132">
        <f t="shared" si="117"/>
        <v>0</v>
      </c>
      <c r="AK156" s="132">
        <f t="shared" si="117"/>
        <v>0</v>
      </c>
      <c r="AL156" s="132">
        <f t="shared" si="117"/>
        <v>4558.2108000000007</v>
      </c>
      <c r="AN156" s="135">
        <f>SUMIF('Page 1'!$L:$L,$B:$B,'Page 1'!$S:$S)</f>
        <v>33.17</v>
      </c>
      <c r="AO156" s="190">
        <f>SUMIF(СиР!$T$25:$Z$25,$AN$5:$AN$235,СиР!$T$26:$Z$26)</f>
        <v>13.89</v>
      </c>
      <c r="AP156" s="191"/>
      <c r="AQ156" s="135">
        <f>SUMIF(СиР!$T$25:$Z$25,$AN$5:$AN$235,СиР!$T$28:$Z$28)</f>
        <v>5.9</v>
      </c>
      <c r="AR156" s="135">
        <f>SUMIF(СиР!$T$25:$Z$25,$AN$5:$AN$235,СиР!$T$29:$Z$29)</f>
        <v>1.53</v>
      </c>
      <c r="AS156" s="135">
        <f>SUMIF(СиР!$T$25:$Z$25,$AN$5:$AN$235,СиР!$T$30:$Z$30)</f>
        <v>0.32</v>
      </c>
      <c r="AT156" s="135">
        <f>SUMIF(СиР!$T$25:$Z$25,$AN$5:$AN$235,СиР!$T$31:$Z$31)</f>
        <v>0.6</v>
      </c>
      <c r="AU156" s="135">
        <f>SUMIF(СиР!$T$25:$Z$25,$AN$5:$AN$235,СиР!$T$32:$Z$32)</f>
        <v>5.01</v>
      </c>
      <c r="AV156" s="135">
        <f>SUMIF(СиР!$T$25:$Z$25,$AN$5:$AN$235,СиР!$T$33:$Z$33)</f>
        <v>4.99</v>
      </c>
      <c r="AW156" s="135">
        <f>SUMIF(СиР!$T$25:$Z$25,$AN$5:$AN$235,СиР!$T$34:$Z$34)</f>
        <v>0</v>
      </c>
      <c r="AX156" s="135">
        <f>SUMIF(СиР!$T$25:$Z$25,$AN$5:$AN$235,СиР!$T$35:$Z$35)</f>
        <v>0</v>
      </c>
      <c r="AY156" s="135">
        <f>SUMIF(СиР!$T$25:$Z$25,$AN$5:$AN$235,СиР!$T$36:$Z$36)</f>
        <v>0</v>
      </c>
      <c r="AZ156" s="136">
        <f>SUMIF(СиР!$T$25:$Z$25,$AN$5:$AN$235,СиР!$T$37:$Z$37)</f>
        <v>0.93</v>
      </c>
      <c r="BA156" s="135">
        <f t="shared" si="125"/>
        <v>37.581610000000005</v>
      </c>
      <c r="BB156" s="190">
        <f t="shared" si="126"/>
        <v>15.737370000000004</v>
      </c>
      <c r="BC156" s="191">
        <f t="shared" si="126"/>
        <v>0</v>
      </c>
      <c r="BD156" s="135">
        <f t="shared" si="126"/>
        <v>6.6847000000000012</v>
      </c>
      <c r="BE156" s="135">
        <f t="shared" si="126"/>
        <v>1.7334900000000002</v>
      </c>
      <c r="BF156" s="135">
        <f t="shared" si="126"/>
        <v>0.36256000000000005</v>
      </c>
      <c r="BG156" s="135">
        <f t="shared" si="126"/>
        <v>0.67980000000000007</v>
      </c>
      <c r="BH156" s="135">
        <f t="shared" si="120"/>
        <v>5.6763300000000001</v>
      </c>
      <c r="BI156" s="135">
        <f t="shared" si="120"/>
        <v>5.65367</v>
      </c>
      <c r="BJ156" s="135">
        <f t="shared" si="120"/>
        <v>0</v>
      </c>
      <c r="BK156" s="135">
        <f t="shared" si="120"/>
        <v>0</v>
      </c>
      <c r="BL156" s="135">
        <f t="shared" si="120"/>
        <v>0</v>
      </c>
      <c r="BM156" s="136">
        <f t="shared" si="120"/>
        <v>1.0536900000000002</v>
      </c>
      <c r="BN156" s="137">
        <f t="shared" si="121"/>
        <v>1291949.1732730002</v>
      </c>
      <c r="BO156" s="187">
        <f t="shared" si="114"/>
        <v>541006.15064100013</v>
      </c>
      <c r="BP156" s="187">
        <f t="shared" si="115"/>
        <v>0</v>
      </c>
      <c r="BQ156" s="137">
        <f t="shared" si="119"/>
        <v>229801.02871000004</v>
      </c>
      <c r="BR156" s="137">
        <f t="shared" si="119"/>
        <v>59592.470157000003</v>
      </c>
      <c r="BS156" s="137">
        <f t="shared" si="119"/>
        <v>12463.784608000002</v>
      </c>
      <c r="BT156" s="137">
        <f t="shared" si="119"/>
        <v>23369.596140000005</v>
      </c>
      <c r="BU156" s="137">
        <f t="shared" si="119"/>
        <v>195136.12776900001</v>
      </c>
      <c r="BV156" s="137">
        <f t="shared" si="118"/>
        <v>194357.14123100002</v>
      </c>
      <c r="BW156" s="137">
        <f t="shared" si="118"/>
        <v>0</v>
      </c>
      <c r="BX156" s="137">
        <f t="shared" si="118"/>
        <v>0</v>
      </c>
      <c r="BY156" s="137">
        <f t="shared" si="118"/>
        <v>0</v>
      </c>
      <c r="BZ156" s="137">
        <f t="shared" si="118"/>
        <v>36222.874017000009</v>
      </c>
      <c r="CA156" s="122">
        <v>1</v>
      </c>
      <c r="CF156" s="127" t="s">
        <v>133</v>
      </c>
    </row>
    <row r="157" spans="1:84" ht="12" hidden="1" customHeight="1" x14ac:dyDescent="0.25">
      <c r="A157" s="126" t="e">
        <f t="shared" si="122"/>
        <v>#REF!</v>
      </c>
      <c r="B157" s="127" t="s">
        <v>134</v>
      </c>
      <c r="C157" s="128">
        <f t="shared" si="124"/>
        <v>3423.1</v>
      </c>
      <c r="D157" s="129">
        <v>2691.7</v>
      </c>
      <c r="E157" s="129">
        <v>731.4</v>
      </c>
      <c r="F157" s="129">
        <v>366.3</v>
      </c>
      <c r="G157" s="126" t="s">
        <v>214</v>
      </c>
      <c r="H157" s="130">
        <v>7</v>
      </c>
      <c r="I157" s="130" t="s">
        <v>276</v>
      </c>
      <c r="J157" s="131">
        <v>31</v>
      </c>
      <c r="K157" s="132">
        <v>5.0999999999999996</v>
      </c>
      <c r="L157" s="132">
        <v>6.59</v>
      </c>
      <c r="M157" s="132">
        <v>8.98</v>
      </c>
      <c r="N157" s="132">
        <v>6.92</v>
      </c>
      <c r="O157" s="132">
        <v>3.15</v>
      </c>
      <c r="P157" s="132">
        <v>0</v>
      </c>
      <c r="Q157" s="132">
        <v>0</v>
      </c>
      <c r="R157" s="132">
        <v>0.26</v>
      </c>
      <c r="S157" s="133">
        <v>40</v>
      </c>
      <c r="T157" s="133">
        <v>40</v>
      </c>
      <c r="U157" s="133">
        <v>2604.04</v>
      </c>
      <c r="V157" s="132">
        <v>195.98199600000001</v>
      </c>
      <c r="W157" s="133">
        <v>42.3</v>
      </c>
      <c r="X157" s="133">
        <v>2604.04</v>
      </c>
      <c r="Y157" s="132">
        <v>7.85</v>
      </c>
      <c r="Z157" s="134">
        <v>0</v>
      </c>
      <c r="AA157" s="132">
        <v>6.73</v>
      </c>
      <c r="AB157" s="132">
        <v>10.67</v>
      </c>
      <c r="AC157" s="132">
        <v>14</v>
      </c>
      <c r="AD157" s="131">
        <f t="shared" si="123"/>
        <v>636696.6</v>
      </c>
      <c r="AE157" s="132">
        <f t="shared" si="123"/>
        <v>104746.85999999999</v>
      </c>
      <c r="AF157" s="132">
        <f t="shared" si="123"/>
        <v>135349.37400000001</v>
      </c>
      <c r="AG157" s="132">
        <f t="shared" si="123"/>
        <v>184436.62800000003</v>
      </c>
      <c r="AH157" s="132">
        <f t="shared" si="123"/>
        <v>142127.11199999999</v>
      </c>
      <c r="AI157" s="132">
        <f t="shared" si="123"/>
        <v>64696.59</v>
      </c>
      <c r="AJ157" s="132">
        <f t="shared" si="117"/>
        <v>0</v>
      </c>
      <c r="AK157" s="132">
        <f t="shared" si="117"/>
        <v>0</v>
      </c>
      <c r="AL157" s="132">
        <f t="shared" si="117"/>
        <v>5340.0360000000001</v>
      </c>
      <c r="AN157" s="135">
        <f>SUMIF('Page 1'!$L:$L,$B:$B,'Page 1'!$S:$S)</f>
        <v>33.17</v>
      </c>
      <c r="AO157" s="190">
        <f>SUMIF(СиР!$T$25:$Z$25,$AN$5:$AN$235,СиР!$T$26:$Z$26)</f>
        <v>13.89</v>
      </c>
      <c r="AP157" s="191"/>
      <c r="AQ157" s="135">
        <f>SUMIF(СиР!$T$25:$Z$25,$AN$5:$AN$235,СиР!$T$28:$Z$28)</f>
        <v>5.9</v>
      </c>
      <c r="AR157" s="135">
        <f>SUMIF(СиР!$T$25:$Z$25,$AN$5:$AN$235,СиР!$T$29:$Z$29)</f>
        <v>1.53</v>
      </c>
      <c r="AS157" s="135">
        <f>SUMIF(СиР!$T$25:$Z$25,$AN$5:$AN$235,СиР!$T$30:$Z$30)</f>
        <v>0.32</v>
      </c>
      <c r="AT157" s="135">
        <f>SUMIF(СиР!$T$25:$Z$25,$AN$5:$AN$235,СиР!$T$31:$Z$31)</f>
        <v>0.6</v>
      </c>
      <c r="AU157" s="135">
        <f>SUMIF(СиР!$T$25:$Z$25,$AN$5:$AN$235,СиР!$T$32:$Z$32)</f>
        <v>5.01</v>
      </c>
      <c r="AV157" s="135">
        <f>SUMIF(СиР!$T$25:$Z$25,$AN$5:$AN$235,СиР!$T$33:$Z$33)</f>
        <v>4.99</v>
      </c>
      <c r="AW157" s="135">
        <f>SUMIF(СиР!$T$25:$Z$25,$AN$5:$AN$235,СиР!$T$34:$Z$34)</f>
        <v>0</v>
      </c>
      <c r="AX157" s="135">
        <f>SUMIF(СиР!$T$25:$Z$25,$AN$5:$AN$235,СиР!$T$35:$Z$35)</f>
        <v>0</v>
      </c>
      <c r="AY157" s="135">
        <f>SUMIF(СиР!$T$25:$Z$25,$AN$5:$AN$235,СиР!$T$36:$Z$36)</f>
        <v>0</v>
      </c>
      <c r="AZ157" s="136">
        <f>SUMIF(СиР!$T$25:$Z$25,$AN$5:$AN$235,СиР!$T$37:$Z$37)</f>
        <v>0.93</v>
      </c>
      <c r="BA157" s="135">
        <f t="shared" si="125"/>
        <v>37.581610000000005</v>
      </c>
      <c r="BB157" s="190">
        <f t="shared" si="126"/>
        <v>15.737370000000004</v>
      </c>
      <c r="BC157" s="191">
        <f t="shared" si="126"/>
        <v>0</v>
      </c>
      <c r="BD157" s="135">
        <f t="shared" si="126"/>
        <v>6.6847000000000012</v>
      </c>
      <c r="BE157" s="135">
        <f t="shared" si="126"/>
        <v>1.7334900000000002</v>
      </c>
      <c r="BF157" s="135">
        <f t="shared" si="126"/>
        <v>0.36256000000000005</v>
      </c>
      <c r="BG157" s="135">
        <f t="shared" si="126"/>
        <v>0.67980000000000007</v>
      </c>
      <c r="BH157" s="135">
        <f t="shared" si="120"/>
        <v>5.6763300000000001</v>
      </c>
      <c r="BI157" s="135">
        <f t="shared" si="120"/>
        <v>5.65367</v>
      </c>
      <c r="BJ157" s="135">
        <f t="shared" si="120"/>
        <v>0</v>
      </c>
      <c r="BK157" s="135">
        <f t="shared" si="120"/>
        <v>0</v>
      </c>
      <c r="BL157" s="135">
        <f t="shared" si="120"/>
        <v>0</v>
      </c>
      <c r="BM157" s="136">
        <f t="shared" si="120"/>
        <v>1.0536900000000002</v>
      </c>
      <c r="BN157" s="137">
        <f t="shared" si="121"/>
        <v>1513544.5459100001</v>
      </c>
      <c r="BO157" s="187">
        <f t="shared" si="114"/>
        <v>633799.63047000009</v>
      </c>
      <c r="BP157" s="187">
        <f t="shared" si="115"/>
        <v>0</v>
      </c>
      <c r="BQ157" s="137">
        <f t="shared" si="119"/>
        <v>269216.54570000002</v>
      </c>
      <c r="BR157" s="137">
        <f t="shared" si="119"/>
        <v>69813.782189999998</v>
      </c>
      <c r="BS157" s="137">
        <f t="shared" si="119"/>
        <v>14601.575359999999</v>
      </c>
      <c r="BT157" s="137">
        <f t="shared" si="119"/>
        <v>27377.953800000003</v>
      </c>
      <c r="BU157" s="137">
        <f t="shared" si="119"/>
        <v>228605.91422999999</v>
      </c>
      <c r="BV157" s="137">
        <f t="shared" si="118"/>
        <v>227693.31576999999</v>
      </c>
      <c r="BW157" s="137">
        <f t="shared" si="118"/>
        <v>0</v>
      </c>
      <c r="BX157" s="137">
        <f t="shared" si="118"/>
        <v>0</v>
      </c>
      <c r="BY157" s="137">
        <f t="shared" si="118"/>
        <v>0</v>
      </c>
      <c r="BZ157" s="137">
        <f t="shared" si="118"/>
        <v>42435.82839000001</v>
      </c>
      <c r="CA157" s="122">
        <v>1</v>
      </c>
      <c r="CF157" s="127" t="s">
        <v>134</v>
      </c>
    </row>
    <row r="158" spans="1:84" ht="12" hidden="1" customHeight="1" x14ac:dyDescent="0.25">
      <c r="A158" s="126" t="e">
        <f t="shared" si="122"/>
        <v>#REF!</v>
      </c>
      <c r="B158" s="127" t="s">
        <v>135</v>
      </c>
      <c r="C158" s="128">
        <f t="shared" si="124"/>
        <v>4904.5600000000004</v>
      </c>
      <c r="D158" s="129">
        <v>4904.5600000000004</v>
      </c>
      <c r="E158" s="129">
        <v>0</v>
      </c>
      <c r="F158" s="129">
        <v>488.4</v>
      </c>
      <c r="G158" s="126" t="s">
        <v>214</v>
      </c>
      <c r="H158" s="130">
        <v>7</v>
      </c>
      <c r="I158" s="130" t="s">
        <v>276</v>
      </c>
      <c r="J158" s="131">
        <v>31</v>
      </c>
      <c r="K158" s="132">
        <v>5.0999999999999996</v>
      </c>
      <c r="L158" s="132">
        <v>6.59</v>
      </c>
      <c r="M158" s="132">
        <v>8.98</v>
      </c>
      <c r="N158" s="132">
        <v>6.92</v>
      </c>
      <c r="O158" s="132">
        <v>3.15</v>
      </c>
      <c r="P158" s="132">
        <v>0</v>
      </c>
      <c r="Q158" s="132">
        <v>0</v>
      </c>
      <c r="R158" s="132">
        <v>0.26</v>
      </c>
      <c r="S158" s="133">
        <v>40</v>
      </c>
      <c r="T158" s="133">
        <v>40</v>
      </c>
      <c r="U158" s="133">
        <v>2604.04</v>
      </c>
      <c r="V158" s="132">
        <v>195.98199600000001</v>
      </c>
      <c r="W158" s="133">
        <v>42.3</v>
      </c>
      <c r="X158" s="133">
        <v>2604.04</v>
      </c>
      <c r="Y158" s="132">
        <v>7.85</v>
      </c>
      <c r="Z158" s="134">
        <v>0</v>
      </c>
      <c r="AA158" s="132">
        <v>6.73</v>
      </c>
      <c r="AB158" s="132">
        <v>10.67</v>
      </c>
      <c r="AC158" s="132">
        <v>14</v>
      </c>
      <c r="AD158" s="131">
        <f t="shared" si="123"/>
        <v>912248.16000000015</v>
      </c>
      <c r="AE158" s="132">
        <f t="shared" si="123"/>
        <v>150079.53600000002</v>
      </c>
      <c r="AF158" s="132">
        <f t="shared" si="123"/>
        <v>193926.30240000002</v>
      </c>
      <c r="AG158" s="132">
        <f t="shared" si="123"/>
        <v>264257.69280000002</v>
      </c>
      <c r="AH158" s="132">
        <f t="shared" si="123"/>
        <v>203637.33120000002</v>
      </c>
      <c r="AI158" s="132">
        <f t="shared" si="123"/>
        <v>92696.184000000008</v>
      </c>
      <c r="AJ158" s="132">
        <f t="shared" si="117"/>
        <v>0</v>
      </c>
      <c r="AK158" s="132">
        <f t="shared" si="117"/>
        <v>0</v>
      </c>
      <c r="AL158" s="132">
        <f t="shared" si="117"/>
        <v>7651.1136000000015</v>
      </c>
      <c r="AN158" s="135">
        <f>SUMIF('Page 1'!$L:$L,$B:$B,'Page 1'!$S:$S)</f>
        <v>33.17</v>
      </c>
      <c r="AO158" s="190">
        <f>SUMIF(СиР!$T$25:$Z$25,$AN$5:$AN$235,СиР!$T$26:$Z$26)</f>
        <v>13.89</v>
      </c>
      <c r="AP158" s="191"/>
      <c r="AQ158" s="135">
        <f>SUMIF(СиР!$T$25:$Z$25,$AN$5:$AN$235,СиР!$T$28:$Z$28)</f>
        <v>5.9</v>
      </c>
      <c r="AR158" s="135">
        <f>SUMIF(СиР!$T$25:$Z$25,$AN$5:$AN$235,СиР!$T$29:$Z$29)</f>
        <v>1.53</v>
      </c>
      <c r="AS158" s="135">
        <f>SUMIF(СиР!$T$25:$Z$25,$AN$5:$AN$235,СиР!$T$30:$Z$30)</f>
        <v>0.32</v>
      </c>
      <c r="AT158" s="135">
        <f>SUMIF(СиР!$T$25:$Z$25,$AN$5:$AN$235,СиР!$T$31:$Z$31)</f>
        <v>0.6</v>
      </c>
      <c r="AU158" s="135">
        <f>SUMIF(СиР!$T$25:$Z$25,$AN$5:$AN$235,СиР!$T$32:$Z$32)</f>
        <v>5.01</v>
      </c>
      <c r="AV158" s="135">
        <f>SUMIF(СиР!$T$25:$Z$25,$AN$5:$AN$235,СиР!$T$33:$Z$33)</f>
        <v>4.99</v>
      </c>
      <c r="AW158" s="135">
        <f>SUMIF(СиР!$T$25:$Z$25,$AN$5:$AN$235,СиР!$T$34:$Z$34)</f>
        <v>0</v>
      </c>
      <c r="AX158" s="135">
        <f>SUMIF(СиР!$T$25:$Z$25,$AN$5:$AN$235,СиР!$T$35:$Z$35)</f>
        <v>0</v>
      </c>
      <c r="AY158" s="135">
        <f>SUMIF(СиР!$T$25:$Z$25,$AN$5:$AN$235,СиР!$T$36:$Z$36)</f>
        <v>0</v>
      </c>
      <c r="AZ158" s="136">
        <f>SUMIF(СиР!$T$25:$Z$25,$AN$5:$AN$235,СиР!$T$37:$Z$37)</f>
        <v>0.93</v>
      </c>
      <c r="BA158" s="135">
        <f t="shared" si="125"/>
        <v>37.581610000000005</v>
      </c>
      <c r="BB158" s="190">
        <f t="shared" si="126"/>
        <v>15.737370000000004</v>
      </c>
      <c r="BC158" s="191">
        <f t="shared" si="126"/>
        <v>0</v>
      </c>
      <c r="BD158" s="135">
        <f t="shared" si="126"/>
        <v>6.6847000000000012</v>
      </c>
      <c r="BE158" s="135">
        <f t="shared" si="126"/>
        <v>1.7334900000000002</v>
      </c>
      <c r="BF158" s="135">
        <f t="shared" si="126"/>
        <v>0.36256000000000005</v>
      </c>
      <c r="BG158" s="135">
        <f t="shared" si="126"/>
        <v>0.67980000000000007</v>
      </c>
      <c r="BH158" s="135">
        <f t="shared" si="120"/>
        <v>5.6763300000000001</v>
      </c>
      <c r="BI158" s="135">
        <f t="shared" si="120"/>
        <v>5.65367</v>
      </c>
      <c r="BJ158" s="135">
        <f t="shared" si="120"/>
        <v>0</v>
      </c>
      <c r="BK158" s="135">
        <f t="shared" si="120"/>
        <v>0</v>
      </c>
      <c r="BL158" s="135">
        <f t="shared" si="120"/>
        <v>0</v>
      </c>
      <c r="BM158" s="136">
        <f t="shared" si="120"/>
        <v>1.0536900000000002</v>
      </c>
      <c r="BN158" s="137">
        <f t="shared" si="121"/>
        <v>2168581.1218160009</v>
      </c>
      <c r="BO158" s="187">
        <f t="shared" ref="BO158:BO175" si="127">(AO158*2+BB158*10)*$C158</f>
        <v>908097.43087200029</v>
      </c>
      <c r="BP158" s="187">
        <f t="shared" ref="BP158:BP175" si="128">(AP158*6+BC158*6)*$C158</f>
        <v>0</v>
      </c>
      <c r="BQ158" s="137">
        <f t="shared" si="119"/>
        <v>385728.93032000004</v>
      </c>
      <c r="BR158" s="137">
        <f t="shared" si="119"/>
        <v>100028.01074400001</v>
      </c>
      <c r="BS158" s="137">
        <f t="shared" si="119"/>
        <v>20920.891136000002</v>
      </c>
      <c r="BT158" s="137">
        <f t="shared" si="119"/>
        <v>39226.670880000005</v>
      </c>
      <c r="BU158" s="137">
        <f t="shared" si="119"/>
        <v>327542.701848</v>
      </c>
      <c r="BV158" s="137">
        <f t="shared" si="118"/>
        <v>326235.146152</v>
      </c>
      <c r="BW158" s="137">
        <f t="shared" si="118"/>
        <v>0</v>
      </c>
      <c r="BX158" s="137">
        <f t="shared" si="118"/>
        <v>0</v>
      </c>
      <c r="BY158" s="137">
        <f t="shared" si="118"/>
        <v>0</v>
      </c>
      <c r="BZ158" s="137">
        <f t="shared" si="118"/>
        <v>60801.339864000016</v>
      </c>
      <c r="CA158" s="122">
        <v>1</v>
      </c>
      <c r="CF158" s="127" t="s">
        <v>135</v>
      </c>
    </row>
    <row r="159" spans="1:84" ht="12" hidden="1" customHeight="1" x14ac:dyDescent="0.25">
      <c r="A159" s="126" t="e">
        <f t="shared" si="122"/>
        <v>#REF!</v>
      </c>
      <c r="B159" s="127" t="s">
        <v>136</v>
      </c>
      <c r="C159" s="128">
        <f t="shared" si="124"/>
        <v>4886.43</v>
      </c>
      <c r="D159" s="129">
        <v>4886.43</v>
      </c>
      <c r="E159" s="129">
        <v>0</v>
      </c>
      <c r="F159" s="129">
        <v>451.5</v>
      </c>
      <c r="G159" s="126" t="s">
        <v>214</v>
      </c>
      <c r="H159" s="130">
        <v>7</v>
      </c>
      <c r="I159" s="130" t="s">
        <v>276</v>
      </c>
      <c r="J159" s="131">
        <v>31</v>
      </c>
      <c r="K159" s="132">
        <v>5.0999999999999996</v>
      </c>
      <c r="L159" s="132">
        <v>6.59</v>
      </c>
      <c r="M159" s="132">
        <v>8.98</v>
      </c>
      <c r="N159" s="132">
        <v>6.92</v>
      </c>
      <c r="O159" s="132">
        <v>3.15</v>
      </c>
      <c r="P159" s="132">
        <v>0</v>
      </c>
      <c r="Q159" s="132">
        <v>0</v>
      </c>
      <c r="R159" s="132">
        <v>0.26</v>
      </c>
      <c r="S159" s="133">
        <v>40</v>
      </c>
      <c r="T159" s="133">
        <v>40</v>
      </c>
      <c r="U159" s="133">
        <v>2604.04</v>
      </c>
      <c r="V159" s="132">
        <v>195.98199600000001</v>
      </c>
      <c r="W159" s="133">
        <v>42.3</v>
      </c>
      <c r="X159" s="133">
        <v>2604.04</v>
      </c>
      <c r="Y159" s="132">
        <v>7.85</v>
      </c>
      <c r="Z159" s="134">
        <v>0</v>
      </c>
      <c r="AA159" s="132">
        <v>6.73</v>
      </c>
      <c r="AB159" s="132">
        <v>10.67</v>
      </c>
      <c r="AC159" s="132">
        <v>14</v>
      </c>
      <c r="AD159" s="131">
        <f t="shared" si="123"/>
        <v>908875.9800000001</v>
      </c>
      <c r="AE159" s="132">
        <f t="shared" si="123"/>
        <v>149524.758</v>
      </c>
      <c r="AF159" s="132">
        <f t="shared" si="123"/>
        <v>193209.44219999999</v>
      </c>
      <c r="AG159" s="132">
        <f t="shared" si="123"/>
        <v>263280.84840000002</v>
      </c>
      <c r="AH159" s="132">
        <f t="shared" si="123"/>
        <v>202884.5736</v>
      </c>
      <c r="AI159" s="132">
        <f t="shared" si="123"/>
        <v>92353.527000000002</v>
      </c>
      <c r="AJ159" s="132">
        <f t="shared" si="117"/>
        <v>0</v>
      </c>
      <c r="AK159" s="132">
        <f t="shared" si="117"/>
        <v>0</v>
      </c>
      <c r="AL159" s="132">
        <f t="shared" si="117"/>
        <v>7622.8307999999997</v>
      </c>
      <c r="AN159" s="135">
        <f>SUMIF('Page 1'!$L:$L,$B:$B,'Page 1'!$S:$S)</f>
        <v>33.17</v>
      </c>
      <c r="AO159" s="190">
        <f>SUMIF(СиР!$T$25:$Z$25,$AN$5:$AN$235,СиР!$T$26:$Z$26)</f>
        <v>13.89</v>
      </c>
      <c r="AP159" s="191"/>
      <c r="AQ159" s="135">
        <f>SUMIF(СиР!$T$25:$Z$25,$AN$5:$AN$235,СиР!$T$28:$Z$28)</f>
        <v>5.9</v>
      </c>
      <c r="AR159" s="135">
        <f>SUMIF(СиР!$T$25:$Z$25,$AN$5:$AN$235,СиР!$T$29:$Z$29)</f>
        <v>1.53</v>
      </c>
      <c r="AS159" s="135">
        <f>SUMIF(СиР!$T$25:$Z$25,$AN$5:$AN$235,СиР!$T$30:$Z$30)</f>
        <v>0.32</v>
      </c>
      <c r="AT159" s="135">
        <f>SUMIF(СиР!$T$25:$Z$25,$AN$5:$AN$235,СиР!$T$31:$Z$31)</f>
        <v>0.6</v>
      </c>
      <c r="AU159" s="135">
        <f>SUMIF(СиР!$T$25:$Z$25,$AN$5:$AN$235,СиР!$T$32:$Z$32)</f>
        <v>5.01</v>
      </c>
      <c r="AV159" s="135">
        <f>SUMIF(СиР!$T$25:$Z$25,$AN$5:$AN$235,СиР!$T$33:$Z$33)</f>
        <v>4.99</v>
      </c>
      <c r="AW159" s="135">
        <f>SUMIF(СиР!$T$25:$Z$25,$AN$5:$AN$235,СиР!$T$34:$Z$34)</f>
        <v>0</v>
      </c>
      <c r="AX159" s="135">
        <f>SUMIF(СиР!$T$25:$Z$25,$AN$5:$AN$235,СиР!$T$35:$Z$35)</f>
        <v>0</v>
      </c>
      <c r="AY159" s="135">
        <f>SUMIF(СиР!$T$25:$Z$25,$AN$5:$AN$235,СиР!$T$36:$Z$36)</f>
        <v>0</v>
      </c>
      <c r="AZ159" s="136">
        <f>SUMIF(СиР!$T$25:$Z$25,$AN$5:$AN$235,СиР!$T$37:$Z$37)</f>
        <v>0.93</v>
      </c>
      <c r="BA159" s="135">
        <f t="shared" si="125"/>
        <v>37.581610000000005</v>
      </c>
      <c r="BB159" s="190">
        <f t="shared" si="126"/>
        <v>15.737370000000004</v>
      </c>
      <c r="BC159" s="191">
        <f t="shared" si="126"/>
        <v>0</v>
      </c>
      <c r="BD159" s="135">
        <f t="shared" si="126"/>
        <v>6.6847000000000012</v>
      </c>
      <c r="BE159" s="135">
        <f t="shared" si="126"/>
        <v>1.7334900000000002</v>
      </c>
      <c r="BF159" s="135">
        <f t="shared" si="126"/>
        <v>0.36256000000000005</v>
      </c>
      <c r="BG159" s="135">
        <f t="shared" si="126"/>
        <v>0.67980000000000007</v>
      </c>
      <c r="BH159" s="135">
        <f t="shared" si="120"/>
        <v>5.6763300000000001</v>
      </c>
      <c r="BI159" s="135">
        <f t="shared" si="120"/>
        <v>5.65367</v>
      </c>
      <c r="BJ159" s="135">
        <f t="shared" si="120"/>
        <v>0</v>
      </c>
      <c r="BK159" s="135">
        <f t="shared" si="120"/>
        <v>0</v>
      </c>
      <c r="BL159" s="135">
        <f t="shared" si="120"/>
        <v>0</v>
      </c>
      <c r="BM159" s="136">
        <f t="shared" si="120"/>
        <v>1.0536900000000002</v>
      </c>
      <c r="BN159" s="137">
        <f t="shared" si="121"/>
        <v>2160564.8317230009</v>
      </c>
      <c r="BO159" s="187">
        <f t="shared" si="127"/>
        <v>904740.59429100028</v>
      </c>
      <c r="BP159" s="187">
        <f t="shared" si="128"/>
        <v>0</v>
      </c>
      <c r="BQ159" s="137">
        <f t="shared" si="119"/>
        <v>384303.06021000003</v>
      </c>
      <c r="BR159" s="137">
        <f t="shared" si="119"/>
        <v>99658.251207000008</v>
      </c>
      <c r="BS159" s="137">
        <f t="shared" si="119"/>
        <v>20843.555808000001</v>
      </c>
      <c r="BT159" s="137">
        <f t="shared" si="119"/>
        <v>39081.667140000005</v>
      </c>
      <c r="BU159" s="137">
        <f t="shared" si="119"/>
        <v>326331.92061899998</v>
      </c>
      <c r="BV159" s="137">
        <f t="shared" si="118"/>
        <v>325029.19838100002</v>
      </c>
      <c r="BW159" s="137">
        <f t="shared" si="118"/>
        <v>0</v>
      </c>
      <c r="BX159" s="137">
        <f t="shared" si="118"/>
        <v>0</v>
      </c>
      <c r="BY159" s="137">
        <f t="shared" si="118"/>
        <v>0</v>
      </c>
      <c r="BZ159" s="137">
        <f t="shared" si="118"/>
        <v>60576.584067000018</v>
      </c>
      <c r="CA159" s="122">
        <v>1</v>
      </c>
      <c r="CF159" s="127" t="s">
        <v>136</v>
      </c>
    </row>
    <row r="160" spans="1:84" ht="12" hidden="1" customHeight="1" x14ac:dyDescent="0.25">
      <c r="A160" s="126" t="e">
        <f t="shared" si="122"/>
        <v>#REF!</v>
      </c>
      <c r="B160" s="127" t="s">
        <v>137</v>
      </c>
      <c r="C160" s="128">
        <f t="shared" si="124"/>
        <v>586.91</v>
      </c>
      <c r="D160" s="129">
        <v>586.91</v>
      </c>
      <c r="E160" s="129">
        <v>0</v>
      </c>
      <c r="F160" s="129">
        <v>71.2</v>
      </c>
      <c r="G160" s="126" t="s">
        <v>214</v>
      </c>
      <c r="H160" s="130">
        <v>9</v>
      </c>
      <c r="I160" s="130" t="s">
        <v>276</v>
      </c>
      <c r="J160" s="131">
        <v>25.05</v>
      </c>
      <c r="K160" s="132">
        <v>3.9</v>
      </c>
      <c r="L160" s="132">
        <v>5.09</v>
      </c>
      <c r="M160" s="132">
        <v>8.4499999999999993</v>
      </c>
      <c r="N160" s="132">
        <v>4.93</v>
      </c>
      <c r="O160" s="132">
        <v>2.42</v>
      </c>
      <c r="P160" s="132">
        <v>0</v>
      </c>
      <c r="Q160" s="132">
        <v>0</v>
      </c>
      <c r="R160" s="132">
        <v>0.26</v>
      </c>
      <c r="S160" s="133">
        <v>40</v>
      </c>
      <c r="T160" s="133">
        <v>0</v>
      </c>
      <c r="U160" s="133">
        <v>0</v>
      </c>
      <c r="V160" s="132">
        <v>0</v>
      </c>
      <c r="W160" s="133">
        <v>42.3</v>
      </c>
      <c r="X160" s="133">
        <v>2604.04</v>
      </c>
      <c r="Y160" s="132">
        <v>7.85</v>
      </c>
      <c r="Z160" s="134">
        <v>0</v>
      </c>
      <c r="AA160" s="132">
        <v>6.73</v>
      </c>
      <c r="AB160" s="132">
        <v>10.67</v>
      </c>
      <c r="AC160" s="132">
        <v>14</v>
      </c>
      <c r="AD160" s="131">
        <f t="shared" si="123"/>
        <v>88212.573000000004</v>
      </c>
      <c r="AE160" s="132">
        <f t="shared" si="123"/>
        <v>13733.693999999998</v>
      </c>
      <c r="AF160" s="132">
        <f t="shared" si="123"/>
        <v>17924.231399999997</v>
      </c>
      <c r="AG160" s="132">
        <f t="shared" si="123"/>
        <v>29756.336999999996</v>
      </c>
      <c r="AH160" s="132">
        <f t="shared" si="123"/>
        <v>17360.797799999997</v>
      </c>
      <c r="AI160" s="132">
        <f t="shared" si="123"/>
        <v>8521.9331999999995</v>
      </c>
      <c r="AJ160" s="132">
        <f t="shared" si="117"/>
        <v>0</v>
      </c>
      <c r="AK160" s="132">
        <f t="shared" si="117"/>
        <v>0</v>
      </c>
      <c r="AL160" s="132">
        <f t="shared" si="117"/>
        <v>915.57960000000003</v>
      </c>
      <c r="AN160" s="135">
        <f>SUMIF('Page 1'!$L:$L,$B:$B,'Page 1'!$S:$S)</f>
        <v>26.91</v>
      </c>
      <c r="AO160" s="190">
        <f>SUMIF(СиР!$T$25:$Z$25,$AN$5:$AN$235,СиР!$T$26:$Z$26)</f>
        <v>7.81</v>
      </c>
      <c r="AP160" s="191"/>
      <c r="AQ160" s="135">
        <f>SUMIF(СиР!$T$25:$Z$25,$AN$5:$AN$235,СиР!$T$28:$Z$28)</f>
        <v>8.4499999999999993</v>
      </c>
      <c r="AR160" s="135">
        <f>SUMIF(СиР!$T$25:$Z$25,$AN$5:$AN$235,СиР!$T$29:$Z$29)</f>
        <v>1.53</v>
      </c>
      <c r="AS160" s="135">
        <f>SUMIF(СиР!$T$25:$Z$25,$AN$5:$AN$235,СиР!$T$30:$Z$30)</f>
        <v>0.18</v>
      </c>
      <c r="AT160" s="135">
        <f>SUMIF(СиР!$T$25:$Z$25,$AN$5:$AN$235,СиР!$T$31:$Z$31)</f>
        <v>0.48</v>
      </c>
      <c r="AU160" s="135">
        <f>SUMIF(СиР!$T$25:$Z$25,$AN$5:$AN$235,СиР!$T$32:$Z$32)</f>
        <v>4.93</v>
      </c>
      <c r="AV160" s="135">
        <f>SUMIF(СиР!$T$25:$Z$25,$AN$5:$AN$235,СиР!$T$33:$Z$33)</f>
        <v>2.6</v>
      </c>
      <c r="AW160" s="135">
        <f>SUMIF(СиР!$T$25:$Z$25,$AN$5:$AN$235,СиР!$T$34:$Z$34)</f>
        <v>0</v>
      </c>
      <c r="AX160" s="135">
        <f>SUMIF(СиР!$T$25:$Z$25,$AN$5:$AN$235,СиР!$T$35:$Z$35)</f>
        <v>0</v>
      </c>
      <c r="AY160" s="135">
        <f>SUMIF(СиР!$T$25:$Z$25,$AN$5:$AN$235,СиР!$T$36:$Z$36)</f>
        <v>0</v>
      </c>
      <c r="AZ160" s="136">
        <f>SUMIF(СиР!$T$25:$Z$25,$AN$5:$AN$235,СиР!$T$37:$Z$37)</f>
        <v>0.93</v>
      </c>
      <c r="BA160" s="135">
        <f t="shared" si="125"/>
        <v>30.48903</v>
      </c>
      <c r="BB160" s="190">
        <f t="shared" si="126"/>
        <v>8.8487299999999998</v>
      </c>
      <c r="BC160" s="191">
        <f t="shared" si="126"/>
        <v>0</v>
      </c>
      <c r="BD160" s="135">
        <f t="shared" si="126"/>
        <v>9.5738499999999984</v>
      </c>
      <c r="BE160" s="135">
        <f t="shared" si="126"/>
        <v>1.73349</v>
      </c>
      <c r="BF160" s="135">
        <f t="shared" si="126"/>
        <v>0.20393999999999998</v>
      </c>
      <c r="BG160" s="135">
        <f t="shared" si="126"/>
        <v>0.54383999999999999</v>
      </c>
      <c r="BH160" s="135">
        <f t="shared" si="120"/>
        <v>5.5856899999999996</v>
      </c>
      <c r="BI160" s="135">
        <f t="shared" si="120"/>
        <v>2.9458000000000002</v>
      </c>
      <c r="BJ160" s="135">
        <f t="shared" si="120"/>
        <v>0</v>
      </c>
      <c r="BK160" s="135">
        <f t="shared" si="120"/>
        <v>0</v>
      </c>
      <c r="BL160" s="135">
        <f t="shared" si="120"/>
        <v>0</v>
      </c>
      <c r="BM160" s="136">
        <f t="shared" si="120"/>
        <v>1.05369</v>
      </c>
      <c r="BN160" s="137">
        <f t="shared" si="121"/>
        <v>210530.66217299999</v>
      </c>
      <c r="BO160" s="187">
        <f t="shared" si="127"/>
        <v>61101.615443000002</v>
      </c>
      <c r="BP160" s="187">
        <f t="shared" si="128"/>
        <v>0</v>
      </c>
      <c r="BQ160" s="137">
        <f t="shared" si="119"/>
        <v>66108.662034999987</v>
      </c>
      <c r="BR160" s="137">
        <f t="shared" si="119"/>
        <v>11969.970759</v>
      </c>
      <c r="BS160" s="137">
        <f t="shared" si="119"/>
        <v>1408.2318539999997</v>
      </c>
      <c r="BT160" s="137">
        <f t="shared" si="119"/>
        <v>3755.2849439999995</v>
      </c>
      <c r="BU160" s="137">
        <f t="shared" si="119"/>
        <v>38569.905778999993</v>
      </c>
      <c r="BV160" s="137">
        <f t="shared" si="118"/>
        <v>20341.126779999999</v>
      </c>
      <c r="BW160" s="137">
        <f t="shared" si="118"/>
        <v>0</v>
      </c>
      <c r="BX160" s="137">
        <f t="shared" si="118"/>
        <v>0</v>
      </c>
      <c r="BY160" s="137">
        <f t="shared" si="118"/>
        <v>0</v>
      </c>
      <c r="BZ160" s="137">
        <f t="shared" si="118"/>
        <v>7275.8645789999991</v>
      </c>
      <c r="CA160" s="122">
        <v>1</v>
      </c>
      <c r="CF160" s="127" t="s">
        <v>137</v>
      </c>
    </row>
    <row r="161" spans="1:84" ht="12" hidden="1" customHeight="1" x14ac:dyDescent="0.25">
      <c r="A161" s="126" t="e">
        <f t="shared" si="122"/>
        <v>#REF!</v>
      </c>
      <c r="B161" s="127" t="s">
        <v>138</v>
      </c>
      <c r="C161" s="128">
        <f t="shared" si="124"/>
        <v>3857.82</v>
      </c>
      <c r="D161" s="129">
        <v>3857.82</v>
      </c>
      <c r="E161" s="129">
        <v>0</v>
      </c>
      <c r="F161" s="129">
        <v>681.2</v>
      </c>
      <c r="G161" s="126" t="s">
        <v>214</v>
      </c>
      <c r="H161" s="130">
        <v>1</v>
      </c>
      <c r="I161" s="130" t="s">
        <v>276</v>
      </c>
      <c r="J161" s="131">
        <v>44.8</v>
      </c>
      <c r="K161" s="132">
        <v>5.0999999999999996</v>
      </c>
      <c r="L161" s="132">
        <v>8.6300000000000008</v>
      </c>
      <c r="M161" s="132">
        <v>13.43</v>
      </c>
      <c r="N161" s="132">
        <v>6.91</v>
      </c>
      <c r="O161" s="132">
        <v>3.15</v>
      </c>
      <c r="P161" s="132">
        <v>1.81</v>
      </c>
      <c r="Q161" s="132">
        <v>5.77</v>
      </c>
      <c r="R161" s="132">
        <v>0</v>
      </c>
      <c r="S161" s="133">
        <v>40</v>
      </c>
      <c r="T161" s="133">
        <v>40</v>
      </c>
      <c r="U161" s="133">
        <v>2604.04</v>
      </c>
      <c r="V161" s="132">
        <v>195.98199600000001</v>
      </c>
      <c r="W161" s="133">
        <v>42.3</v>
      </c>
      <c r="X161" s="133">
        <v>2604.04</v>
      </c>
      <c r="Y161" s="132">
        <v>0</v>
      </c>
      <c r="Z161" s="134">
        <v>0</v>
      </c>
      <c r="AA161" s="132">
        <v>5.05</v>
      </c>
      <c r="AB161" s="132">
        <v>10.67</v>
      </c>
      <c r="AC161" s="132">
        <v>14</v>
      </c>
      <c r="AD161" s="131">
        <f t="shared" si="123"/>
        <v>1036982.0160000001</v>
      </c>
      <c r="AE161" s="132">
        <f t="shared" si="123"/>
        <v>118049.29199999999</v>
      </c>
      <c r="AF161" s="132">
        <f t="shared" si="123"/>
        <v>199757.91960000002</v>
      </c>
      <c r="AG161" s="132">
        <f t="shared" si="123"/>
        <v>310863.13560000004</v>
      </c>
      <c r="AH161" s="132">
        <f t="shared" si="123"/>
        <v>159945.21720000001</v>
      </c>
      <c r="AI161" s="132">
        <f t="shared" si="123"/>
        <v>72912.797999999995</v>
      </c>
      <c r="AJ161" s="132">
        <f t="shared" si="117"/>
        <v>41895.925200000005</v>
      </c>
      <c r="AK161" s="132">
        <f t="shared" si="117"/>
        <v>133557.72839999999</v>
      </c>
      <c r="AL161" s="132">
        <f t="shared" si="117"/>
        <v>0</v>
      </c>
      <c r="AN161" s="135">
        <f>SUMIF('Page 1'!$L:$L,$B:$B,'Page 1'!$S:$S)</f>
        <v>48.16</v>
      </c>
      <c r="AO161" s="190">
        <f>SUMIF(СиР!$T$25:$Z$25,$AN$5:$AN$235,СиР!$T$26:$Z$26)</f>
        <v>18.649999999999999</v>
      </c>
      <c r="AP161" s="191"/>
      <c r="AQ161" s="135">
        <f>SUMIF(СиР!$T$25:$Z$25,$AN$5:$AN$235,СиР!$T$28:$Z$28)</f>
        <v>7.16</v>
      </c>
      <c r="AR161" s="135">
        <f>SUMIF(СиР!$T$25:$Z$25,$AN$5:$AN$235,СиР!$T$29:$Z$29)</f>
        <v>1.53</v>
      </c>
      <c r="AS161" s="135">
        <f>SUMIF(СиР!$T$25:$Z$25,$AN$5:$AN$235,СиР!$T$30:$Z$30)</f>
        <v>0.32</v>
      </c>
      <c r="AT161" s="135">
        <f>SUMIF(СиР!$T$25:$Z$25,$AN$5:$AN$235,СиР!$T$31:$Z$31)</f>
        <v>0.87</v>
      </c>
      <c r="AU161" s="135">
        <f>SUMIF(СиР!$T$25:$Z$25,$AN$5:$AN$235,СиР!$T$32:$Z$32)</f>
        <v>5.01</v>
      </c>
      <c r="AV161" s="135">
        <f>SUMIF(СиР!$T$25:$Z$25,$AN$5:$AN$235,СиР!$T$33:$Z$33)</f>
        <v>4.99</v>
      </c>
      <c r="AW161" s="135">
        <f>SUMIF(СиР!$T$25:$Z$25,$AN$5:$AN$235,СиР!$T$34:$Z$34)</f>
        <v>2.7</v>
      </c>
      <c r="AX161" s="135">
        <f>SUMIF(СиР!$T$25:$Z$25,$AN$5:$AN$235,СиР!$T$35:$Z$35)</f>
        <v>6.46</v>
      </c>
      <c r="AY161" s="135">
        <f>SUMIF(СиР!$T$25:$Z$25,$AN$5:$AN$235,СиР!$T$36:$Z$36)</f>
        <v>0.47</v>
      </c>
      <c r="AZ161" s="136">
        <f>SUMIF(СиР!$T$25:$Z$25,$AN$5:$AN$235,СиР!$T$37:$Z$37)</f>
        <v>0</v>
      </c>
      <c r="BA161" s="135">
        <f t="shared" si="125"/>
        <v>54.565279999999994</v>
      </c>
      <c r="BB161" s="190">
        <f t="shared" si="126"/>
        <v>21.130449999999996</v>
      </c>
      <c r="BC161" s="191">
        <f t="shared" si="126"/>
        <v>0</v>
      </c>
      <c r="BD161" s="135">
        <f t="shared" si="126"/>
        <v>8.1122800000000002</v>
      </c>
      <c r="BE161" s="135">
        <f t="shared" si="126"/>
        <v>1.7334900000000002</v>
      </c>
      <c r="BF161" s="135">
        <f t="shared" si="126"/>
        <v>0.36255999999999999</v>
      </c>
      <c r="BG161" s="135">
        <f t="shared" si="126"/>
        <v>0.98570999999999998</v>
      </c>
      <c r="BH161" s="135">
        <f t="shared" si="120"/>
        <v>5.6763299999999992</v>
      </c>
      <c r="BI161" s="135">
        <f t="shared" si="120"/>
        <v>5.6536700000000009</v>
      </c>
      <c r="BJ161" s="135">
        <f t="shared" si="120"/>
        <v>3.0591000000000004</v>
      </c>
      <c r="BK161" s="135">
        <f t="shared" si="120"/>
        <v>7.3191800000000002</v>
      </c>
      <c r="BL161" s="135">
        <f t="shared" si="120"/>
        <v>0.53250999999999993</v>
      </c>
      <c r="BM161" s="136">
        <f t="shared" si="120"/>
        <v>0</v>
      </c>
      <c r="BN161" s="137">
        <f t="shared" si="121"/>
        <v>2476615.5072960011</v>
      </c>
      <c r="BO161" s="187">
        <f t="shared" si="127"/>
        <v>959071.41218999994</v>
      </c>
      <c r="BP161" s="187">
        <f t="shared" si="128"/>
        <v>0</v>
      </c>
      <c r="BQ161" s="137">
        <f t="shared" si="119"/>
        <v>368201.14269600005</v>
      </c>
      <c r="BR161" s="137">
        <f t="shared" si="119"/>
        <v>78679.853117999999</v>
      </c>
      <c r="BS161" s="137">
        <f t="shared" si="119"/>
        <v>16455.916992000002</v>
      </c>
      <c r="BT161" s="137">
        <f t="shared" si="119"/>
        <v>44739.524321999997</v>
      </c>
      <c r="BU161" s="137">
        <f t="shared" si="119"/>
        <v>257637.95040599999</v>
      </c>
      <c r="BV161" s="137">
        <f t="shared" si="118"/>
        <v>256609.45559400006</v>
      </c>
      <c r="BW161" s="137">
        <f t="shared" si="118"/>
        <v>138846.79962000003</v>
      </c>
      <c r="BX161" s="137">
        <f t="shared" si="118"/>
        <v>332203.82427600003</v>
      </c>
      <c r="BY161" s="137">
        <f t="shared" si="118"/>
        <v>24169.628081999996</v>
      </c>
      <c r="BZ161" s="137">
        <f t="shared" si="118"/>
        <v>0</v>
      </c>
      <c r="CA161" s="122">
        <v>1</v>
      </c>
      <c r="CF161" s="127" t="s">
        <v>138</v>
      </c>
    </row>
    <row r="162" spans="1:84" ht="12" hidden="1" customHeight="1" x14ac:dyDescent="0.25">
      <c r="A162" s="126" t="e">
        <f t="shared" si="122"/>
        <v>#REF!</v>
      </c>
      <c r="B162" s="127" t="s">
        <v>139</v>
      </c>
      <c r="C162" s="128">
        <f t="shared" si="124"/>
        <v>3817.5</v>
      </c>
      <c r="D162" s="129">
        <v>3817.5</v>
      </c>
      <c r="E162" s="129">
        <v>0</v>
      </c>
      <c r="F162" s="129">
        <v>710.3</v>
      </c>
      <c r="G162" s="126" t="s">
        <v>214</v>
      </c>
      <c r="H162" s="130">
        <v>3</v>
      </c>
      <c r="I162" s="130" t="s">
        <v>276</v>
      </c>
      <c r="J162" s="131">
        <v>45.06</v>
      </c>
      <c r="K162" s="132">
        <v>5.0999999999999996</v>
      </c>
      <c r="L162" s="132">
        <v>8.6300000000000008</v>
      </c>
      <c r="M162" s="132">
        <v>13.43</v>
      </c>
      <c r="N162" s="132">
        <v>6.91</v>
      </c>
      <c r="O162" s="132">
        <v>3.15</v>
      </c>
      <c r="P162" s="132">
        <v>1.81</v>
      </c>
      <c r="Q162" s="132">
        <v>5.77</v>
      </c>
      <c r="R162" s="132">
        <v>0.26</v>
      </c>
      <c r="S162" s="133">
        <v>40</v>
      </c>
      <c r="T162" s="133">
        <v>40</v>
      </c>
      <c r="U162" s="133">
        <v>2604.04</v>
      </c>
      <c r="V162" s="132">
        <v>195.98199600000001</v>
      </c>
      <c r="W162" s="133">
        <v>42.3</v>
      </c>
      <c r="X162" s="133">
        <v>2604.04</v>
      </c>
      <c r="Y162" s="132">
        <v>7.85</v>
      </c>
      <c r="Z162" s="134">
        <v>0</v>
      </c>
      <c r="AA162" s="132">
        <v>6.73</v>
      </c>
      <c r="AB162" s="132">
        <v>10.67</v>
      </c>
      <c r="AC162" s="132">
        <v>14</v>
      </c>
      <c r="AD162" s="131">
        <f t="shared" si="123"/>
        <v>1032099.3</v>
      </c>
      <c r="AE162" s="132">
        <f t="shared" si="123"/>
        <v>116815.5</v>
      </c>
      <c r="AF162" s="132">
        <f t="shared" si="123"/>
        <v>197670.15000000002</v>
      </c>
      <c r="AG162" s="132">
        <f t="shared" si="123"/>
        <v>307614.15000000002</v>
      </c>
      <c r="AH162" s="132">
        <f t="shared" si="123"/>
        <v>158273.54999999999</v>
      </c>
      <c r="AI162" s="132">
        <f t="shared" si="123"/>
        <v>72150.75</v>
      </c>
      <c r="AJ162" s="132">
        <f t="shared" si="117"/>
        <v>41458.050000000003</v>
      </c>
      <c r="AK162" s="132">
        <f t="shared" si="117"/>
        <v>132161.84999999998</v>
      </c>
      <c r="AL162" s="132">
        <f t="shared" si="117"/>
        <v>5955.3</v>
      </c>
      <c r="AN162" s="135">
        <f>SUMIF('Page 1'!$L:$L,$B:$B,'Page 1'!$S:$S)</f>
        <v>48.44</v>
      </c>
      <c r="AO162" s="190">
        <f>SUMIF(СиР!$T$25:$Z$25,$AN$5:$AN$235,СиР!$T$26:$Z$26)</f>
        <v>18.489999999999998</v>
      </c>
      <c r="AP162" s="191"/>
      <c r="AQ162" s="135">
        <f>SUMIF(СиР!$T$25:$Z$25,$AN$5:$AN$235,СиР!$T$28:$Z$28)</f>
        <v>6.67</v>
      </c>
      <c r="AR162" s="135">
        <f>SUMIF(СиР!$T$25:$Z$25,$AN$5:$AN$235,СиР!$T$29:$Z$29)</f>
        <v>1.53</v>
      </c>
      <c r="AS162" s="135">
        <f>SUMIF(СиР!$T$25:$Z$25,$AN$5:$AN$235,СиР!$T$30:$Z$30)</f>
        <v>0.32</v>
      </c>
      <c r="AT162" s="135">
        <f>SUMIF(СиР!$T$25:$Z$25,$AN$5:$AN$235,СиР!$T$31:$Z$31)</f>
        <v>0.87</v>
      </c>
      <c r="AU162" s="135">
        <f>SUMIF(СиР!$T$25:$Z$25,$AN$5:$AN$235,СиР!$T$32:$Z$32)</f>
        <v>5.01</v>
      </c>
      <c r="AV162" s="135">
        <f>SUMIF(СиР!$T$25:$Z$25,$AN$5:$AN$235,СиР!$T$33:$Z$33)</f>
        <v>4.99</v>
      </c>
      <c r="AW162" s="135">
        <f>SUMIF(СиР!$T$25:$Z$25,$AN$5:$AN$235,СиР!$T$34:$Z$34)</f>
        <v>2.7</v>
      </c>
      <c r="AX162" s="135">
        <f>SUMIF(СиР!$T$25:$Z$25,$AN$5:$AN$235,СиР!$T$35:$Z$35)</f>
        <v>6.46</v>
      </c>
      <c r="AY162" s="135">
        <f>SUMIF(СиР!$T$25:$Z$25,$AN$5:$AN$235,СиР!$T$36:$Z$36)</f>
        <v>0.47</v>
      </c>
      <c r="AZ162" s="136">
        <f>SUMIF(СиР!$T$25:$Z$25,$AN$5:$AN$235,СиР!$T$37:$Z$37)</f>
        <v>0.93</v>
      </c>
      <c r="BA162" s="135">
        <f t="shared" si="125"/>
        <v>54.88252</v>
      </c>
      <c r="BB162" s="190">
        <f t="shared" si="126"/>
        <v>20.949169999999999</v>
      </c>
      <c r="BC162" s="191">
        <f t="shared" si="126"/>
        <v>0</v>
      </c>
      <c r="BD162" s="135">
        <f t="shared" si="126"/>
        <v>7.5571100000000007</v>
      </c>
      <c r="BE162" s="135">
        <f t="shared" si="126"/>
        <v>1.7334900000000002</v>
      </c>
      <c r="BF162" s="135">
        <f t="shared" si="126"/>
        <v>0.36256000000000005</v>
      </c>
      <c r="BG162" s="135">
        <f t="shared" si="126"/>
        <v>0.98571000000000009</v>
      </c>
      <c r="BH162" s="135">
        <f t="shared" si="120"/>
        <v>5.6763300000000001</v>
      </c>
      <c r="BI162" s="135">
        <f t="shared" si="120"/>
        <v>5.65367</v>
      </c>
      <c r="BJ162" s="135">
        <f t="shared" si="120"/>
        <v>3.0591000000000004</v>
      </c>
      <c r="BK162" s="135">
        <f t="shared" si="120"/>
        <v>7.3191800000000002</v>
      </c>
      <c r="BL162" s="135">
        <f t="shared" si="120"/>
        <v>0.53250999999999993</v>
      </c>
      <c r="BM162" s="136">
        <f t="shared" si="120"/>
        <v>1.05369</v>
      </c>
      <c r="BN162" s="137">
        <f t="shared" si="121"/>
        <v>2464979.6010000003</v>
      </c>
      <c r="BO162" s="187">
        <f t="shared" si="127"/>
        <v>940905.71474999993</v>
      </c>
      <c r="BP162" s="187">
        <f t="shared" si="128"/>
        <v>0</v>
      </c>
      <c r="BQ162" s="137">
        <f t="shared" si="119"/>
        <v>339418.12424999999</v>
      </c>
      <c r="BR162" s="137">
        <f t="shared" si="119"/>
        <v>77857.530750000005</v>
      </c>
      <c r="BS162" s="137">
        <f t="shared" si="119"/>
        <v>16283.928</v>
      </c>
      <c r="BT162" s="137">
        <f t="shared" si="119"/>
        <v>44271.929250000001</v>
      </c>
      <c r="BU162" s="137">
        <f t="shared" si="119"/>
        <v>254945.24774999998</v>
      </c>
      <c r="BV162" s="137">
        <f t="shared" si="118"/>
        <v>253927.50224999999</v>
      </c>
      <c r="BW162" s="137">
        <f t="shared" si="118"/>
        <v>137395.64250000002</v>
      </c>
      <c r="BX162" s="137">
        <f t="shared" si="118"/>
        <v>328731.7965</v>
      </c>
      <c r="BY162" s="137">
        <f t="shared" si="118"/>
        <v>23917.019249999994</v>
      </c>
      <c r="BZ162" s="137">
        <f t="shared" si="118"/>
        <v>47325.165749999993</v>
      </c>
      <c r="CA162" s="122">
        <v>1</v>
      </c>
      <c r="CF162" s="127" t="s">
        <v>139</v>
      </c>
    </row>
    <row r="163" spans="1:84" ht="12" hidden="1" customHeight="1" x14ac:dyDescent="0.25">
      <c r="A163" s="126" t="e">
        <f t="shared" si="122"/>
        <v>#REF!</v>
      </c>
      <c r="B163" s="127" t="s">
        <v>140</v>
      </c>
      <c r="C163" s="128">
        <f t="shared" si="124"/>
        <v>3706.6</v>
      </c>
      <c r="D163" s="129">
        <v>3673.7</v>
      </c>
      <c r="E163" s="129">
        <v>32.9</v>
      </c>
      <c r="F163" s="129">
        <v>670.6</v>
      </c>
      <c r="G163" s="126" t="s">
        <v>214</v>
      </c>
      <c r="H163" s="130">
        <v>3</v>
      </c>
      <c r="I163" s="130" t="s">
        <v>276</v>
      </c>
      <c r="J163" s="131">
        <v>45.06</v>
      </c>
      <c r="K163" s="132">
        <v>5.0999999999999996</v>
      </c>
      <c r="L163" s="132">
        <v>8.6300000000000008</v>
      </c>
      <c r="M163" s="132">
        <v>13.43</v>
      </c>
      <c r="N163" s="132">
        <v>6.91</v>
      </c>
      <c r="O163" s="132">
        <v>3.15</v>
      </c>
      <c r="P163" s="132">
        <v>1.81</v>
      </c>
      <c r="Q163" s="132">
        <v>5.77</v>
      </c>
      <c r="R163" s="132">
        <v>0.26</v>
      </c>
      <c r="S163" s="133">
        <v>40</v>
      </c>
      <c r="T163" s="133">
        <v>40</v>
      </c>
      <c r="U163" s="133">
        <v>2604.04</v>
      </c>
      <c r="V163" s="132">
        <v>195.98199600000001</v>
      </c>
      <c r="W163" s="133">
        <v>42.3</v>
      </c>
      <c r="X163" s="133">
        <v>2604.04</v>
      </c>
      <c r="Y163" s="132">
        <v>7.85</v>
      </c>
      <c r="Z163" s="134">
        <v>0</v>
      </c>
      <c r="AA163" s="132">
        <v>6.73</v>
      </c>
      <c r="AB163" s="132">
        <v>10.67</v>
      </c>
      <c r="AC163" s="132">
        <v>14</v>
      </c>
      <c r="AD163" s="131">
        <f t="shared" si="123"/>
        <v>1002116.376</v>
      </c>
      <c r="AE163" s="132">
        <f t="shared" si="123"/>
        <v>113421.95999999999</v>
      </c>
      <c r="AF163" s="132">
        <f t="shared" si="123"/>
        <v>191927.74800000002</v>
      </c>
      <c r="AG163" s="132">
        <f t="shared" si="123"/>
        <v>298677.82799999998</v>
      </c>
      <c r="AH163" s="132">
        <f t="shared" si="123"/>
        <v>153675.636</v>
      </c>
      <c r="AI163" s="132">
        <f t="shared" si="123"/>
        <v>70054.739999999991</v>
      </c>
      <c r="AJ163" s="132">
        <f t="shared" si="117"/>
        <v>40253.675999999999</v>
      </c>
      <c r="AK163" s="132">
        <f t="shared" si="117"/>
        <v>128322.492</v>
      </c>
      <c r="AL163" s="132">
        <f t="shared" si="117"/>
        <v>5782.2960000000003</v>
      </c>
      <c r="AN163" s="135">
        <f>SUMIF('Page 1'!$L:$L,$B:$B,'Page 1'!$S:$S)</f>
        <v>48.44</v>
      </c>
      <c r="AO163" s="190">
        <f>SUMIF(СиР!$T$25:$Z$25,$AN$5:$AN$235,СиР!$T$26:$Z$26)</f>
        <v>18.489999999999998</v>
      </c>
      <c r="AP163" s="191"/>
      <c r="AQ163" s="135">
        <f>SUMIF(СиР!$T$25:$Z$25,$AN$5:$AN$235,СиР!$T$28:$Z$28)</f>
        <v>6.67</v>
      </c>
      <c r="AR163" s="135">
        <f>SUMIF(СиР!$T$25:$Z$25,$AN$5:$AN$235,СиР!$T$29:$Z$29)</f>
        <v>1.53</v>
      </c>
      <c r="AS163" s="135">
        <f>SUMIF(СиР!$T$25:$Z$25,$AN$5:$AN$235,СиР!$T$30:$Z$30)</f>
        <v>0.32</v>
      </c>
      <c r="AT163" s="135">
        <f>SUMIF(СиР!$T$25:$Z$25,$AN$5:$AN$235,СиР!$T$31:$Z$31)</f>
        <v>0.87</v>
      </c>
      <c r="AU163" s="135">
        <f>SUMIF(СиР!$T$25:$Z$25,$AN$5:$AN$235,СиР!$T$32:$Z$32)</f>
        <v>5.01</v>
      </c>
      <c r="AV163" s="135">
        <f>SUMIF(СиР!$T$25:$Z$25,$AN$5:$AN$235,СиР!$T$33:$Z$33)</f>
        <v>4.99</v>
      </c>
      <c r="AW163" s="135">
        <f>SUMIF(СиР!$T$25:$Z$25,$AN$5:$AN$235,СиР!$T$34:$Z$34)</f>
        <v>2.7</v>
      </c>
      <c r="AX163" s="135">
        <f>SUMIF(СиР!$T$25:$Z$25,$AN$5:$AN$235,СиР!$T$35:$Z$35)</f>
        <v>6.46</v>
      </c>
      <c r="AY163" s="135">
        <f>SUMIF(СиР!$T$25:$Z$25,$AN$5:$AN$235,СиР!$T$36:$Z$36)</f>
        <v>0.47</v>
      </c>
      <c r="AZ163" s="136">
        <f>SUMIF(СиР!$T$25:$Z$25,$AN$5:$AN$235,СиР!$T$37:$Z$37)</f>
        <v>0.93</v>
      </c>
      <c r="BA163" s="135">
        <f t="shared" si="125"/>
        <v>54.88252</v>
      </c>
      <c r="BB163" s="190">
        <f t="shared" si="126"/>
        <v>20.949169999999999</v>
      </c>
      <c r="BC163" s="191">
        <f t="shared" si="126"/>
        <v>0</v>
      </c>
      <c r="BD163" s="135">
        <f t="shared" si="126"/>
        <v>7.5571100000000007</v>
      </c>
      <c r="BE163" s="135">
        <f t="shared" si="126"/>
        <v>1.7334900000000002</v>
      </c>
      <c r="BF163" s="135">
        <f t="shared" si="126"/>
        <v>0.36256000000000005</v>
      </c>
      <c r="BG163" s="135">
        <f t="shared" si="126"/>
        <v>0.98571000000000009</v>
      </c>
      <c r="BH163" s="135">
        <f t="shared" si="120"/>
        <v>5.6763300000000001</v>
      </c>
      <c r="BI163" s="135">
        <f t="shared" si="120"/>
        <v>5.65367</v>
      </c>
      <c r="BJ163" s="135">
        <f t="shared" si="120"/>
        <v>3.0591000000000004</v>
      </c>
      <c r="BK163" s="135">
        <f t="shared" si="120"/>
        <v>7.3191800000000002</v>
      </c>
      <c r="BL163" s="135">
        <f t="shared" si="120"/>
        <v>0.53250999999999993</v>
      </c>
      <c r="BM163" s="136">
        <f t="shared" si="120"/>
        <v>1.05369</v>
      </c>
      <c r="BN163" s="137">
        <f t="shared" si="121"/>
        <v>2393370.89432</v>
      </c>
      <c r="BO163" s="187">
        <f t="shared" si="127"/>
        <v>913572.00321999984</v>
      </c>
      <c r="BP163" s="187">
        <f t="shared" si="128"/>
        <v>0</v>
      </c>
      <c r="BQ163" s="137">
        <f t="shared" si="119"/>
        <v>329557.88326000003</v>
      </c>
      <c r="BR163" s="137">
        <f t="shared" si="119"/>
        <v>75595.736340000003</v>
      </c>
      <c r="BS163" s="137">
        <f t="shared" si="119"/>
        <v>15810.872960000001</v>
      </c>
      <c r="BT163" s="137">
        <f t="shared" si="119"/>
        <v>42985.810860000005</v>
      </c>
      <c r="BU163" s="137">
        <f t="shared" si="119"/>
        <v>247538.97977999999</v>
      </c>
      <c r="BV163" s="137">
        <f t="shared" si="118"/>
        <v>246550.80022</v>
      </c>
      <c r="BW163" s="137">
        <f t="shared" si="118"/>
        <v>133404.24060000002</v>
      </c>
      <c r="BX163" s="137">
        <f t="shared" si="118"/>
        <v>319181.99787999998</v>
      </c>
      <c r="BY163" s="137">
        <f t="shared" si="118"/>
        <v>23222.219659999995</v>
      </c>
      <c r="BZ163" s="137">
        <f t="shared" si="118"/>
        <v>45950.349539999996</v>
      </c>
      <c r="CA163" s="122">
        <v>1</v>
      </c>
      <c r="CF163" s="127" t="s">
        <v>140</v>
      </c>
    </row>
    <row r="164" spans="1:84" ht="12" hidden="1" customHeight="1" x14ac:dyDescent="0.25">
      <c r="A164" s="126" t="e">
        <f t="shared" si="122"/>
        <v>#REF!</v>
      </c>
      <c r="B164" s="127" t="s">
        <v>141</v>
      </c>
      <c r="C164" s="128">
        <f t="shared" si="124"/>
        <v>9577.4000000000033</v>
      </c>
      <c r="D164" s="129">
        <v>9471.7000000000025</v>
      </c>
      <c r="E164" s="129">
        <v>105.7</v>
      </c>
      <c r="F164" s="129">
        <v>963.6</v>
      </c>
      <c r="G164" s="126" t="s">
        <v>214</v>
      </c>
      <c r="H164" s="130">
        <v>1</v>
      </c>
      <c r="I164" s="130" t="s">
        <v>276</v>
      </c>
      <c r="J164" s="131">
        <v>44.8</v>
      </c>
      <c r="K164" s="132">
        <v>5.0999999999999996</v>
      </c>
      <c r="L164" s="132">
        <v>8.6300000000000008</v>
      </c>
      <c r="M164" s="132">
        <v>13.43</v>
      </c>
      <c r="N164" s="132">
        <v>6.91</v>
      </c>
      <c r="O164" s="132">
        <v>3.15</v>
      </c>
      <c r="P164" s="132">
        <v>1.81</v>
      </c>
      <c r="Q164" s="132">
        <v>5.77</v>
      </c>
      <c r="R164" s="132">
        <v>0</v>
      </c>
      <c r="S164" s="133">
        <v>40</v>
      </c>
      <c r="T164" s="133">
        <v>40</v>
      </c>
      <c r="U164" s="133">
        <v>2604.04</v>
      </c>
      <c r="V164" s="132">
        <v>195.98199600000001</v>
      </c>
      <c r="W164" s="133">
        <v>42.3</v>
      </c>
      <c r="X164" s="133">
        <v>2604.04</v>
      </c>
      <c r="Y164" s="132">
        <v>0</v>
      </c>
      <c r="Z164" s="134">
        <v>0</v>
      </c>
      <c r="AA164" s="132">
        <v>5.05</v>
      </c>
      <c r="AB164" s="132">
        <v>10.67</v>
      </c>
      <c r="AC164" s="132">
        <v>14</v>
      </c>
      <c r="AD164" s="131">
        <f t="shared" si="123"/>
        <v>2574405.120000001</v>
      </c>
      <c r="AE164" s="132">
        <f t="shared" si="123"/>
        <v>293068.44000000006</v>
      </c>
      <c r="AF164" s="132">
        <f t="shared" si="123"/>
        <v>495917.77200000017</v>
      </c>
      <c r="AG164" s="132">
        <f t="shared" si="123"/>
        <v>771746.89200000023</v>
      </c>
      <c r="AH164" s="132">
        <f t="shared" si="123"/>
        <v>397079.00400000007</v>
      </c>
      <c r="AI164" s="132">
        <f t="shared" si="123"/>
        <v>181012.86000000004</v>
      </c>
      <c r="AJ164" s="132">
        <f t="shared" si="117"/>
        <v>104010.56400000004</v>
      </c>
      <c r="AK164" s="132">
        <f t="shared" si="117"/>
        <v>331569.58800000011</v>
      </c>
      <c r="AL164" s="132">
        <f t="shared" si="117"/>
        <v>0</v>
      </c>
      <c r="AN164" s="135">
        <f>SUMIF('Page 1'!$L:$L,$B:$B,'Page 1'!$S:$S)</f>
        <v>48.16</v>
      </c>
      <c r="AO164" s="190">
        <f>SUMIF(СиР!$T$25:$Z$25,$AN$5:$AN$235,СиР!$T$26:$Z$26)</f>
        <v>18.649999999999999</v>
      </c>
      <c r="AP164" s="191"/>
      <c r="AQ164" s="135">
        <f>SUMIF(СиР!$T$25:$Z$25,$AN$5:$AN$235,СиР!$T$28:$Z$28)</f>
        <v>7.16</v>
      </c>
      <c r="AR164" s="135">
        <f>SUMIF(СиР!$T$25:$Z$25,$AN$5:$AN$235,СиР!$T$29:$Z$29)</f>
        <v>1.53</v>
      </c>
      <c r="AS164" s="135">
        <f>SUMIF(СиР!$T$25:$Z$25,$AN$5:$AN$235,СиР!$T$30:$Z$30)</f>
        <v>0.32</v>
      </c>
      <c r="AT164" s="135">
        <f>SUMIF(СиР!$T$25:$Z$25,$AN$5:$AN$235,СиР!$T$31:$Z$31)</f>
        <v>0.87</v>
      </c>
      <c r="AU164" s="135">
        <f>SUMIF(СиР!$T$25:$Z$25,$AN$5:$AN$235,СиР!$T$32:$Z$32)</f>
        <v>5.01</v>
      </c>
      <c r="AV164" s="135">
        <f>SUMIF(СиР!$T$25:$Z$25,$AN$5:$AN$235,СиР!$T$33:$Z$33)</f>
        <v>4.99</v>
      </c>
      <c r="AW164" s="135">
        <f>SUMIF(СиР!$T$25:$Z$25,$AN$5:$AN$235,СиР!$T$34:$Z$34)</f>
        <v>2.7</v>
      </c>
      <c r="AX164" s="135">
        <f>SUMIF(СиР!$T$25:$Z$25,$AN$5:$AN$235,СиР!$T$35:$Z$35)</f>
        <v>6.46</v>
      </c>
      <c r="AY164" s="135">
        <f>SUMIF(СиР!$T$25:$Z$25,$AN$5:$AN$235,СиР!$T$36:$Z$36)</f>
        <v>0.47</v>
      </c>
      <c r="AZ164" s="136">
        <f>SUMIF(СиР!$T$25:$Z$25,$AN$5:$AN$235,СиР!$T$37:$Z$37)</f>
        <v>0</v>
      </c>
      <c r="BA164" s="135">
        <f t="shared" si="125"/>
        <v>54.565279999999994</v>
      </c>
      <c r="BB164" s="190">
        <f t="shared" si="126"/>
        <v>21.130449999999996</v>
      </c>
      <c r="BC164" s="191">
        <f t="shared" si="126"/>
        <v>0</v>
      </c>
      <c r="BD164" s="135">
        <f t="shared" si="126"/>
        <v>8.1122800000000002</v>
      </c>
      <c r="BE164" s="135">
        <f t="shared" si="126"/>
        <v>1.7334900000000002</v>
      </c>
      <c r="BF164" s="135">
        <f t="shared" si="126"/>
        <v>0.36255999999999999</v>
      </c>
      <c r="BG164" s="135">
        <f t="shared" si="126"/>
        <v>0.98570999999999998</v>
      </c>
      <c r="BH164" s="135">
        <f t="shared" si="120"/>
        <v>5.6763299999999992</v>
      </c>
      <c r="BI164" s="135">
        <f t="shared" si="120"/>
        <v>5.6536700000000009</v>
      </c>
      <c r="BJ164" s="135">
        <f t="shared" si="120"/>
        <v>3.0591000000000004</v>
      </c>
      <c r="BK164" s="135">
        <f t="shared" si="120"/>
        <v>7.3191800000000002</v>
      </c>
      <c r="BL164" s="135">
        <f t="shared" si="120"/>
        <v>0.53250999999999993</v>
      </c>
      <c r="BM164" s="136">
        <f t="shared" si="120"/>
        <v>0</v>
      </c>
      <c r="BN164" s="137">
        <f t="shared" si="121"/>
        <v>6148430.2947200015</v>
      </c>
      <c r="BO164" s="187">
        <f t="shared" si="127"/>
        <v>2380984.7383000008</v>
      </c>
      <c r="BP164" s="187">
        <f t="shared" si="128"/>
        <v>0</v>
      </c>
      <c r="BQ164" s="137">
        <f t="shared" si="119"/>
        <v>914093.87272000033</v>
      </c>
      <c r="BR164" s="137">
        <f t="shared" si="119"/>
        <v>195330.11526000008</v>
      </c>
      <c r="BS164" s="137">
        <f t="shared" si="119"/>
        <v>40853.357440000014</v>
      </c>
      <c r="BT164" s="137">
        <f t="shared" si="119"/>
        <v>111070.06554000003</v>
      </c>
      <c r="BU164" s="137">
        <f t="shared" si="119"/>
        <v>639610.37742000015</v>
      </c>
      <c r="BV164" s="137">
        <f t="shared" si="118"/>
        <v>637057.04258000036</v>
      </c>
      <c r="BW164" s="137">
        <f t="shared" si="118"/>
        <v>344700.20340000017</v>
      </c>
      <c r="BX164" s="137">
        <f t="shared" si="118"/>
        <v>824727.15332000027</v>
      </c>
      <c r="BY164" s="137">
        <f t="shared" si="118"/>
        <v>60003.368740000005</v>
      </c>
      <c r="BZ164" s="137">
        <f t="shared" si="118"/>
        <v>0</v>
      </c>
      <c r="CA164" s="122">
        <v>1</v>
      </c>
      <c r="CF164" s="127" t="s">
        <v>141</v>
      </c>
    </row>
    <row r="165" spans="1:84" ht="12" hidden="1" customHeight="1" x14ac:dyDescent="0.25">
      <c r="A165" s="126" t="e">
        <f t="shared" si="122"/>
        <v>#REF!</v>
      </c>
      <c r="B165" s="127" t="s">
        <v>142</v>
      </c>
      <c r="C165" s="128">
        <f t="shared" si="124"/>
        <v>3721.49</v>
      </c>
      <c r="D165" s="129">
        <v>3721.49</v>
      </c>
      <c r="E165" s="129">
        <v>0</v>
      </c>
      <c r="F165" s="129">
        <v>1226.4000000000001</v>
      </c>
      <c r="G165" s="126" t="s">
        <v>287</v>
      </c>
      <c r="H165" s="130">
        <v>6</v>
      </c>
      <c r="I165" s="130" t="s">
        <v>276</v>
      </c>
      <c r="J165" s="131">
        <v>30.74</v>
      </c>
      <c r="K165" s="132">
        <v>5.0999999999999996</v>
      </c>
      <c r="L165" s="132">
        <v>6.59</v>
      </c>
      <c r="M165" s="132">
        <v>8.98</v>
      </c>
      <c r="N165" s="132">
        <v>6.92</v>
      </c>
      <c r="O165" s="132">
        <v>3.15</v>
      </c>
      <c r="P165" s="132">
        <v>0</v>
      </c>
      <c r="Q165" s="132">
        <v>0</v>
      </c>
      <c r="R165" s="132">
        <v>0</v>
      </c>
      <c r="S165" s="133">
        <v>40</v>
      </c>
      <c r="T165" s="133">
        <v>40</v>
      </c>
      <c r="U165" s="133">
        <v>2604.04</v>
      </c>
      <c r="V165" s="132">
        <v>195.98199600000001</v>
      </c>
      <c r="W165" s="133">
        <v>42.3</v>
      </c>
      <c r="X165" s="133">
        <v>2604.04</v>
      </c>
      <c r="Y165" s="132">
        <v>0</v>
      </c>
      <c r="Z165" s="134">
        <v>0</v>
      </c>
      <c r="AA165" s="132">
        <v>5.05</v>
      </c>
      <c r="AB165" s="132">
        <v>10.67</v>
      </c>
      <c r="AC165" s="132">
        <v>14</v>
      </c>
      <c r="AD165" s="131">
        <f t="shared" si="123"/>
        <v>686391.6155999999</v>
      </c>
      <c r="AE165" s="132">
        <f t="shared" si="123"/>
        <v>113877.59399999998</v>
      </c>
      <c r="AF165" s="132">
        <f t="shared" si="123"/>
        <v>147147.71459999998</v>
      </c>
      <c r="AG165" s="132">
        <f t="shared" si="123"/>
        <v>200513.8812</v>
      </c>
      <c r="AH165" s="132">
        <f t="shared" si="123"/>
        <v>154516.26479999998</v>
      </c>
      <c r="AI165" s="132">
        <f t="shared" si="123"/>
        <v>70336.160999999993</v>
      </c>
      <c r="AJ165" s="132">
        <f t="shared" si="117"/>
        <v>0</v>
      </c>
      <c r="AK165" s="132">
        <f t="shared" si="117"/>
        <v>0</v>
      </c>
      <c r="AL165" s="132">
        <f t="shared" si="117"/>
        <v>0</v>
      </c>
      <c r="AN165" s="135">
        <f>SUMIF('Page 1'!$L:$L,$B:$B,'Page 1'!$S:$S)</f>
        <v>33.04</v>
      </c>
      <c r="AO165" s="190">
        <f>SUMIF(СиР!$T$25:$Z$25,$AN$5:$AN$235,СиР!$T$26:$Z$26)</f>
        <v>15.54</v>
      </c>
      <c r="AP165" s="191"/>
      <c r="AQ165" s="135">
        <f>SUMIF(СиР!$T$25:$Z$25,$AN$5:$AN$235,СиР!$T$28:$Z$28)</f>
        <v>5.0599999999999996</v>
      </c>
      <c r="AR165" s="135">
        <f>SUMIF(СиР!$T$25:$Z$25,$AN$5:$AN$235,СиР!$T$29:$Z$29)</f>
        <v>1.53</v>
      </c>
      <c r="AS165" s="135">
        <f>SUMIF(СиР!$T$25:$Z$25,$AN$5:$AN$235,СиР!$T$30:$Z$30)</f>
        <v>0.32</v>
      </c>
      <c r="AT165" s="135">
        <f>SUMIF(СиР!$T$25:$Z$25,$AN$5:$AN$235,СиР!$T$31:$Z$31)</f>
        <v>0.59</v>
      </c>
      <c r="AU165" s="135">
        <f>SUMIF(СиР!$T$25:$Z$25,$AN$5:$AN$235,СиР!$T$32:$Z$32)</f>
        <v>5.01</v>
      </c>
      <c r="AV165" s="135">
        <f>SUMIF(СиР!$T$25:$Z$25,$AN$5:$AN$235,СиР!$T$33:$Z$33)</f>
        <v>4.99</v>
      </c>
      <c r="AW165" s="135">
        <f>SUMIF(СиР!$T$25:$Z$25,$AN$5:$AN$235,СиР!$T$34:$Z$34)</f>
        <v>0</v>
      </c>
      <c r="AX165" s="135">
        <f>SUMIF(СиР!$T$25:$Z$25,$AN$5:$AN$235,СиР!$T$35:$Z$35)</f>
        <v>0</v>
      </c>
      <c r="AY165" s="135">
        <f>SUMIF(СиР!$T$25:$Z$25,$AN$5:$AN$235,СиР!$T$36:$Z$36)</f>
        <v>0</v>
      </c>
      <c r="AZ165" s="136">
        <f>SUMIF(СиР!$T$25:$Z$25,$AN$5:$AN$235,СиР!$T$37:$Z$37)</f>
        <v>0</v>
      </c>
      <c r="BA165" s="135">
        <f t="shared" si="125"/>
        <v>37.43432</v>
      </c>
      <c r="BB165" s="190">
        <f t="shared" si="126"/>
        <v>17.606819999999999</v>
      </c>
      <c r="BC165" s="191">
        <f t="shared" si="126"/>
        <v>0</v>
      </c>
      <c r="BD165" s="135">
        <f t="shared" si="126"/>
        <v>5.7329799999999995</v>
      </c>
      <c r="BE165" s="135">
        <f t="shared" si="126"/>
        <v>1.7334900000000002</v>
      </c>
      <c r="BF165" s="135">
        <f t="shared" si="126"/>
        <v>0.36255999999999999</v>
      </c>
      <c r="BG165" s="135">
        <f t="shared" si="126"/>
        <v>0.66847000000000001</v>
      </c>
      <c r="BH165" s="135">
        <f t="shared" si="120"/>
        <v>5.6763299999999992</v>
      </c>
      <c r="BI165" s="135">
        <f t="shared" si="120"/>
        <v>5.6536700000000009</v>
      </c>
      <c r="BJ165" s="135">
        <f t="shared" si="120"/>
        <v>0</v>
      </c>
      <c r="BK165" s="135">
        <f t="shared" si="120"/>
        <v>0</v>
      </c>
      <c r="BL165" s="135">
        <f t="shared" si="120"/>
        <v>0</v>
      </c>
      <c r="BM165" s="136">
        <f t="shared" si="120"/>
        <v>0</v>
      </c>
      <c r="BN165" s="137">
        <f t="shared" si="121"/>
        <v>1639030.5345679997</v>
      </c>
      <c r="BO165" s="187">
        <f t="shared" si="127"/>
        <v>770899.95481799985</v>
      </c>
      <c r="BP165" s="187">
        <f t="shared" si="128"/>
        <v>0</v>
      </c>
      <c r="BQ165" s="137">
        <f t="shared" si="119"/>
        <v>251013.75620199996</v>
      </c>
      <c r="BR165" s="137">
        <f t="shared" si="119"/>
        <v>75899.416400999995</v>
      </c>
      <c r="BS165" s="137">
        <f t="shared" si="119"/>
        <v>15874.387744</v>
      </c>
      <c r="BT165" s="137">
        <f t="shared" si="119"/>
        <v>29268.402403</v>
      </c>
      <c r="BU165" s="137">
        <f t="shared" si="119"/>
        <v>248533.38311699996</v>
      </c>
      <c r="BV165" s="137">
        <f t="shared" si="118"/>
        <v>247541.23388300004</v>
      </c>
      <c r="BW165" s="137">
        <f t="shared" si="118"/>
        <v>0</v>
      </c>
      <c r="BX165" s="137">
        <f t="shared" si="118"/>
        <v>0</v>
      </c>
      <c r="BY165" s="137">
        <f t="shared" si="118"/>
        <v>0</v>
      </c>
      <c r="BZ165" s="137">
        <f t="shared" si="118"/>
        <v>0</v>
      </c>
      <c r="CA165" s="122">
        <v>1</v>
      </c>
      <c r="CF165" s="127" t="s">
        <v>142</v>
      </c>
    </row>
    <row r="166" spans="1:84" ht="12" hidden="1" customHeight="1" x14ac:dyDescent="0.25">
      <c r="A166" s="126" t="e">
        <f t="shared" si="122"/>
        <v>#REF!</v>
      </c>
      <c r="B166" s="127" t="s">
        <v>143</v>
      </c>
      <c r="C166" s="128">
        <f t="shared" si="124"/>
        <v>3663.6699999999996</v>
      </c>
      <c r="D166" s="129">
        <v>3506.97</v>
      </c>
      <c r="E166" s="129">
        <v>156.69999999999999</v>
      </c>
      <c r="F166" s="129">
        <v>1142.2</v>
      </c>
      <c r="G166" s="126" t="s">
        <v>287</v>
      </c>
      <c r="H166" s="130">
        <v>6</v>
      </c>
      <c r="I166" s="130" t="s">
        <v>276</v>
      </c>
      <c r="J166" s="131">
        <v>30.74</v>
      </c>
      <c r="K166" s="132">
        <v>5.0999999999999996</v>
      </c>
      <c r="L166" s="132">
        <v>6.59</v>
      </c>
      <c r="M166" s="132">
        <v>8.98</v>
      </c>
      <c r="N166" s="132">
        <v>6.92</v>
      </c>
      <c r="O166" s="132">
        <v>3.15</v>
      </c>
      <c r="P166" s="132">
        <v>0</v>
      </c>
      <c r="Q166" s="132">
        <v>0</v>
      </c>
      <c r="R166" s="132">
        <v>0</v>
      </c>
      <c r="S166" s="133">
        <v>40</v>
      </c>
      <c r="T166" s="133">
        <v>40</v>
      </c>
      <c r="U166" s="133">
        <v>2604.04</v>
      </c>
      <c r="V166" s="132">
        <v>195.98199600000001</v>
      </c>
      <c r="W166" s="133">
        <v>42.3</v>
      </c>
      <c r="X166" s="133">
        <v>2604.04</v>
      </c>
      <c r="Y166" s="132">
        <v>0</v>
      </c>
      <c r="Z166" s="134">
        <v>0</v>
      </c>
      <c r="AA166" s="132">
        <v>5.05</v>
      </c>
      <c r="AB166" s="132">
        <v>10.67</v>
      </c>
      <c r="AC166" s="132">
        <v>14</v>
      </c>
      <c r="AD166" s="131">
        <f t="shared" si="123"/>
        <v>675727.2947999998</v>
      </c>
      <c r="AE166" s="132">
        <f t="shared" si="123"/>
        <v>112108.30199999998</v>
      </c>
      <c r="AF166" s="132">
        <f t="shared" si="123"/>
        <v>144861.51179999998</v>
      </c>
      <c r="AG166" s="132">
        <f t="shared" si="123"/>
        <v>197398.53960000002</v>
      </c>
      <c r="AH166" s="132">
        <f t="shared" si="123"/>
        <v>152115.5784</v>
      </c>
      <c r="AI166" s="132">
        <f t="shared" si="123"/>
        <v>69243.362999999983</v>
      </c>
      <c r="AJ166" s="132">
        <f t="shared" si="117"/>
        <v>0</v>
      </c>
      <c r="AK166" s="132">
        <f t="shared" si="117"/>
        <v>0</v>
      </c>
      <c r="AL166" s="132">
        <f t="shared" si="117"/>
        <v>0</v>
      </c>
      <c r="AN166" s="135">
        <f>SUMIF('Page 1'!$L:$L,$B:$B,'Page 1'!$S:$S)</f>
        <v>33.04</v>
      </c>
      <c r="AO166" s="190">
        <f>SUMIF(СиР!$T$25:$Z$25,$AN$5:$AN$235,СиР!$T$26:$Z$26)</f>
        <v>15.54</v>
      </c>
      <c r="AP166" s="191"/>
      <c r="AQ166" s="135">
        <f>SUMIF(СиР!$T$25:$Z$25,$AN$5:$AN$235,СиР!$T$28:$Z$28)</f>
        <v>5.0599999999999996</v>
      </c>
      <c r="AR166" s="135">
        <f>SUMIF(СиР!$T$25:$Z$25,$AN$5:$AN$235,СиР!$T$29:$Z$29)</f>
        <v>1.53</v>
      </c>
      <c r="AS166" s="135">
        <f>SUMIF(СиР!$T$25:$Z$25,$AN$5:$AN$235,СиР!$T$30:$Z$30)</f>
        <v>0.32</v>
      </c>
      <c r="AT166" s="135">
        <f>SUMIF(СиР!$T$25:$Z$25,$AN$5:$AN$235,СиР!$T$31:$Z$31)</f>
        <v>0.59</v>
      </c>
      <c r="AU166" s="135">
        <f>SUMIF(СиР!$T$25:$Z$25,$AN$5:$AN$235,СиР!$T$32:$Z$32)</f>
        <v>5.01</v>
      </c>
      <c r="AV166" s="135">
        <f>SUMIF(СиР!$T$25:$Z$25,$AN$5:$AN$235,СиР!$T$33:$Z$33)</f>
        <v>4.99</v>
      </c>
      <c r="AW166" s="135">
        <f>SUMIF(СиР!$T$25:$Z$25,$AN$5:$AN$235,СиР!$T$34:$Z$34)</f>
        <v>0</v>
      </c>
      <c r="AX166" s="135">
        <f>SUMIF(СиР!$T$25:$Z$25,$AN$5:$AN$235,СиР!$T$35:$Z$35)</f>
        <v>0</v>
      </c>
      <c r="AY166" s="135">
        <f>SUMIF(СиР!$T$25:$Z$25,$AN$5:$AN$235,СиР!$T$36:$Z$36)</f>
        <v>0</v>
      </c>
      <c r="AZ166" s="136">
        <f>SUMIF(СиР!$T$25:$Z$25,$AN$5:$AN$235,СиР!$T$37:$Z$37)</f>
        <v>0</v>
      </c>
      <c r="BA166" s="135">
        <f t="shared" si="125"/>
        <v>37.43432</v>
      </c>
      <c r="BB166" s="190">
        <f t="shared" si="126"/>
        <v>17.606819999999999</v>
      </c>
      <c r="BC166" s="191">
        <f t="shared" si="126"/>
        <v>0</v>
      </c>
      <c r="BD166" s="135">
        <f t="shared" si="126"/>
        <v>5.7329799999999995</v>
      </c>
      <c r="BE166" s="135">
        <f t="shared" si="126"/>
        <v>1.7334900000000002</v>
      </c>
      <c r="BF166" s="135">
        <f t="shared" si="126"/>
        <v>0.36255999999999999</v>
      </c>
      <c r="BG166" s="135">
        <f t="shared" si="126"/>
        <v>0.66847000000000001</v>
      </c>
      <c r="BH166" s="135">
        <f t="shared" si="120"/>
        <v>5.6763299999999992</v>
      </c>
      <c r="BI166" s="135">
        <f t="shared" si="120"/>
        <v>5.6536700000000009</v>
      </c>
      <c r="BJ166" s="135">
        <f t="shared" si="120"/>
        <v>0</v>
      </c>
      <c r="BK166" s="135">
        <f t="shared" si="120"/>
        <v>0</v>
      </c>
      <c r="BL166" s="135">
        <f t="shared" si="120"/>
        <v>0</v>
      </c>
      <c r="BM166" s="136">
        <f t="shared" si="120"/>
        <v>0</v>
      </c>
      <c r="BN166" s="137">
        <f t="shared" si="121"/>
        <v>1613565.2651439996</v>
      </c>
      <c r="BO166" s="187">
        <f t="shared" si="127"/>
        <v>758922.64589399984</v>
      </c>
      <c r="BP166" s="187">
        <f t="shared" si="128"/>
        <v>0</v>
      </c>
      <c r="BQ166" s="137">
        <f t="shared" si="119"/>
        <v>247113.80876599997</v>
      </c>
      <c r="BR166" s="137">
        <f t="shared" si="119"/>
        <v>74720.183282999991</v>
      </c>
      <c r="BS166" s="137">
        <f t="shared" si="119"/>
        <v>15627.750751999998</v>
      </c>
      <c r="BT166" s="137">
        <f t="shared" si="119"/>
        <v>28813.665448999996</v>
      </c>
      <c r="BU166" s="137">
        <f t="shared" si="119"/>
        <v>244671.97271099995</v>
      </c>
      <c r="BV166" s="137">
        <f t="shared" si="118"/>
        <v>243695.23828900003</v>
      </c>
      <c r="BW166" s="137">
        <f t="shared" si="118"/>
        <v>0</v>
      </c>
      <c r="BX166" s="137">
        <f t="shared" si="118"/>
        <v>0</v>
      </c>
      <c r="BY166" s="137">
        <f t="shared" si="118"/>
        <v>0</v>
      </c>
      <c r="BZ166" s="137">
        <f t="shared" si="118"/>
        <v>0</v>
      </c>
      <c r="CA166" s="122">
        <v>1</v>
      </c>
      <c r="CF166" s="127" t="s">
        <v>143</v>
      </c>
    </row>
    <row r="167" spans="1:84" ht="12" hidden="1" customHeight="1" x14ac:dyDescent="0.25">
      <c r="A167" s="126" t="e">
        <f t="shared" si="122"/>
        <v>#REF!</v>
      </c>
      <c r="B167" s="127" t="s">
        <v>144</v>
      </c>
      <c r="C167" s="128">
        <f t="shared" si="124"/>
        <v>3870.2</v>
      </c>
      <c r="D167" s="129">
        <v>3870.2</v>
      </c>
      <c r="E167" s="129">
        <v>0</v>
      </c>
      <c r="F167" s="129">
        <v>760.2</v>
      </c>
      <c r="G167" s="126" t="s">
        <v>287</v>
      </c>
      <c r="H167" s="130">
        <v>3</v>
      </c>
      <c r="I167" s="130" t="s">
        <v>276</v>
      </c>
      <c r="J167" s="131">
        <v>45.06</v>
      </c>
      <c r="K167" s="132">
        <v>5.0999999999999996</v>
      </c>
      <c r="L167" s="132">
        <v>8.6300000000000008</v>
      </c>
      <c r="M167" s="132">
        <v>13.43</v>
      </c>
      <c r="N167" s="132">
        <v>6.91</v>
      </c>
      <c r="O167" s="132">
        <v>3.15</v>
      </c>
      <c r="P167" s="132">
        <v>1.81</v>
      </c>
      <c r="Q167" s="132">
        <v>5.77</v>
      </c>
      <c r="R167" s="132">
        <v>0.26</v>
      </c>
      <c r="S167" s="133">
        <v>40</v>
      </c>
      <c r="T167" s="133">
        <v>40</v>
      </c>
      <c r="U167" s="133">
        <v>2604.04</v>
      </c>
      <c r="V167" s="132">
        <v>195.98199600000001</v>
      </c>
      <c r="W167" s="133">
        <v>42.3</v>
      </c>
      <c r="X167" s="133">
        <v>2604.04</v>
      </c>
      <c r="Y167" s="132">
        <v>7.85</v>
      </c>
      <c r="Z167" s="134">
        <v>0</v>
      </c>
      <c r="AA167" s="132">
        <v>6.73</v>
      </c>
      <c r="AB167" s="132">
        <v>10.67</v>
      </c>
      <c r="AC167" s="132">
        <v>14</v>
      </c>
      <c r="AD167" s="131">
        <f t="shared" si="123"/>
        <v>1046347.272</v>
      </c>
      <c r="AE167" s="132">
        <f t="shared" si="123"/>
        <v>118428.11999999998</v>
      </c>
      <c r="AF167" s="132">
        <f t="shared" si="123"/>
        <v>200398.95600000001</v>
      </c>
      <c r="AG167" s="132">
        <f t="shared" si="123"/>
        <v>311860.71600000001</v>
      </c>
      <c r="AH167" s="132">
        <f t="shared" si="123"/>
        <v>160458.492</v>
      </c>
      <c r="AI167" s="132">
        <f t="shared" si="123"/>
        <v>73146.78</v>
      </c>
      <c r="AJ167" s="132">
        <f t="shared" si="117"/>
        <v>42030.372000000003</v>
      </c>
      <c r="AK167" s="132">
        <f t="shared" si="117"/>
        <v>133986.32399999996</v>
      </c>
      <c r="AL167" s="132">
        <f t="shared" si="117"/>
        <v>6037.5119999999997</v>
      </c>
      <c r="AN167" s="135">
        <f>SUMIF('Page 1'!$L:$L,$B:$B,'Page 1'!$S:$S)</f>
        <v>48.44</v>
      </c>
      <c r="AO167" s="190">
        <f>SUMIF(СиР!$T$25:$Z$25,$AN$5:$AN$235,СиР!$T$26:$Z$26)</f>
        <v>18.489999999999998</v>
      </c>
      <c r="AP167" s="191"/>
      <c r="AQ167" s="135">
        <f>SUMIF(СиР!$T$25:$Z$25,$AN$5:$AN$235,СиР!$T$28:$Z$28)</f>
        <v>6.67</v>
      </c>
      <c r="AR167" s="135">
        <f>SUMIF(СиР!$T$25:$Z$25,$AN$5:$AN$235,СиР!$T$29:$Z$29)</f>
        <v>1.53</v>
      </c>
      <c r="AS167" s="135">
        <f>SUMIF(СиР!$T$25:$Z$25,$AN$5:$AN$235,СиР!$T$30:$Z$30)</f>
        <v>0.32</v>
      </c>
      <c r="AT167" s="135">
        <f>SUMIF(СиР!$T$25:$Z$25,$AN$5:$AN$235,СиР!$T$31:$Z$31)</f>
        <v>0.87</v>
      </c>
      <c r="AU167" s="135">
        <f>SUMIF(СиР!$T$25:$Z$25,$AN$5:$AN$235,СиР!$T$32:$Z$32)</f>
        <v>5.01</v>
      </c>
      <c r="AV167" s="135">
        <f>SUMIF(СиР!$T$25:$Z$25,$AN$5:$AN$235,СиР!$T$33:$Z$33)</f>
        <v>4.99</v>
      </c>
      <c r="AW167" s="135">
        <f>SUMIF(СиР!$T$25:$Z$25,$AN$5:$AN$235,СиР!$T$34:$Z$34)</f>
        <v>2.7</v>
      </c>
      <c r="AX167" s="135">
        <f>SUMIF(СиР!$T$25:$Z$25,$AN$5:$AN$235,СиР!$T$35:$Z$35)</f>
        <v>6.46</v>
      </c>
      <c r="AY167" s="135">
        <f>SUMIF(СиР!$T$25:$Z$25,$AN$5:$AN$235,СиР!$T$36:$Z$36)</f>
        <v>0.47</v>
      </c>
      <c r="AZ167" s="136">
        <f>SUMIF(СиР!$T$25:$Z$25,$AN$5:$AN$235,СиР!$T$37:$Z$37)</f>
        <v>0.93</v>
      </c>
      <c r="BA167" s="135">
        <f t="shared" si="125"/>
        <v>54.88252</v>
      </c>
      <c r="BB167" s="190">
        <f t="shared" si="126"/>
        <v>20.949169999999999</v>
      </c>
      <c r="BC167" s="191">
        <f t="shared" si="126"/>
        <v>0</v>
      </c>
      <c r="BD167" s="135">
        <f t="shared" si="126"/>
        <v>7.5571100000000007</v>
      </c>
      <c r="BE167" s="135">
        <f t="shared" si="126"/>
        <v>1.7334900000000002</v>
      </c>
      <c r="BF167" s="135">
        <f t="shared" si="126"/>
        <v>0.36256000000000005</v>
      </c>
      <c r="BG167" s="135">
        <f t="shared" si="126"/>
        <v>0.98571000000000009</v>
      </c>
      <c r="BH167" s="135">
        <f t="shared" si="120"/>
        <v>5.6763300000000001</v>
      </c>
      <c r="BI167" s="135">
        <f t="shared" si="120"/>
        <v>5.65367</v>
      </c>
      <c r="BJ167" s="135">
        <f t="shared" si="120"/>
        <v>3.0591000000000004</v>
      </c>
      <c r="BK167" s="135">
        <f t="shared" si="120"/>
        <v>7.3191800000000002</v>
      </c>
      <c r="BL167" s="135">
        <f t="shared" si="120"/>
        <v>0.53250999999999993</v>
      </c>
      <c r="BM167" s="136">
        <f t="shared" si="120"/>
        <v>1.05369</v>
      </c>
      <c r="BN167" s="137">
        <f t="shared" si="121"/>
        <v>2499008.2650400004</v>
      </c>
      <c r="BO167" s="187">
        <f t="shared" si="127"/>
        <v>953894.77333999984</v>
      </c>
      <c r="BP167" s="187">
        <f t="shared" si="128"/>
        <v>0</v>
      </c>
      <c r="BQ167" s="137">
        <f t="shared" si="119"/>
        <v>344103.73921999999</v>
      </c>
      <c r="BR167" s="137">
        <f t="shared" si="119"/>
        <v>78932.341979999997</v>
      </c>
      <c r="BS167" s="137">
        <f t="shared" si="119"/>
        <v>16508.725119999999</v>
      </c>
      <c r="BT167" s="137">
        <f t="shared" si="119"/>
        <v>44883.096420000002</v>
      </c>
      <c r="BU167" s="137">
        <f t="shared" si="119"/>
        <v>258464.72765999998</v>
      </c>
      <c r="BV167" s="137">
        <f t="shared" si="118"/>
        <v>257432.93234</v>
      </c>
      <c r="BW167" s="137">
        <f t="shared" si="118"/>
        <v>139292.36820000003</v>
      </c>
      <c r="BX167" s="137">
        <f t="shared" si="118"/>
        <v>333269.88835999998</v>
      </c>
      <c r="BY167" s="137">
        <f t="shared" si="118"/>
        <v>24247.190019999995</v>
      </c>
      <c r="BZ167" s="137">
        <f t="shared" si="118"/>
        <v>47978.482379999994</v>
      </c>
      <c r="CA167" s="122">
        <v>1</v>
      </c>
      <c r="CF167" s="127" t="s">
        <v>144</v>
      </c>
    </row>
    <row r="168" spans="1:84" ht="12" hidden="1" customHeight="1" x14ac:dyDescent="0.25">
      <c r="A168" s="126" t="e">
        <f t="shared" si="122"/>
        <v>#REF!</v>
      </c>
      <c r="B168" s="127" t="s">
        <v>145</v>
      </c>
      <c r="C168" s="128">
        <f t="shared" si="124"/>
        <v>3892.2</v>
      </c>
      <c r="D168" s="129">
        <v>3892.2</v>
      </c>
      <c r="E168" s="129">
        <v>0</v>
      </c>
      <c r="F168" s="129">
        <v>797.4</v>
      </c>
      <c r="G168" s="126" t="s">
        <v>287</v>
      </c>
      <c r="H168" s="130">
        <v>3</v>
      </c>
      <c r="I168" s="130" t="s">
        <v>276</v>
      </c>
      <c r="J168" s="131">
        <v>45.06</v>
      </c>
      <c r="K168" s="132">
        <v>5.0999999999999996</v>
      </c>
      <c r="L168" s="132">
        <v>8.6300000000000008</v>
      </c>
      <c r="M168" s="132">
        <v>13.43</v>
      </c>
      <c r="N168" s="132">
        <v>6.91</v>
      </c>
      <c r="O168" s="132">
        <v>3.15</v>
      </c>
      <c r="P168" s="132">
        <v>1.81</v>
      </c>
      <c r="Q168" s="132">
        <v>5.77</v>
      </c>
      <c r="R168" s="132">
        <v>0.26</v>
      </c>
      <c r="S168" s="133">
        <v>40</v>
      </c>
      <c r="T168" s="133">
        <v>40</v>
      </c>
      <c r="U168" s="133">
        <v>2604.04</v>
      </c>
      <c r="V168" s="132">
        <v>195.98199600000001</v>
      </c>
      <c r="W168" s="133">
        <v>42.3</v>
      </c>
      <c r="X168" s="133">
        <v>2604.04</v>
      </c>
      <c r="Y168" s="132">
        <v>7.85</v>
      </c>
      <c r="Z168" s="134">
        <v>0</v>
      </c>
      <c r="AA168" s="132">
        <v>6.73</v>
      </c>
      <c r="AB168" s="132">
        <v>10.67</v>
      </c>
      <c r="AC168" s="132">
        <v>14</v>
      </c>
      <c r="AD168" s="131">
        <f t="shared" si="123"/>
        <v>1052295.192</v>
      </c>
      <c r="AE168" s="132">
        <f t="shared" si="123"/>
        <v>119101.31999999998</v>
      </c>
      <c r="AF168" s="132">
        <f t="shared" si="123"/>
        <v>201538.11600000001</v>
      </c>
      <c r="AG168" s="132">
        <f t="shared" si="123"/>
        <v>313633.47600000002</v>
      </c>
      <c r="AH168" s="132">
        <f t="shared" si="123"/>
        <v>161370.61199999999</v>
      </c>
      <c r="AI168" s="132">
        <f t="shared" si="123"/>
        <v>73562.579999999987</v>
      </c>
      <c r="AJ168" s="132">
        <f t="shared" si="117"/>
        <v>42269.292000000001</v>
      </c>
      <c r="AK168" s="132">
        <f t="shared" si="117"/>
        <v>134747.96399999998</v>
      </c>
      <c r="AL168" s="132">
        <f t="shared" si="117"/>
        <v>6071.8320000000003</v>
      </c>
      <c r="AN168" s="135">
        <f>SUMIF('Page 1'!$L:$L,$B:$B,'Page 1'!$S:$S)</f>
        <v>48.44</v>
      </c>
      <c r="AO168" s="190">
        <f>SUMIF(СиР!$T$25:$Z$25,$AN$5:$AN$235,СиР!$T$26:$Z$26)</f>
        <v>18.489999999999998</v>
      </c>
      <c r="AP168" s="191"/>
      <c r="AQ168" s="135">
        <f>SUMIF(СиР!$T$25:$Z$25,$AN$5:$AN$235,СиР!$T$28:$Z$28)</f>
        <v>6.67</v>
      </c>
      <c r="AR168" s="135">
        <f>SUMIF(СиР!$T$25:$Z$25,$AN$5:$AN$235,СиР!$T$29:$Z$29)</f>
        <v>1.53</v>
      </c>
      <c r="AS168" s="135">
        <f>SUMIF(СиР!$T$25:$Z$25,$AN$5:$AN$235,СиР!$T$30:$Z$30)</f>
        <v>0.32</v>
      </c>
      <c r="AT168" s="135">
        <f>SUMIF(СиР!$T$25:$Z$25,$AN$5:$AN$235,СиР!$T$31:$Z$31)</f>
        <v>0.87</v>
      </c>
      <c r="AU168" s="135">
        <f>SUMIF(СиР!$T$25:$Z$25,$AN$5:$AN$235,СиР!$T$32:$Z$32)</f>
        <v>5.01</v>
      </c>
      <c r="AV168" s="135">
        <f>SUMIF(СиР!$T$25:$Z$25,$AN$5:$AN$235,СиР!$T$33:$Z$33)</f>
        <v>4.99</v>
      </c>
      <c r="AW168" s="135">
        <f>SUMIF(СиР!$T$25:$Z$25,$AN$5:$AN$235,СиР!$T$34:$Z$34)</f>
        <v>2.7</v>
      </c>
      <c r="AX168" s="135">
        <f>SUMIF(СиР!$T$25:$Z$25,$AN$5:$AN$235,СиР!$T$35:$Z$35)</f>
        <v>6.46</v>
      </c>
      <c r="AY168" s="135">
        <f>SUMIF(СиР!$T$25:$Z$25,$AN$5:$AN$235,СиР!$T$36:$Z$36)</f>
        <v>0.47</v>
      </c>
      <c r="AZ168" s="136">
        <f>SUMIF(СиР!$T$25:$Z$25,$AN$5:$AN$235,СиР!$T$37:$Z$37)</f>
        <v>0.93</v>
      </c>
      <c r="BA168" s="135">
        <f t="shared" si="125"/>
        <v>54.88252</v>
      </c>
      <c r="BB168" s="190">
        <f t="shared" si="126"/>
        <v>20.949169999999999</v>
      </c>
      <c r="BC168" s="191">
        <f t="shared" si="126"/>
        <v>0</v>
      </c>
      <c r="BD168" s="135">
        <f t="shared" si="126"/>
        <v>7.5571100000000007</v>
      </c>
      <c r="BE168" s="135">
        <f t="shared" si="126"/>
        <v>1.7334900000000002</v>
      </c>
      <c r="BF168" s="135">
        <f t="shared" si="126"/>
        <v>0.36256000000000005</v>
      </c>
      <c r="BG168" s="135">
        <f t="shared" si="126"/>
        <v>0.98571000000000009</v>
      </c>
      <c r="BH168" s="135">
        <f t="shared" si="120"/>
        <v>5.6763300000000001</v>
      </c>
      <c r="BI168" s="135">
        <f t="shared" si="120"/>
        <v>5.65367</v>
      </c>
      <c r="BJ168" s="135">
        <f t="shared" si="120"/>
        <v>3.0591000000000004</v>
      </c>
      <c r="BK168" s="135">
        <f t="shared" si="120"/>
        <v>7.3191800000000002</v>
      </c>
      <c r="BL168" s="135">
        <f t="shared" si="120"/>
        <v>0.53250999999999993</v>
      </c>
      <c r="BM168" s="136">
        <f t="shared" si="120"/>
        <v>1.05369</v>
      </c>
      <c r="BN168" s="137">
        <f t="shared" si="121"/>
        <v>2513213.7794399997</v>
      </c>
      <c r="BO168" s="187">
        <f t="shared" si="127"/>
        <v>959317.15073999984</v>
      </c>
      <c r="BP168" s="187">
        <f t="shared" si="128"/>
        <v>0</v>
      </c>
      <c r="BQ168" s="137">
        <f t="shared" si="119"/>
        <v>346059.78341999999</v>
      </c>
      <c r="BR168" s="137">
        <f t="shared" si="119"/>
        <v>79381.029779999997</v>
      </c>
      <c r="BS168" s="137">
        <f t="shared" si="119"/>
        <v>16602.568319999998</v>
      </c>
      <c r="BT168" s="137">
        <f t="shared" si="119"/>
        <v>45138.232620000002</v>
      </c>
      <c r="BU168" s="137">
        <f t="shared" si="119"/>
        <v>259933.96025999996</v>
      </c>
      <c r="BV168" s="137">
        <f t="shared" si="118"/>
        <v>258896.29973999999</v>
      </c>
      <c r="BW168" s="137">
        <f t="shared" si="118"/>
        <v>140084.17020000002</v>
      </c>
      <c r="BX168" s="137">
        <f t="shared" si="118"/>
        <v>335164.34795999998</v>
      </c>
      <c r="BY168" s="137">
        <f t="shared" si="118"/>
        <v>24385.022219999992</v>
      </c>
      <c r="BZ168" s="137">
        <f t="shared" si="118"/>
        <v>48251.214179999995</v>
      </c>
      <c r="CA168" s="122">
        <v>1</v>
      </c>
      <c r="CF168" s="127" t="s">
        <v>145</v>
      </c>
    </row>
    <row r="169" spans="1:84" ht="12" hidden="1" customHeight="1" x14ac:dyDescent="0.25">
      <c r="A169" s="126" t="e">
        <f t="shared" si="122"/>
        <v>#REF!</v>
      </c>
      <c r="B169" s="127" t="s">
        <v>146</v>
      </c>
      <c r="C169" s="128">
        <f t="shared" si="124"/>
        <v>14729.300000000001</v>
      </c>
      <c r="D169" s="129">
        <v>13280.2</v>
      </c>
      <c r="E169" s="129">
        <v>1449.1</v>
      </c>
      <c r="F169" s="129">
        <v>2794.8</v>
      </c>
      <c r="G169" s="126" t="s">
        <v>213</v>
      </c>
      <c r="H169" s="130">
        <v>1</v>
      </c>
      <c r="I169" s="130" t="s">
        <v>276</v>
      </c>
      <c r="J169" s="131">
        <v>44.8</v>
      </c>
      <c r="K169" s="132">
        <v>5.0999999999999996</v>
      </c>
      <c r="L169" s="132">
        <v>8.6300000000000008</v>
      </c>
      <c r="M169" s="132">
        <v>13.43</v>
      </c>
      <c r="N169" s="132">
        <v>6.91</v>
      </c>
      <c r="O169" s="132">
        <v>3.15</v>
      </c>
      <c r="P169" s="132">
        <v>1.81</v>
      </c>
      <c r="Q169" s="132">
        <v>5.77</v>
      </c>
      <c r="R169" s="132">
        <v>0</v>
      </c>
      <c r="S169" s="133">
        <v>40</v>
      </c>
      <c r="T169" s="133">
        <v>40</v>
      </c>
      <c r="U169" s="133">
        <v>2604.04</v>
      </c>
      <c r="V169" s="132">
        <v>195.98199600000001</v>
      </c>
      <c r="W169" s="133">
        <v>42.3</v>
      </c>
      <c r="X169" s="133">
        <v>2604.04</v>
      </c>
      <c r="Y169" s="132">
        <v>0</v>
      </c>
      <c r="Z169" s="134">
        <v>0</v>
      </c>
      <c r="AA169" s="132">
        <v>5.05</v>
      </c>
      <c r="AB169" s="132">
        <v>10.67</v>
      </c>
      <c r="AC169" s="132">
        <v>14</v>
      </c>
      <c r="AD169" s="131">
        <f t="shared" si="123"/>
        <v>3959235.84</v>
      </c>
      <c r="AE169" s="132">
        <f t="shared" si="123"/>
        <v>450716.58000000007</v>
      </c>
      <c r="AF169" s="132">
        <f t="shared" si="123"/>
        <v>762683.1540000001</v>
      </c>
      <c r="AG169" s="132">
        <f t="shared" si="123"/>
        <v>1186886.9939999999</v>
      </c>
      <c r="AH169" s="132">
        <f t="shared" si="123"/>
        <v>610676.77800000005</v>
      </c>
      <c r="AI169" s="132">
        <f t="shared" si="123"/>
        <v>278383.77</v>
      </c>
      <c r="AJ169" s="132">
        <f t="shared" si="117"/>
        <v>159960.19800000003</v>
      </c>
      <c r="AK169" s="132">
        <f t="shared" si="117"/>
        <v>509928.36600000004</v>
      </c>
      <c r="AL169" s="132">
        <f t="shared" si="117"/>
        <v>0</v>
      </c>
      <c r="AN169" s="135">
        <f>SUMIF('Page 1'!$L:$L,$B:$B,'Page 1'!$S:$S)</f>
        <v>48.16</v>
      </c>
      <c r="AO169" s="190">
        <f>SUMIF(СиР!$T$25:$Z$25,$AN$5:$AN$235,СиР!$T$26:$Z$26)</f>
        <v>18.649999999999999</v>
      </c>
      <c r="AP169" s="191"/>
      <c r="AQ169" s="135">
        <f>SUMIF(СиР!$T$25:$Z$25,$AN$5:$AN$235,СиР!$T$28:$Z$28)</f>
        <v>7.16</v>
      </c>
      <c r="AR169" s="135">
        <f>SUMIF(СиР!$T$25:$Z$25,$AN$5:$AN$235,СиР!$T$29:$Z$29)</f>
        <v>1.53</v>
      </c>
      <c r="AS169" s="135">
        <f>SUMIF(СиР!$T$25:$Z$25,$AN$5:$AN$235,СиР!$T$30:$Z$30)</f>
        <v>0.32</v>
      </c>
      <c r="AT169" s="135">
        <f>SUMIF(СиР!$T$25:$Z$25,$AN$5:$AN$235,СиР!$T$31:$Z$31)</f>
        <v>0.87</v>
      </c>
      <c r="AU169" s="135">
        <f>SUMIF(СиР!$T$25:$Z$25,$AN$5:$AN$235,СиР!$T$32:$Z$32)</f>
        <v>5.01</v>
      </c>
      <c r="AV169" s="135">
        <f>SUMIF(СиР!$T$25:$Z$25,$AN$5:$AN$235,СиР!$T$33:$Z$33)</f>
        <v>4.99</v>
      </c>
      <c r="AW169" s="135">
        <f>SUMIF(СиР!$T$25:$Z$25,$AN$5:$AN$235,СиР!$T$34:$Z$34)</f>
        <v>2.7</v>
      </c>
      <c r="AX169" s="135">
        <f>SUMIF(СиР!$T$25:$Z$25,$AN$5:$AN$235,СиР!$T$35:$Z$35)</f>
        <v>6.46</v>
      </c>
      <c r="AY169" s="135">
        <f>SUMIF(СиР!$T$25:$Z$25,$AN$5:$AN$235,СиР!$T$36:$Z$36)</f>
        <v>0.47</v>
      </c>
      <c r="AZ169" s="136">
        <f>SUMIF(СиР!$T$25:$Z$25,$AN$5:$AN$235,СиР!$T$37:$Z$37)</f>
        <v>0</v>
      </c>
      <c r="BA169" s="135">
        <f t="shared" si="125"/>
        <v>54.565279999999994</v>
      </c>
      <c r="BB169" s="190">
        <f t="shared" si="126"/>
        <v>21.130449999999996</v>
      </c>
      <c r="BC169" s="191">
        <f t="shared" si="126"/>
        <v>0</v>
      </c>
      <c r="BD169" s="135">
        <f t="shared" si="126"/>
        <v>8.1122800000000002</v>
      </c>
      <c r="BE169" s="135">
        <f t="shared" si="126"/>
        <v>1.7334900000000002</v>
      </c>
      <c r="BF169" s="135">
        <f t="shared" si="126"/>
        <v>0.36255999999999999</v>
      </c>
      <c r="BG169" s="135">
        <f t="shared" si="126"/>
        <v>0.98570999999999998</v>
      </c>
      <c r="BH169" s="135">
        <f t="shared" si="120"/>
        <v>5.6763299999999992</v>
      </c>
      <c r="BI169" s="135">
        <f t="shared" si="120"/>
        <v>5.6536700000000009</v>
      </c>
      <c r="BJ169" s="135">
        <f t="shared" si="120"/>
        <v>3.0591000000000004</v>
      </c>
      <c r="BK169" s="135">
        <f t="shared" si="120"/>
        <v>7.3191800000000002</v>
      </c>
      <c r="BL169" s="135">
        <f t="shared" si="120"/>
        <v>0.53250999999999993</v>
      </c>
      <c r="BM169" s="136">
        <f t="shared" si="120"/>
        <v>0</v>
      </c>
      <c r="BN169" s="137">
        <f t="shared" si="121"/>
        <v>9455809.9630399998</v>
      </c>
      <c r="BO169" s="187">
        <f t="shared" si="127"/>
        <v>3661770.2618499999</v>
      </c>
      <c r="BP169" s="187">
        <f t="shared" si="128"/>
        <v>0</v>
      </c>
      <c r="BQ169" s="137">
        <f t="shared" si="119"/>
        <v>1405805.6340400001</v>
      </c>
      <c r="BR169" s="137">
        <f t="shared" si="119"/>
        <v>300402.60057000001</v>
      </c>
      <c r="BS169" s="137">
        <f t="shared" si="119"/>
        <v>62829.302080000009</v>
      </c>
      <c r="BT169" s="137">
        <f t="shared" si="119"/>
        <v>170817.16503</v>
      </c>
      <c r="BU169" s="137">
        <f t="shared" si="119"/>
        <v>983671.26069000002</v>
      </c>
      <c r="BV169" s="137">
        <f t="shared" si="118"/>
        <v>979744.42931000027</v>
      </c>
      <c r="BW169" s="137">
        <f t="shared" si="118"/>
        <v>530122.23630000011</v>
      </c>
      <c r="BX169" s="137">
        <f t="shared" si="118"/>
        <v>1268366.5357400002</v>
      </c>
      <c r="BY169" s="137">
        <f t="shared" si="118"/>
        <v>92280.537429999982</v>
      </c>
      <c r="BZ169" s="137">
        <f t="shared" si="118"/>
        <v>0</v>
      </c>
      <c r="CA169" s="122">
        <v>1</v>
      </c>
      <c r="CF169" s="127" t="s">
        <v>146</v>
      </c>
    </row>
    <row r="170" spans="1:84" ht="12" hidden="1" customHeight="1" x14ac:dyDescent="0.25">
      <c r="A170" s="126" t="e">
        <f t="shared" si="122"/>
        <v>#REF!</v>
      </c>
      <c r="B170" s="127" t="s">
        <v>271</v>
      </c>
      <c r="C170" s="128">
        <f t="shared" si="124"/>
        <v>3877.2</v>
      </c>
      <c r="D170" s="129">
        <v>3847.2</v>
      </c>
      <c r="E170" s="129">
        <v>30</v>
      </c>
      <c r="F170" s="129">
        <v>583.86</v>
      </c>
      <c r="G170" s="126" t="s">
        <v>213</v>
      </c>
      <c r="H170" s="130">
        <v>1</v>
      </c>
      <c r="I170" s="130" t="s">
        <v>276</v>
      </c>
      <c r="J170" s="131">
        <v>44.8</v>
      </c>
      <c r="K170" s="132">
        <v>5.0999999999999996</v>
      </c>
      <c r="L170" s="132">
        <v>8.6300000000000008</v>
      </c>
      <c r="M170" s="132">
        <v>13.43</v>
      </c>
      <c r="N170" s="132">
        <v>6.91</v>
      </c>
      <c r="O170" s="132">
        <v>3.15</v>
      </c>
      <c r="P170" s="132">
        <v>1.81</v>
      </c>
      <c r="Q170" s="132">
        <v>5.77</v>
      </c>
      <c r="R170" s="132">
        <v>0</v>
      </c>
      <c r="S170" s="133">
        <v>40</v>
      </c>
      <c r="T170" s="133">
        <v>40</v>
      </c>
      <c r="U170" s="133">
        <v>2604.04</v>
      </c>
      <c r="V170" s="132">
        <v>195.98199600000001</v>
      </c>
      <c r="W170" s="133">
        <v>42.3</v>
      </c>
      <c r="X170" s="133">
        <v>2604.04</v>
      </c>
      <c r="Y170" s="132">
        <v>0</v>
      </c>
      <c r="Z170" s="134">
        <v>0</v>
      </c>
      <c r="AA170" s="132">
        <v>5.05</v>
      </c>
      <c r="AB170" s="132">
        <v>10.67</v>
      </c>
      <c r="AC170" s="132">
        <v>14</v>
      </c>
      <c r="AD170" s="131">
        <f t="shared" si="123"/>
        <v>1042191.3599999999</v>
      </c>
      <c r="AE170" s="132">
        <f t="shared" si="123"/>
        <v>118642.31999999998</v>
      </c>
      <c r="AF170" s="132">
        <f t="shared" si="123"/>
        <v>200761.41600000003</v>
      </c>
      <c r="AG170" s="132">
        <f t="shared" si="123"/>
        <v>312424.77599999995</v>
      </c>
      <c r="AH170" s="132">
        <f t="shared" si="123"/>
        <v>160748.712</v>
      </c>
      <c r="AI170" s="132">
        <f t="shared" si="123"/>
        <v>73279.079999999987</v>
      </c>
      <c r="AJ170" s="132">
        <f t="shared" si="117"/>
        <v>42106.392</v>
      </c>
      <c r="AK170" s="132">
        <f t="shared" si="117"/>
        <v>134228.66399999999</v>
      </c>
      <c r="AL170" s="132">
        <f t="shared" si="117"/>
        <v>0</v>
      </c>
      <c r="AN170" s="135">
        <f>SUMIF('Page 1'!$L:$L,$B:$B,'Page 1'!$S:$S)</f>
        <v>48.16</v>
      </c>
      <c r="AO170" s="190">
        <f>SUMIF(СиР!$T$25:$Z$25,$AN$5:$AN$235,СиР!$T$26:$Z$26)</f>
        <v>18.649999999999999</v>
      </c>
      <c r="AP170" s="191"/>
      <c r="AQ170" s="135">
        <f>SUMIF(СиР!$T$25:$Z$25,$AN$5:$AN$235,СиР!$T$28:$Z$28)</f>
        <v>7.16</v>
      </c>
      <c r="AR170" s="135">
        <f>SUMIF(СиР!$T$25:$Z$25,$AN$5:$AN$235,СиР!$T$29:$Z$29)</f>
        <v>1.53</v>
      </c>
      <c r="AS170" s="135">
        <f>SUMIF(СиР!$T$25:$Z$25,$AN$5:$AN$235,СиР!$T$30:$Z$30)</f>
        <v>0.32</v>
      </c>
      <c r="AT170" s="135">
        <f>SUMIF(СиР!$T$25:$Z$25,$AN$5:$AN$235,СиР!$T$31:$Z$31)</f>
        <v>0.87</v>
      </c>
      <c r="AU170" s="135">
        <f>SUMIF(СиР!$T$25:$Z$25,$AN$5:$AN$235,СиР!$T$32:$Z$32)</f>
        <v>5.01</v>
      </c>
      <c r="AV170" s="135">
        <f>SUMIF(СиР!$T$25:$Z$25,$AN$5:$AN$235,СиР!$T$33:$Z$33)</f>
        <v>4.99</v>
      </c>
      <c r="AW170" s="135">
        <f>SUMIF(СиР!$T$25:$Z$25,$AN$5:$AN$235,СиР!$T$34:$Z$34)</f>
        <v>2.7</v>
      </c>
      <c r="AX170" s="135">
        <f>SUMIF(СиР!$T$25:$Z$25,$AN$5:$AN$235,СиР!$T$35:$Z$35)</f>
        <v>6.46</v>
      </c>
      <c r="AY170" s="135">
        <f>SUMIF(СиР!$T$25:$Z$25,$AN$5:$AN$235,СиР!$T$36:$Z$36)</f>
        <v>0.47</v>
      </c>
      <c r="AZ170" s="136">
        <f>SUMIF(СиР!$T$25:$Z$25,$AN$5:$AN$235,СиР!$T$37:$Z$37)</f>
        <v>0</v>
      </c>
      <c r="BA170" s="135">
        <f t="shared" si="125"/>
        <v>54.565279999999994</v>
      </c>
      <c r="BB170" s="190">
        <f t="shared" si="126"/>
        <v>21.130449999999996</v>
      </c>
      <c r="BC170" s="191">
        <f t="shared" si="126"/>
        <v>0</v>
      </c>
      <c r="BD170" s="135">
        <f t="shared" si="126"/>
        <v>8.1122800000000002</v>
      </c>
      <c r="BE170" s="135">
        <f t="shared" si="126"/>
        <v>1.7334900000000002</v>
      </c>
      <c r="BF170" s="135">
        <f t="shared" si="126"/>
        <v>0.36255999999999999</v>
      </c>
      <c r="BG170" s="135">
        <f t="shared" si="126"/>
        <v>0.98570999999999998</v>
      </c>
      <c r="BH170" s="135">
        <f t="shared" si="120"/>
        <v>5.6763299999999992</v>
      </c>
      <c r="BI170" s="135">
        <f t="shared" si="120"/>
        <v>5.6536700000000009</v>
      </c>
      <c r="BJ170" s="135">
        <f t="shared" si="120"/>
        <v>3.0591000000000004</v>
      </c>
      <c r="BK170" s="135">
        <f t="shared" si="120"/>
        <v>7.3191800000000002</v>
      </c>
      <c r="BL170" s="135">
        <f t="shared" si="120"/>
        <v>0.53250999999999993</v>
      </c>
      <c r="BM170" s="136">
        <f t="shared" si="120"/>
        <v>0</v>
      </c>
      <c r="BN170" s="137">
        <f t="shared" si="121"/>
        <v>2489056.9401599998</v>
      </c>
      <c r="BO170" s="187">
        <f t="shared" si="127"/>
        <v>963889.36739999987</v>
      </c>
      <c r="BP170" s="187">
        <f t="shared" si="128"/>
        <v>0</v>
      </c>
      <c r="BQ170" s="137">
        <f t="shared" si="119"/>
        <v>370050.82416000002</v>
      </c>
      <c r="BR170" s="137">
        <f t="shared" si="119"/>
        <v>79075.106279999993</v>
      </c>
      <c r="BS170" s="137">
        <f t="shared" si="119"/>
        <v>16538.584319999998</v>
      </c>
      <c r="BT170" s="137">
        <f t="shared" si="119"/>
        <v>44964.276119999995</v>
      </c>
      <c r="BU170" s="137">
        <f t="shared" si="119"/>
        <v>258932.21075999999</v>
      </c>
      <c r="BV170" s="137">
        <f t="shared" ref="BV170:BZ175" si="129">(AV170*2+BI170*10)*$C170</f>
        <v>257898.54924000005</v>
      </c>
      <c r="BW170" s="137">
        <f t="shared" si="129"/>
        <v>139544.30520000003</v>
      </c>
      <c r="BX170" s="137">
        <f t="shared" si="129"/>
        <v>333872.67096000002</v>
      </c>
      <c r="BY170" s="137">
        <f t="shared" si="129"/>
        <v>24291.045719999995</v>
      </c>
      <c r="BZ170" s="137">
        <f t="shared" si="129"/>
        <v>0</v>
      </c>
      <c r="CA170" s="122">
        <v>1</v>
      </c>
      <c r="CF170" s="127" t="s">
        <v>271</v>
      </c>
    </row>
    <row r="171" spans="1:84" ht="12" hidden="1" customHeight="1" x14ac:dyDescent="0.25">
      <c r="A171" s="126" t="e">
        <f t="shared" si="122"/>
        <v>#REF!</v>
      </c>
      <c r="B171" s="127" t="s">
        <v>272</v>
      </c>
      <c r="C171" s="128">
        <f t="shared" si="124"/>
        <v>3889</v>
      </c>
      <c r="D171" s="129">
        <v>3889</v>
      </c>
      <c r="E171" s="129">
        <v>0</v>
      </c>
      <c r="F171" s="129">
        <v>585.64</v>
      </c>
      <c r="G171" s="126" t="s">
        <v>213</v>
      </c>
      <c r="H171" s="130">
        <v>1</v>
      </c>
      <c r="I171" s="130" t="s">
        <v>276</v>
      </c>
      <c r="J171" s="131">
        <v>44.8</v>
      </c>
      <c r="K171" s="132">
        <v>5.0999999999999996</v>
      </c>
      <c r="L171" s="132">
        <v>8.6300000000000008</v>
      </c>
      <c r="M171" s="132">
        <v>13.43</v>
      </c>
      <c r="N171" s="132">
        <v>6.91</v>
      </c>
      <c r="O171" s="132">
        <v>3.15</v>
      </c>
      <c r="P171" s="132">
        <v>1.81</v>
      </c>
      <c r="Q171" s="132">
        <v>5.77</v>
      </c>
      <c r="R171" s="132">
        <v>0</v>
      </c>
      <c r="S171" s="133">
        <v>40</v>
      </c>
      <c r="T171" s="133">
        <v>40</v>
      </c>
      <c r="U171" s="133">
        <v>2604.04</v>
      </c>
      <c r="V171" s="132">
        <v>195.98199600000001</v>
      </c>
      <c r="W171" s="133">
        <v>42.3</v>
      </c>
      <c r="X171" s="133">
        <v>2604.04</v>
      </c>
      <c r="Y171" s="132">
        <v>0</v>
      </c>
      <c r="Z171" s="134">
        <v>0</v>
      </c>
      <c r="AA171" s="132">
        <v>5.05</v>
      </c>
      <c r="AB171" s="132">
        <v>10.67</v>
      </c>
      <c r="AC171" s="132">
        <v>14</v>
      </c>
      <c r="AD171" s="131">
        <f t="shared" si="123"/>
        <v>1045363.2</v>
      </c>
      <c r="AE171" s="132">
        <f t="shared" si="123"/>
        <v>119003.4</v>
      </c>
      <c r="AF171" s="132">
        <f t="shared" si="123"/>
        <v>201372.41999999998</v>
      </c>
      <c r="AG171" s="132">
        <f t="shared" si="123"/>
        <v>313375.62</v>
      </c>
      <c r="AH171" s="132">
        <f t="shared" si="123"/>
        <v>161237.94</v>
      </c>
      <c r="AI171" s="132">
        <f t="shared" si="123"/>
        <v>73502.100000000006</v>
      </c>
      <c r="AJ171" s="132">
        <f t="shared" si="117"/>
        <v>42234.54</v>
      </c>
      <c r="AK171" s="132">
        <f t="shared" si="117"/>
        <v>134637.18</v>
      </c>
      <c r="AL171" s="132">
        <f t="shared" si="117"/>
        <v>0</v>
      </c>
      <c r="AN171" s="135">
        <f>SUMIF('Page 1'!$L:$L,$B:$B,'Page 1'!$S:$S)</f>
        <v>48.16</v>
      </c>
      <c r="AO171" s="190">
        <f>SUMIF(СиР!$T$25:$Z$25,$AN$5:$AN$235,СиР!$T$26:$Z$26)</f>
        <v>18.649999999999999</v>
      </c>
      <c r="AP171" s="191"/>
      <c r="AQ171" s="135">
        <f>SUMIF(СиР!$T$25:$Z$25,$AN$5:$AN$235,СиР!$T$28:$Z$28)</f>
        <v>7.16</v>
      </c>
      <c r="AR171" s="135">
        <f>SUMIF(СиР!$T$25:$Z$25,$AN$5:$AN$235,СиР!$T$29:$Z$29)</f>
        <v>1.53</v>
      </c>
      <c r="AS171" s="135">
        <f>SUMIF(СиР!$T$25:$Z$25,$AN$5:$AN$235,СиР!$T$30:$Z$30)</f>
        <v>0.32</v>
      </c>
      <c r="AT171" s="135">
        <f>SUMIF(СиР!$T$25:$Z$25,$AN$5:$AN$235,СиР!$T$31:$Z$31)</f>
        <v>0.87</v>
      </c>
      <c r="AU171" s="135">
        <f>SUMIF(СиР!$T$25:$Z$25,$AN$5:$AN$235,СиР!$T$32:$Z$32)</f>
        <v>5.01</v>
      </c>
      <c r="AV171" s="135">
        <f>SUMIF(СиР!$T$25:$Z$25,$AN$5:$AN$235,СиР!$T$33:$Z$33)</f>
        <v>4.99</v>
      </c>
      <c r="AW171" s="135">
        <f>SUMIF(СиР!$T$25:$Z$25,$AN$5:$AN$235,СиР!$T$34:$Z$34)</f>
        <v>2.7</v>
      </c>
      <c r="AX171" s="135">
        <f>SUMIF(СиР!$T$25:$Z$25,$AN$5:$AN$235,СиР!$T$35:$Z$35)</f>
        <v>6.46</v>
      </c>
      <c r="AY171" s="135">
        <f>SUMIF(СиР!$T$25:$Z$25,$AN$5:$AN$235,СиР!$T$36:$Z$36)</f>
        <v>0.47</v>
      </c>
      <c r="AZ171" s="136">
        <f>SUMIF(СиР!$T$25:$Z$25,$AN$5:$AN$235,СиР!$T$37:$Z$37)</f>
        <v>0</v>
      </c>
      <c r="BA171" s="135">
        <f t="shared" si="125"/>
        <v>54.565279999999994</v>
      </c>
      <c r="BB171" s="190">
        <f t="shared" si="126"/>
        <v>21.130449999999996</v>
      </c>
      <c r="BC171" s="191">
        <f t="shared" si="126"/>
        <v>0</v>
      </c>
      <c r="BD171" s="135">
        <f t="shared" si="126"/>
        <v>8.1122800000000002</v>
      </c>
      <c r="BE171" s="135">
        <f t="shared" si="126"/>
        <v>1.7334900000000002</v>
      </c>
      <c r="BF171" s="135">
        <f t="shared" si="126"/>
        <v>0.36255999999999999</v>
      </c>
      <c r="BG171" s="135">
        <f t="shared" si="126"/>
        <v>0.98570999999999998</v>
      </c>
      <c r="BH171" s="135">
        <f t="shared" si="120"/>
        <v>5.6763299999999992</v>
      </c>
      <c r="BI171" s="135">
        <f t="shared" si="120"/>
        <v>5.6536700000000009</v>
      </c>
      <c r="BJ171" s="135">
        <f t="shared" si="120"/>
        <v>3.0591000000000004</v>
      </c>
      <c r="BK171" s="135">
        <f t="shared" si="120"/>
        <v>7.3191800000000002</v>
      </c>
      <c r="BL171" s="135">
        <f t="shared" si="120"/>
        <v>0.53250999999999993</v>
      </c>
      <c r="BM171" s="136">
        <f t="shared" si="120"/>
        <v>0</v>
      </c>
      <c r="BN171" s="137">
        <f t="shared" si="121"/>
        <v>2496632.2191999997</v>
      </c>
      <c r="BO171" s="187">
        <f t="shared" si="127"/>
        <v>966822.90049999987</v>
      </c>
      <c r="BP171" s="187">
        <f t="shared" si="128"/>
        <v>0</v>
      </c>
      <c r="BQ171" s="137">
        <f t="shared" ref="BQ171:BU175" si="130">(AQ171*2+BD171*10)*$C171</f>
        <v>371177.04920000001</v>
      </c>
      <c r="BR171" s="137">
        <f t="shared" si="130"/>
        <v>79315.766099999993</v>
      </c>
      <c r="BS171" s="137">
        <f t="shared" si="130"/>
        <v>16588.918399999999</v>
      </c>
      <c r="BT171" s="137">
        <f t="shared" si="130"/>
        <v>45101.121899999998</v>
      </c>
      <c r="BU171" s="137">
        <f t="shared" si="130"/>
        <v>259720.2537</v>
      </c>
      <c r="BV171" s="137">
        <f t="shared" si="129"/>
        <v>258683.44630000007</v>
      </c>
      <c r="BW171" s="137">
        <f t="shared" si="129"/>
        <v>139968.99900000004</v>
      </c>
      <c r="BX171" s="137">
        <f t="shared" si="129"/>
        <v>334888.79019999999</v>
      </c>
      <c r="BY171" s="137">
        <f t="shared" si="129"/>
        <v>24364.973899999994</v>
      </c>
      <c r="BZ171" s="137">
        <f t="shared" si="129"/>
        <v>0</v>
      </c>
      <c r="CA171" s="122">
        <v>1</v>
      </c>
      <c r="CF171" s="127" t="s">
        <v>272</v>
      </c>
    </row>
    <row r="172" spans="1:84" ht="12" hidden="1" customHeight="1" x14ac:dyDescent="0.25">
      <c r="A172" s="126" t="e">
        <f t="shared" si="122"/>
        <v>#REF!</v>
      </c>
      <c r="B172" s="127" t="s">
        <v>280</v>
      </c>
      <c r="C172" s="128">
        <f t="shared" si="124"/>
        <v>3895.5</v>
      </c>
      <c r="D172" s="129">
        <v>3895.5</v>
      </c>
      <c r="E172" s="129">
        <v>0</v>
      </c>
      <c r="F172" s="129">
        <v>771.6</v>
      </c>
      <c r="G172" s="126" t="s">
        <v>213</v>
      </c>
      <c r="H172" s="130">
        <v>1</v>
      </c>
      <c r="I172" s="130" t="s">
        <v>276</v>
      </c>
      <c r="J172" s="131">
        <v>44.8</v>
      </c>
      <c r="K172" s="132">
        <v>5.0999999999999996</v>
      </c>
      <c r="L172" s="132">
        <v>8.6300000000000008</v>
      </c>
      <c r="M172" s="132">
        <v>13.43</v>
      </c>
      <c r="N172" s="132">
        <v>6.91</v>
      </c>
      <c r="O172" s="132">
        <v>3.15</v>
      </c>
      <c r="P172" s="132">
        <v>1.81</v>
      </c>
      <c r="Q172" s="132">
        <v>5.77</v>
      </c>
      <c r="R172" s="132">
        <v>0</v>
      </c>
      <c r="S172" s="133">
        <v>40</v>
      </c>
      <c r="T172" s="133">
        <v>40</v>
      </c>
      <c r="U172" s="133">
        <v>2604.04</v>
      </c>
      <c r="V172" s="132">
        <v>195.98199600000001</v>
      </c>
      <c r="W172" s="133">
        <v>42.3</v>
      </c>
      <c r="X172" s="133">
        <v>2604.04</v>
      </c>
      <c r="Y172" s="132">
        <v>0</v>
      </c>
      <c r="Z172" s="134">
        <v>0</v>
      </c>
      <c r="AA172" s="132">
        <v>5.05</v>
      </c>
      <c r="AB172" s="132">
        <v>10.67</v>
      </c>
      <c r="AC172" s="132">
        <v>14</v>
      </c>
      <c r="AD172" s="131">
        <f t="shared" si="123"/>
        <v>1047110.3999999999</v>
      </c>
      <c r="AE172" s="132">
        <f t="shared" si="123"/>
        <v>119202.29999999999</v>
      </c>
      <c r="AF172" s="132">
        <f t="shared" si="123"/>
        <v>201708.99</v>
      </c>
      <c r="AG172" s="132">
        <f t="shared" si="123"/>
        <v>313899.39</v>
      </c>
      <c r="AH172" s="132">
        <f t="shared" si="123"/>
        <v>161507.43</v>
      </c>
      <c r="AI172" s="132">
        <f t="shared" si="123"/>
        <v>73624.95</v>
      </c>
      <c r="AJ172" s="132">
        <f t="shared" si="117"/>
        <v>42305.130000000005</v>
      </c>
      <c r="AK172" s="132">
        <f t="shared" si="117"/>
        <v>134862.21</v>
      </c>
      <c r="AL172" s="132">
        <f t="shared" si="117"/>
        <v>0</v>
      </c>
      <c r="AN172" s="135">
        <f>SUMIF('Page 1'!$L:$L,$B:$B,'Page 1'!$S:$S)</f>
        <v>48.16</v>
      </c>
      <c r="AO172" s="190">
        <f>SUMIF(СиР!$T$25:$Z$25,$AN$5:$AN$235,СиР!$T$26:$Z$26)</f>
        <v>18.649999999999999</v>
      </c>
      <c r="AP172" s="191"/>
      <c r="AQ172" s="135">
        <f>SUMIF(СиР!$T$25:$Z$25,$AN$5:$AN$235,СиР!$T$28:$Z$28)</f>
        <v>7.16</v>
      </c>
      <c r="AR172" s="135">
        <f>SUMIF(СиР!$T$25:$Z$25,$AN$5:$AN$235,СиР!$T$29:$Z$29)</f>
        <v>1.53</v>
      </c>
      <c r="AS172" s="135">
        <f>SUMIF(СиР!$T$25:$Z$25,$AN$5:$AN$235,СиР!$T$30:$Z$30)</f>
        <v>0.32</v>
      </c>
      <c r="AT172" s="135">
        <f>SUMIF(СиР!$T$25:$Z$25,$AN$5:$AN$235,СиР!$T$31:$Z$31)</f>
        <v>0.87</v>
      </c>
      <c r="AU172" s="135">
        <f>SUMIF(СиР!$T$25:$Z$25,$AN$5:$AN$235,СиР!$T$32:$Z$32)</f>
        <v>5.01</v>
      </c>
      <c r="AV172" s="135">
        <f>SUMIF(СиР!$T$25:$Z$25,$AN$5:$AN$235,СиР!$T$33:$Z$33)</f>
        <v>4.99</v>
      </c>
      <c r="AW172" s="135">
        <f>SUMIF(СиР!$T$25:$Z$25,$AN$5:$AN$235,СиР!$T$34:$Z$34)</f>
        <v>2.7</v>
      </c>
      <c r="AX172" s="135">
        <f>SUMIF(СиР!$T$25:$Z$25,$AN$5:$AN$235,СиР!$T$35:$Z$35)</f>
        <v>6.46</v>
      </c>
      <c r="AY172" s="135">
        <f>SUMIF(СиР!$T$25:$Z$25,$AN$5:$AN$235,СиР!$T$36:$Z$36)</f>
        <v>0.47</v>
      </c>
      <c r="AZ172" s="136">
        <f>SUMIF(СиР!$T$25:$Z$25,$AN$5:$AN$235,СиР!$T$37:$Z$37)</f>
        <v>0</v>
      </c>
      <c r="BA172" s="135">
        <f t="shared" si="125"/>
        <v>54.565279999999994</v>
      </c>
      <c r="BB172" s="190">
        <f t="shared" si="126"/>
        <v>21.130449999999996</v>
      </c>
      <c r="BC172" s="191">
        <f t="shared" si="126"/>
        <v>0</v>
      </c>
      <c r="BD172" s="135">
        <f t="shared" si="126"/>
        <v>8.1122800000000002</v>
      </c>
      <c r="BE172" s="135">
        <f t="shared" si="126"/>
        <v>1.7334900000000002</v>
      </c>
      <c r="BF172" s="135">
        <f t="shared" si="126"/>
        <v>0.36255999999999999</v>
      </c>
      <c r="BG172" s="135">
        <f t="shared" si="126"/>
        <v>0.98570999999999998</v>
      </c>
      <c r="BH172" s="135">
        <f t="shared" si="120"/>
        <v>5.6763299999999992</v>
      </c>
      <c r="BI172" s="135">
        <f t="shared" si="120"/>
        <v>5.6536700000000009</v>
      </c>
      <c r="BJ172" s="135">
        <f t="shared" si="120"/>
        <v>3.0591000000000004</v>
      </c>
      <c r="BK172" s="135">
        <f t="shared" si="120"/>
        <v>7.3191800000000002</v>
      </c>
      <c r="BL172" s="135">
        <f t="shared" si="120"/>
        <v>0.53250999999999993</v>
      </c>
      <c r="BM172" s="136">
        <f t="shared" si="120"/>
        <v>0</v>
      </c>
      <c r="BN172" s="137">
        <f t="shared" si="121"/>
        <v>2500805.0424000002</v>
      </c>
      <c r="BO172" s="187">
        <f t="shared" si="127"/>
        <v>968438.82974999992</v>
      </c>
      <c r="BP172" s="187">
        <f t="shared" si="128"/>
        <v>0</v>
      </c>
      <c r="BQ172" s="137">
        <f t="shared" si="130"/>
        <v>371797.42740000004</v>
      </c>
      <c r="BR172" s="137">
        <f t="shared" si="130"/>
        <v>79448.332949999996</v>
      </c>
      <c r="BS172" s="137">
        <f t="shared" si="130"/>
        <v>16616.644800000002</v>
      </c>
      <c r="BT172" s="137">
        <f t="shared" si="130"/>
        <v>45176.503049999999</v>
      </c>
      <c r="BU172" s="137">
        <f t="shared" si="130"/>
        <v>260154.34514999998</v>
      </c>
      <c r="BV172" s="137">
        <f t="shared" si="129"/>
        <v>259115.80485000004</v>
      </c>
      <c r="BW172" s="137">
        <f t="shared" si="129"/>
        <v>140202.94050000003</v>
      </c>
      <c r="BX172" s="137">
        <f t="shared" si="129"/>
        <v>335448.51689999999</v>
      </c>
      <c r="BY172" s="137">
        <f t="shared" si="129"/>
        <v>24405.697049999995</v>
      </c>
      <c r="BZ172" s="137">
        <f t="shared" si="129"/>
        <v>0</v>
      </c>
      <c r="CA172" s="122">
        <v>1</v>
      </c>
      <c r="CF172" s="127" t="s">
        <v>280</v>
      </c>
    </row>
    <row r="173" spans="1:84" ht="12" hidden="1" customHeight="1" x14ac:dyDescent="0.25">
      <c r="A173" s="126" t="e">
        <f t="shared" si="122"/>
        <v>#REF!</v>
      </c>
      <c r="B173" s="127" t="s">
        <v>281</v>
      </c>
      <c r="C173" s="128">
        <f t="shared" si="124"/>
        <v>3855.6</v>
      </c>
      <c r="D173" s="129">
        <v>3855.6</v>
      </c>
      <c r="E173" s="129">
        <v>0</v>
      </c>
      <c r="F173" s="129">
        <v>763.7</v>
      </c>
      <c r="G173" s="126" t="s">
        <v>213</v>
      </c>
      <c r="H173" s="130">
        <v>1</v>
      </c>
      <c r="I173" s="130" t="s">
        <v>276</v>
      </c>
      <c r="J173" s="131">
        <v>44.8</v>
      </c>
      <c r="K173" s="132">
        <v>5.0999999999999996</v>
      </c>
      <c r="L173" s="132">
        <v>8.6300000000000008</v>
      </c>
      <c r="M173" s="132">
        <v>13.43</v>
      </c>
      <c r="N173" s="132">
        <v>6.91</v>
      </c>
      <c r="O173" s="132">
        <v>3.15</v>
      </c>
      <c r="P173" s="132">
        <v>1.81</v>
      </c>
      <c r="Q173" s="132">
        <v>5.77</v>
      </c>
      <c r="R173" s="132">
        <v>0</v>
      </c>
      <c r="S173" s="133">
        <v>40</v>
      </c>
      <c r="T173" s="133">
        <v>40</v>
      </c>
      <c r="U173" s="133">
        <v>2604.04</v>
      </c>
      <c r="V173" s="132">
        <v>195.98199600000001</v>
      </c>
      <c r="W173" s="133">
        <v>42.3</v>
      </c>
      <c r="X173" s="133">
        <v>2604.04</v>
      </c>
      <c r="Y173" s="132">
        <v>0</v>
      </c>
      <c r="Z173" s="134">
        <v>0</v>
      </c>
      <c r="AA173" s="132">
        <v>5.05</v>
      </c>
      <c r="AB173" s="132">
        <v>10.67</v>
      </c>
      <c r="AC173" s="132">
        <v>14</v>
      </c>
      <c r="AD173" s="131">
        <f t="shared" si="123"/>
        <v>1036385.2799999998</v>
      </c>
      <c r="AE173" s="132">
        <f t="shared" si="123"/>
        <v>117981.35999999999</v>
      </c>
      <c r="AF173" s="132">
        <f t="shared" si="123"/>
        <v>199642.96799999999</v>
      </c>
      <c r="AG173" s="132">
        <f t="shared" ref="AG173:AL215" si="131">$C173*M173*6</f>
        <v>310684.24800000002</v>
      </c>
      <c r="AH173" s="132">
        <f t="shared" si="131"/>
        <v>159853.17600000001</v>
      </c>
      <c r="AI173" s="132">
        <f t="shared" si="131"/>
        <v>72870.84</v>
      </c>
      <c r="AJ173" s="132">
        <f t="shared" si="131"/>
        <v>41871.816000000006</v>
      </c>
      <c r="AK173" s="132">
        <f t="shared" si="131"/>
        <v>133480.87199999997</v>
      </c>
      <c r="AL173" s="132">
        <f t="shared" si="131"/>
        <v>0</v>
      </c>
      <c r="AN173" s="135">
        <f>SUMIF('Page 1'!$L:$L,$B:$B,'Page 1'!$S:$S)</f>
        <v>48.16</v>
      </c>
      <c r="AO173" s="190">
        <f>SUMIF(СиР!$T$25:$Z$25,$AN$5:$AN$235,СиР!$T$26:$Z$26)</f>
        <v>18.649999999999999</v>
      </c>
      <c r="AP173" s="191"/>
      <c r="AQ173" s="135">
        <f>SUMIF(СиР!$T$25:$Z$25,$AN$5:$AN$235,СиР!$T$28:$Z$28)</f>
        <v>7.16</v>
      </c>
      <c r="AR173" s="135">
        <f>SUMIF(СиР!$T$25:$Z$25,$AN$5:$AN$235,СиР!$T$29:$Z$29)</f>
        <v>1.53</v>
      </c>
      <c r="AS173" s="135">
        <f>SUMIF(СиР!$T$25:$Z$25,$AN$5:$AN$235,СиР!$T$30:$Z$30)</f>
        <v>0.32</v>
      </c>
      <c r="AT173" s="135">
        <f>SUMIF(СиР!$T$25:$Z$25,$AN$5:$AN$235,СиР!$T$31:$Z$31)</f>
        <v>0.87</v>
      </c>
      <c r="AU173" s="135">
        <f>SUMIF(СиР!$T$25:$Z$25,$AN$5:$AN$235,СиР!$T$32:$Z$32)</f>
        <v>5.01</v>
      </c>
      <c r="AV173" s="135">
        <f>SUMIF(СиР!$T$25:$Z$25,$AN$5:$AN$235,СиР!$T$33:$Z$33)</f>
        <v>4.99</v>
      </c>
      <c r="AW173" s="135">
        <f>SUMIF(СиР!$T$25:$Z$25,$AN$5:$AN$235,СиР!$T$34:$Z$34)</f>
        <v>2.7</v>
      </c>
      <c r="AX173" s="135">
        <f>SUMIF(СиР!$T$25:$Z$25,$AN$5:$AN$235,СиР!$T$35:$Z$35)</f>
        <v>6.46</v>
      </c>
      <c r="AY173" s="135">
        <f>SUMIF(СиР!$T$25:$Z$25,$AN$5:$AN$235,СиР!$T$36:$Z$36)</f>
        <v>0.47</v>
      </c>
      <c r="AZ173" s="136">
        <f>SUMIF(СиР!$T$25:$Z$25,$AN$5:$AN$235,СиР!$T$37:$Z$37)</f>
        <v>0</v>
      </c>
      <c r="BA173" s="135">
        <f t="shared" si="125"/>
        <v>54.565279999999994</v>
      </c>
      <c r="BB173" s="190">
        <f t="shared" si="126"/>
        <v>21.130449999999996</v>
      </c>
      <c r="BC173" s="191">
        <f t="shared" si="126"/>
        <v>0</v>
      </c>
      <c r="BD173" s="135">
        <f t="shared" si="126"/>
        <v>8.1122800000000002</v>
      </c>
      <c r="BE173" s="135">
        <f t="shared" si="126"/>
        <v>1.7334900000000002</v>
      </c>
      <c r="BF173" s="135">
        <f t="shared" si="126"/>
        <v>0.36255999999999999</v>
      </c>
      <c r="BG173" s="135">
        <f t="shared" si="126"/>
        <v>0.98570999999999998</v>
      </c>
      <c r="BH173" s="135">
        <f t="shared" si="120"/>
        <v>5.6763299999999992</v>
      </c>
      <c r="BI173" s="135">
        <f t="shared" si="120"/>
        <v>5.6536700000000009</v>
      </c>
      <c r="BJ173" s="135">
        <f t="shared" si="120"/>
        <v>3.0591000000000004</v>
      </c>
      <c r="BK173" s="135">
        <f t="shared" si="120"/>
        <v>7.3191800000000002</v>
      </c>
      <c r="BL173" s="135">
        <f t="shared" si="120"/>
        <v>0.53250999999999993</v>
      </c>
      <c r="BM173" s="136">
        <f t="shared" si="120"/>
        <v>0</v>
      </c>
      <c r="BN173" s="137">
        <f t="shared" si="121"/>
        <v>2475190.3276800006</v>
      </c>
      <c r="BO173" s="187">
        <f t="shared" si="127"/>
        <v>958519.5101999999</v>
      </c>
      <c r="BP173" s="187">
        <f t="shared" si="128"/>
        <v>0</v>
      </c>
      <c r="BQ173" s="137">
        <f t="shared" si="130"/>
        <v>367989.25968000002</v>
      </c>
      <c r="BR173" s="137">
        <f t="shared" si="130"/>
        <v>78634.576440000004</v>
      </c>
      <c r="BS173" s="137">
        <f t="shared" si="130"/>
        <v>16446.447359999998</v>
      </c>
      <c r="BT173" s="137">
        <f t="shared" si="130"/>
        <v>44713.778759999994</v>
      </c>
      <c r="BU173" s="137">
        <f t="shared" si="130"/>
        <v>257489.69147999998</v>
      </c>
      <c r="BV173" s="137">
        <f t="shared" si="129"/>
        <v>256461.78852000006</v>
      </c>
      <c r="BW173" s="137">
        <f t="shared" si="129"/>
        <v>138766.89960000003</v>
      </c>
      <c r="BX173" s="137">
        <f t="shared" si="129"/>
        <v>332012.65607999999</v>
      </c>
      <c r="BY173" s="137">
        <f t="shared" si="129"/>
        <v>24155.719559999994</v>
      </c>
      <c r="BZ173" s="137">
        <f t="shared" si="129"/>
        <v>0</v>
      </c>
      <c r="CA173" s="122">
        <v>1</v>
      </c>
      <c r="CF173" s="127" t="s">
        <v>281</v>
      </c>
    </row>
    <row r="174" spans="1:84" ht="12" hidden="1" customHeight="1" x14ac:dyDescent="0.25">
      <c r="A174" s="126" t="e">
        <f t="shared" si="122"/>
        <v>#REF!</v>
      </c>
      <c r="B174" s="127" t="s">
        <v>282</v>
      </c>
      <c r="C174" s="128">
        <f t="shared" si="124"/>
        <v>3865.05</v>
      </c>
      <c r="D174" s="129">
        <v>3865.05</v>
      </c>
      <c r="E174" s="129">
        <v>0</v>
      </c>
      <c r="F174" s="129">
        <v>719.61</v>
      </c>
      <c r="G174" s="126" t="s">
        <v>213</v>
      </c>
      <c r="H174" s="130">
        <v>1</v>
      </c>
      <c r="I174" s="130" t="s">
        <v>276</v>
      </c>
      <c r="J174" s="131">
        <v>44.8</v>
      </c>
      <c r="K174" s="132">
        <v>5.0999999999999996</v>
      </c>
      <c r="L174" s="132">
        <v>8.6300000000000008</v>
      </c>
      <c r="M174" s="132">
        <v>13.43</v>
      </c>
      <c r="N174" s="132">
        <v>6.91</v>
      </c>
      <c r="O174" s="132">
        <v>3.15</v>
      </c>
      <c r="P174" s="132">
        <v>1.81</v>
      </c>
      <c r="Q174" s="132">
        <v>5.77</v>
      </c>
      <c r="R174" s="132">
        <v>0</v>
      </c>
      <c r="S174" s="133">
        <v>40</v>
      </c>
      <c r="T174" s="133">
        <v>40</v>
      </c>
      <c r="U174" s="133">
        <v>2604.04</v>
      </c>
      <c r="V174" s="132">
        <v>195.98199600000001</v>
      </c>
      <c r="W174" s="133">
        <v>42.3</v>
      </c>
      <c r="X174" s="133">
        <v>2604.04</v>
      </c>
      <c r="Y174" s="132">
        <v>0</v>
      </c>
      <c r="Z174" s="134">
        <v>0</v>
      </c>
      <c r="AA174" s="132">
        <v>5.05</v>
      </c>
      <c r="AB174" s="132">
        <v>10.67</v>
      </c>
      <c r="AC174" s="132">
        <v>14</v>
      </c>
      <c r="AD174" s="131">
        <f t="shared" ref="AD174:AI235" si="132">$C174*J174*6</f>
        <v>1038925.44</v>
      </c>
      <c r="AE174" s="132">
        <f t="shared" si="132"/>
        <v>118270.53</v>
      </c>
      <c r="AF174" s="132">
        <f t="shared" si="132"/>
        <v>200132.28900000002</v>
      </c>
      <c r="AG174" s="132">
        <f t="shared" si="131"/>
        <v>311445.72899999999</v>
      </c>
      <c r="AH174" s="132">
        <f t="shared" si="131"/>
        <v>160244.973</v>
      </c>
      <c r="AI174" s="132">
        <f t="shared" si="131"/>
        <v>73049.444999999992</v>
      </c>
      <c r="AJ174" s="132">
        <f t="shared" si="131"/>
        <v>41974.443000000007</v>
      </c>
      <c r="AK174" s="132">
        <f t="shared" si="131"/>
        <v>133808.03099999999</v>
      </c>
      <c r="AL174" s="132">
        <f t="shared" si="131"/>
        <v>0</v>
      </c>
      <c r="AN174" s="135">
        <f>SUMIF('Page 1'!$L:$L,$B:$B,'Page 1'!$S:$S)</f>
        <v>48.16</v>
      </c>
      <c r="AO174" s="190">
        <f>SUMIF(СиР!$T$25:$Z$25,$AN$5:$AN$235,СиР!$T$26:$Z$26)</f>
        <v>18.649999999999999</v>
      </c>
      <c r="AP174" s="191"/>
      <c r="AQ174" s="135">
        <f>SUMIF(СиР!$T$25:$Z$25,$AN$5:$AN$235,СиР!$T$28:$Z$28)</f>
        <v>7.16</v>
      </c>
      <c r="AR174" s="135">
        <f>SUMIF(СиР!$T$25:$Z$25,$AN$5:$AN$235,СиР!$T$29:$Z$29)</f>
        <v>1.53</v>
      </c>
      <c r="AS174" s="135">
        <f>SUMIF(СиР!$T$25:$Z$25,$AN$5:$AN$235,СиР!$T$30:$Z$30)</f>
        <v>0.32</v>
      </c>
      <c r="AT174" s="135">
        <f>SUMIF(СиР!$T$25:$Z$25,$AN$5:$AN$235,СиР!$T$31:$Z$31)</f>
        <v>0.87</v>
      </c>
      <c r="AU174" s="135">
        <f>SUMIF(СиР!$T$25:$Z$25,$AN$5:$AN$235,СиР!$T$32:$Z$32)</f>
        <v>5.01</v>
      </c>
      <c r="AV174" s="135">
        <f>SUMIF(СиР!$T$25:$Z$25,$AN$5:$AN$235,СиР!$T$33:$Z$33)</f>
        <v>4.99</v>
      </c>
      <c r="AW174" s="135">
        <f>SUMIF(СиР!$T$25:$Z$25,$AN$5:$AN$235,СиР!$T$34:$Z$34)</f>
        <v>2.7</v>
      </c>
      <c r="AX174" s="135">
        <f>SUMIF(СиР!$T$25:$Z$25,$AN$5:$AN$235,СиР!$T$35:$Z$35)</f>
        <v>6.46</v>
      </c>
      <c r="AY174" s="135">
        <f>SUMIF(СиР!$T$25:$Z$25,$AN$5:$AN$235,СиР!$T$36:$Z$36)</f>
        <v>0.47</v>
      </c>
      <c r="AZ174" s="136">
        <f>SUMIF(СиР!$T$25:$Z$25,$AN$5:$AN$235,СиР!$T$37:$Z$37)</f>
        <v>0</v>
      </c>
      <c r="BA174" s="135">
        <f t="shared" si="125"/>
        <v>54.565279999999994</v>
      </c>
      <c r="BB174" s="190">
        <f t="shared" si="126"/>
        <v>21.130449999999996</v>
      </c>
      <c r="BC174" s="191">
        <f t="shared" si="126"/>
        <v>0</v>
      </c>
      <c r="BD174" s="135">
        <f t="shared" si="126"/>
        <v>8.1122800000000002</v>
      </c>
      <c r="BE174" s="135">
        <f t="shared" si="126"/>
        <v>1.7334900000000002</v>
      </c>
      <c r="BF174" s="135">
        <f t="shared" si="126"/>
        <v>0.36255999999999999</v>
      </c>
      <c r="BG174" s="135">
        <f t="shared" si="126"/>
        <v>0.98570999999999998</v>
      </c>
      <c r="BH174" s="135">
        <f t="shared" si="120"/>
        <v>5.6763299999999992</v>
      </c>
      <c r="BI174" s="135">
        <f t="shared" si="120"/>
        <v>5.6536700000000009</v>
      </c>
      <c r="BJ174" s="135">
        <f t="shared" si="120"/>
        <v>3.0591000000000004</v>
      </c>
      <c r="BK174" s="135">
        <f t="shared" si="120"/>
        <v>7.3191800000000002</v>
      </c>
      <c r="BL174" s="135">
        <f t="shared" si="120"/>
        <v>0.53250999999999993</v>
      </c>
      <c r="BM174" s="136">
        <f t="shared" si="120"/>
        <v>0</v>
      </c>
      <c r="BN174" s="137">
        <f t="shared" si="121"/>
        <v>2481256.97064</v>
      </c>
      <c r="BO174" s="187">
        <f t="shared" si="127"/>
        <v>960868.82272499998</v>
      </c>
      <c r="BP174" s="187">
        <f t="shared" si="128"/>
        <v>0</v>
      </c>
      <c r="BQ174" s="137">
        <f t="shared" si="130"/>
        <v>368891.19414000004</v>
      </c>
      <c r="BR174" s="137">
        <f t="shared" si="130"/>
        <v>78827.308245000007</v>
      </c>
      <c r="BS174" s="137">
        <f t="shared" si="130"/>
        <v>16486.757280000002</v>
      </c>
      <c r="BT174" s="137">
        <f t="shared" si="130"/>
        <v>44823.371355000003</v>
      </c>
      <c r="BU174" s="137">
        <f t="shared" si="130"/>
        <v>258120.793665</v>
      </c>
      <c r="BV174" s="137">
        <f t="shared" si="129"/>
        <v>257090.37133500006</v>
      </c>
      <c r="BW174" s="137">
        <f t="shared" si="129"/>
        <v>139107.01455000002</v>
      </c>
      <c r="BX174" s="137">
        <f t="shared" si="129"/>
        <v>332826.41259000002</v>
      </c>
      <c r="BY174" s="137">
        <f t="shared" si="129"/>
        <v>24214.924754999996</v>
      </c>
      <c r="BZ174" s="137">
        <f t="shared" si="129"/>
        <v>0</v>
      </c>
      <c r="CA174" s="122">
        <v>1</v>
      </c>
      <c r="CF174" s="127" t="s">
        <v>282</v>
      </c>
    </row>
    <row r="175" spans="1:84" ht="12" hidden="1" customHeight="1" x14ac:dyDescent="0.25">
      <c r="A175" s="126" t="e">
        <f t="shared" si="122"/>
        <v>#REF!</v>
      </c>
      <c r="B175" s="127" t="s">
        <v>283</v>
      </c>
      <c r="C175" s="128">
        <f t="shared" si="124"/>
        <v>3852.1</v>
      </c>
      <c r="D175" s="129">
        <v>3852.1</v>
      </c>
      <c r="E175" s="129">
        <v>0</v>
      </c>
      <c r="F175" s="129">
        <v>717.19</v>
      </c>
      <c r="G175" s="126" t="s">
        <v>213</v>
      </c>
      <c r="H175" s="130">
        <v>1</v>
      </c>
      <c r="I175" s="130" t="s">
        <v>276</v>
      </c>
      <c r="J175" s="131">
        <v>44.8</v>
      </c>
      <c r="K175" s="132">
        <v>5.0999999999999996</v>
      </c>
      <c r="L175" s="132">
        <v>8.6300000000000008</v>
      </c>
      <c r="M175" s="132">
        <v>13.43</v>
      </c>
      <c r="N175" s="132">
        <v>6.91</v>
      </c>
      <c r="O175" s="132">
        <v>3.15</v>
      </c>
      <c r="P175" s="132">
        <v>1.81</v>
      </c>
      <c r="Q175" s="132">
        <v>5.77</v>
      </c>
      <c r="R175" s="132">
        <v>0</v>
      </c>
      <c r="S175" s="133">
        <v>40</v>
      </c>
      <c r="T175" s="133">
        <v>40</v>
      </c>
      <c r="U175" s="133">
        <v>2604.04</v>
      </c>
      <c r="V175" s="132">
        <v>195.98199600000001</v>
      </c>
      <c r="W175" s="133">
        <v>42.3</v>
      </c>
      <c r="X175" s="133">
        <v>2604.04</v>
      </c>
      <c r="Y175" s="132">
        <v>0</v>
      </c>
      <c r="Z175" s="134">
        <v>0</v>
      </c>
      <c r="AA175" s="132">
        <v>5.05</v>
      </c>
      <c r="AB175" s="132">
        <v>10.67</v>
      </c>
      <c r="AC175" s="132">
        <v>14</v>
      </c>
      <c r="AD175" s="131">
        <f t="shared" si="132"/>
        <v>1035444.48</v>
      </c>
      <c r="AE175" s="132">
        <f t="shared" si="132"/>
        <v>117874.26</v>
      </c>
      <c r="AF175" s="132">
        <f t="shared" si="132"/>
        <v>199461.73800000001</v>
      </c>
      <c r="AG175" s="132">
        <f t="shared" si="131"/>
        <v>310402.21799999999</v>
      </c>
      <c r="AH175" s="132">
        <f t="shared" si="131"/>
        <v>159708.06599999999</v>
      </c>
      <c r="AI175" s="132">
        <f t="shared" si="131"/>
        <v>72804.69</v>
      </c>
      <c r="AJ175" s="132">
        <f t="shared" si="131"/>
        <v>41833.806000000004</v>
      </c>
      <c r="AK175" s="132">
        <f t="shared" si="131"/>
        <v>133359.70199999999</v>
      </c>
      <c r="AL175" s="132">
        <f t="shared" si="131"/>
        <v>0</v>
      </c>
      <c r="AN175" s="135">
        <f>SUMIF('Page 1'!$L:$L,$B:$B,'Page 1'!$S:$S)</f>
        <v>48.16</v>
      </c>
      <c r="AO175" s="190">
        <f>SUMIF(СиР!$T$25:$Z$25,$AN$5:$AN$235,СиР!$T$26:$Z$26)</f>
        <v>18.649999999999999</v>
      </c>
      <c r="AP175" s="191"/>
      <c r="AQ175" s="135">
        <f>SUMIF(СиР!$T$25:$Z$25,$AN$5:$AN$235,СиР!$T$28:$Z$28)</f>
        <v>7.16</v>
      </c>
      <c r="AR175" s="135">
        <f>SUMIF(СиР!$T$25:$Z$25,$AN$5:$AN$235,СиР!$T$29:$Z$29)</f>
        <v>1.53</v>
      </c>
      <c r="AS175" s="135">
        <f>SUMIF(СиР!$T$25:$Z$25,$AN$5:$AN$235,СиР!$T$30:$Z$30)</f>
        <v>0.32</v>
      </c>
      <c r="AT175" s="135">
        <f>SUMIF(СиР!$T$25:$Z$25,$AN$5:$AN$235,СиР!$T$31:$Z$31)</f>
        <v>0.87</v>
      </c>
      <c r="AU175" s="135">
        <f>SUMIF(СиР!$T$25:$Z$25,$AN$5:$AN$235,СиР!$T$32:$Z$32)</f>
        <v>5.01</v>
      </c>
      <c r="AV175" s="135">
        <f>SUMIF(СиР!$T$25:$Z$25,$AN$5:$AN$235,СиР!$T$33:$Z$33)</f>
        <v>4.99</v>
      </c>
      <c r="AW175" s="135">
        <f>SUMIF(СиР!$T$25:$Z$25,$AN$5:$AN$235,СиР!$T$34:$Z$34)</f>
        <v>2.7</v>
      </c>
      <c r="AX175" s="135">
        <f>SUMIF(СиР!$T$25:$Z$25,$AN$5:$AN$235,СиР!$T$35:$Z$35)</f>
        <v>6.46</v>
      </c>
      <c r="AY175" s="135">
        <f>SUMIF(СиР!$T$25:$Z$25,$AN$5:$AN$235,СиР!$T$36:$Z$36)</f>
        <v>0.47</v>
      </c>
      <c r="AZ175" s="136">
        <f>SUMIF(СиР!$T$25:$Z$25,$AN$5:$AN$235,СиР!$T$37:$Z$37)</f>
        <v>0</v>
      </c>
      <c r="BA175" s="135">
        <f t="shared" si="125"/>
        <v>54.565279999999994</v>
      </c>
      <c r="BB175" s="190">
        <f t="shared" si="126"/>
        <v>21.130449999999996</v>
      </c>
      <c r="BC175" s="191">
        <f t="shared" si="126"/>
        <v>0</v>
      </c>
      <c r="BD175" s="135">
        <f t="shared" si="126"/>
        <v>8.1122800000000002</v>
      </c>
      <c r="BE175" s="135">
        <f t="shared" si="126"/>
        <v>1.7334900000000002</v>
      </c>
      <c r="BF175" s="135">
        <f t="shared" si="126"/>
        <v>0.36255999999999999</v>
      </c>
      <c r="BG175" s="135">
        <f t="shared" si="126"/>
        <v>0.98570999999999998</v>
      </c>
      <c r="BH175" s="135">
        <f t="shared" si="120"/>
        <v>5.6763299999999992</v>
      </c>
      <c r="BI175" s="135">
        <f t="shared" si="120"/>
        <v>5.6536700000000009</v>
      </c>
      <c r="BJ175" s="135">
        <f t="shared" si="120"/>
        <v>3.0591000000000004</v>
      </c>
      <c r="BK175" s="135">
        <f t="shared" ref="BK175:BM235" si="133">$BA175*AX175/$AN175</f>
        <v>7.3191800000000002</v>
      </c>
      <c r="BL175" s="135">
        <f t="shared" si="133"/>
        <v>0.53250999999999993</v>
      </c>
      <c r="BM175" s="136">
        <f t="shared" si="133"/>
        <v>0</v>
      </c>
      <c r="BN175" s="137">
        <f t="shared" si="121"/>
        <v>2472943.42288</v>
      </c>
      <c r="BO175" s="187">
        <f t="shared" si="127"/>
        <v>957649.39444999991</v>
      </c>
      <c r="BP175" s="187">
        <f t="shared" si="128"/>
        <v>0</v>
      </c>
      <c r="BQ175" s="137">
        <f t="shared" si="130"/>
        <v>367655.20988000004</v>
      </c>
      <c r="BR175" s="137">
        <f t="shared" si="130"/>
        <v>78563.194289999999</v>
      </c>
      <c r="BS175" s="137">
        <f t="shared" si="130"/>
        <v>16431.517759999999</v>
      </c>
      <c r="BT175" s="137">
        <f t="shared" si="130"/>
        <v>44673.188909999997</v>
      </c>
      <c r="BU175" s="137">
        <f t="shared" si="130"/>
        <v>257255.94992999997</v>
      </c>
      <c r="BV175" s="137">
        <f t="shared" si="129"/>
        <v>256228.98007000005</v>
      </c>
      <c r="BW175" s="137">
        <f t="shared" si="129"/>
        <v>138640.93110000002</v>
      </c>
      <c r="BX175" s="137">
        <f t="shared" si="129"/>
        <v>331711.26478000003</v>
      </c>
      <c r="BY175" s="137">
        <f t="shared" si="129"/>
        <v>24133.791709999994</v>
      </c>
      <c r="BZ175" s="137">
        <f t="shared" si="129"/>
        <v>0</v>
      </c>
      <c r="CA175" s="122">
        <v>1</v>
      </c>
      <c r="CF175" s="127" t="s">
        <v>283</v>
      </c>
    </row>
    <row r="176" spans="1:84" ht="12" hidden="1" customHeight="1" x14ac:dyDescent="0.25">
      <c r="A176" s="126" t="e">
        <f t="shared" si="122"/>
        <v>#REF!</v>
      </c>
      <c r="B176" s="127" t="s">
        <v>147</v>
      </c>
      <c r="C176" s="128">
        <f t="shared" si="124"/>
        <v>16826.7</v>
      </c>
      <c r="D176" s="129">
        <v>16826.7</v>
      </c>
      <c r="E176" s="129">
        <v>0</v>
      </c>
      <c r="F176" s="129">
        <v>4544.6000000000004</v>
      </c>
      <c r="G176" s="126" t="s">
        <v>287</v>
      </c>
      <c r="H176" s="130">
        <v>1</v>
      </c>
      <c r="I176" s="130" t="s">
        <v>275</v>
      </c>
      <c r="J176" s="138">
        <v>36.54</v>
      </c>
      <c r="K176" s="132">
        <v>4.03</v>
      </c>
      <c r="L176" s="132">
        <v>7</v>
      </c>
      <c r="M176" s="132">
        <v>11</v>
      </c>
      <c r="N176" s="132">
        <v>5.4</v>
      </c>
      <c r="O176" s="132">
        <v>2.67</v>
      </c>
      <c r="P176" s="132">
        <v>1.54</v>
      </c>
      <c r="Q176" s="132">
        <v>4.9000000000000004</v>
      </c>
      <c r="R176" s="132">
        <v>0</v>
      </c>
      <c r="S176" s="133">
        <v>40</v>
      </c>
      <c r="T176" s="133">
        <v>40</v>
      </c>
      <c r="U176" s="133">
        <v>2604.04</v>
      </c>
      <c r="V176" s="132">
        <v>195.98199600000001</v>
      </c>
      <c r="W176" s="133">
        <v>42.3</v>
      </c>
      <c r="X176" s="133">
        <v>2604.04</v>
      </c>
      <c r="Y176" s="132">
        <v>0</v>
      </c>
      <c r="Z176" s="134">
        <v>0</v>
      </c>
      <c r="AA176" s="132">
        <v>5.05</v>
      </c>
      <c r="AB176" s="132">
        <v>10.67</v>
      </c>
      <c r="AC176" s="132">
        <v>14</v>
      </c>
      <c r="AD176" s="131">
        <f t="shared" si="132"/>
        <v>3689085.7080000001</v>
      </c>
      <c r="AE176" s="132">
        <f t="shared" si="132"/>
        <v>406869.60600000003</v>
      </c>
      <c r="AF176" s="132">
        <f t="shared" si="132"/>
        <v>706721.4</v>
      </c>
      <c r="AG176" s="132">
        <f t="shared" si="131"/>
        <v>1110562.2000000002</v>
      </c>
      <c r="AH176" s="132">
        <f t="shared" si="131"/>
        <v>545185.08000000007</v>
      </c>
      <c r="AI176" s="132">
        <f t="shared" si="131"/>
        <v>269563.73400000005</v>
      </c>
      <c r="AJ176" s="132">
        <f t="shared" si="131"/>
        <v>155478.70800000001</v>
      </c>
      <c r="AK176" s="132">
        <f t="shared" si="131"/>
        <v>494704.9800000001</v>
      </c>
      <c r="AL176" s="132">
        <f t="shared" si="131"/>
        <v>0</v>
      </c>
      <c r="AM176" s="122" t="s">
        <v>275</v>
      </c>
      <c r="AN176" s="135">
        <f>SUMIF('Page 1'!$L:$L,$B:$B,'Page 1'!$S:$S)</f>
        <v>39.28</v>
      </c>
      <c r="AO176" s="135">
        <f t="shared" ref="AO176:AQ177" si="134">K176/$J176*$AN176</f>
        <v>4.3321948549534763</v>
      </c>
      <c r="AP176" s="135">
        <f t="shared" si="134"/>
        <v>7.5249042145593874</v>
      </c>
      <c r="AQ176" s="135">
        <f t="shared" si="134"/>
        <v>11.824849480021895</v>
      </c>
      <c r="AR176" s="135"/>
      <c r="AS176" s="135"/>
      <c r="AT176" s="135"/>
      <c r="AU176" s="135">
        <f t="shared" ref="AU176:AX177" si="135">N176/$J176*$AN176</f>
        <v>5.8049261083743851</v>
      </c>
      <c r="AV176" s="135">
        <f t="shared" si="135"/>
        <v>2.870213464696223</v>
      </c>
      <c r="AW176" s="135">
        <f t="shared" si="135"/>
        <v>1.6554789272030652</v>
      </c>
      <c r="AX176" s="135">
        <f t="shared" si="135"/>
        <v>5.267432950191572</v>
      </c>
      <c r="AY176" s="135"/>
      <c r="AZ176" s="136">
        <f t="shared" ref="AZ176:AZ177" si="136">R176/$J176*$AN176</f>
        <v>0</v>
      </c>
      <c r="BA176" s="135">
        <f t="shared" ref="BA176:BA177" si="137">AN176</f>
        <v>39.28</v>
      </c>
      <c r="BB176" s="135">
        <f t="shared" si="126"/>
        <v>4.3321948549534763</v>
      </c>
      <c r="BC176" s="135">
        <f t="shared" si="126"/>
        <v>7.5249042145593874</v>
      </c>
      <c r="BD176" s="135">
        <f t="shared" si="126"/>
        <v>11.824849480021895</v>
      </c>
      <c r="BE176" s="135">
        <f t="shared" si="126"/>
        <v>0</v>
      </c>
      <c r="BF176" s="135">
        <f t="shared" si="126"/>
        <v>0</v>
      </c>
      <c r="BG176" s="135">
        <f t="shared" si="126"/>
        <v>0</v>
      </c>
      <c r="BH176" s="135">
        <f t="shared" si="126"/>
        <v>5.8049261083743851</v>
      </c>
      <c r="BI176" s="135">
        <f t="shared" si="126"/>
        <v>2.870213464696223</v>
      </c>
      <c r="BJ176" s="135">
        <f t="shared" si="126"/>
        <v>1.6554789272030652</v>
      </c>
      <c r="BK176" s="135">
        <f t="shared" si="133"/>
        <v>5.267432950191572</v>
      </c>
      <c r="BL176" s="135">
        <f t="shared" si="133"/>
        <v>0</v>
      </c>
      <c r="BM176" s="136">
        <f t="shared" si="133"/>
        <v>0</v>
      </c>
      <c r="BN176" s="137">
        <f t="shared" si="121"/>
        <v>7931433.3120000008</v>
      </c>
      <c r="BO176" s="137">
        <f t="shared" ref="BO176:BZ177" si="138">(BB176*10+AO176*2)*$C176</f>
        <v>874758.51799014804</v>
      </c>
      <c r="BP176" s="137">
        <f t="shared" si="138"/>
        <v>1519431.6689655173</v>
      </c>
      <c r="BQ176" s="137">
        <f t="shared" si="138"/>
        <v>2387678.3369458131</v>
      </c>
      <c r="BR176" s="137">
        <f t="shared" si="138"/>
        <v>0</v>
      </c>
      <c r="BS176" s="137">
        <f t="shared" si="138"/>
        <v>0</v>
      </c>
      <c r="BT176" s="137">
        <f t="shared" si="138"/>
        <v>0</v>
      </c>
      <c r="BU176" s="137">
        <f t="shared" si="138"/>
        <v>1172133.0017733993</v>
      </c>
      <c r="BV176" s="137">
        <f t="shared" si="138"/>
        <v>579554.65087684733</v>
      </c>
      <c r="BW176" s="137">
        <f t="shared" si="138"/>
        <v>334274.96717241383</v>
      </c>
      <c r="BX176" s="137">
        <f t="shared" si="138"/>
        <v>1063602.1682758625</v>
      </c>
      <c r="BY176" s="137">
        <f t="shared" si="138"/>
        <v>0</v>
      </c>
      <c r="BZ176" s="137">
        <f t="shared" si="138"/>
        <v>0</v>
      </c>
      <c r="CA176" s="145">
        <v>2</v>
      </c>
      <c r="CF176" s="127" t="s">
        <v>147</v>
      </c>
    </row>
    <row r="177" spans="1:84" ht="12" hidden="1" customHeight="1" x14ac:dyDescent="0.25">
      <c r="A177" s="126" t="e">
        <f t="shared" si="122"/>
        <v>#REF!</v>
      </c>
      <c r="B177" s="127" t="s">
        <v>148</v>
      </c>
      <c r="C177" s="128">
        <f t="shared" si="124"/>
        <v>30188.099999999984</v>
      </c>
      <c r="D177" s="129">
        <v>27705.999999999985</v>
      </c>
      <c r="E177" s="129">
        <v>2482.1</v>
      </c>
      <c r="F177" s="129">
        <v>4990</v>
      </c>
      <c r="G177" s="126" t="s">
        <v>287</v>
      </c>
      <c r="H177" s="130">
        <v>1</v>
      </c>
      <c r="I177" s="130" t="s">
        <v>275</v>
      </c>
      <c r="J177" s="138">
        <v>36.54</v>
      </c>
      <c r="K177" s="132">
        <v>4.03</v>
      </c>
      <c r="L177" s="132">
        <v>7</v>
      </c>
      <c r="M177" s="132">
        <v>11</v>
      </c>
      <c r="N177" s="132">
        <v>5.4</v>
      </c>
      <c r="O177" s="132">
        <v>2.67</v>
      </c>
      <c r="P177" s="132">
        <v>1.54</v>
      </c>
      <c r="Q177" s="132">
        <v>4.9000000000000004</v>
      </c>
      <c r="R177" s="132">
        <v>0</v>
      </c>
      <c r="S177" s="133">
        <v>40</v>
      </c>
      <c r="T177" s="133">
        <v>40</v>
      </c>
      <c r="U177" s="133">
        <v>2604.04</v>
      </c>
      <c r="V177" s="132">
        <v>195.98199600000001</v>
      </c>
      <c r="W177" s="133">
        <v>42.3</v>
      </c>
      <c r="X177" s="133">
        <v>2604.04</v>
      </c>
      <c r="Y177" s="132">
        <v>0</v>
      </c>
      <c r="Z177" s="134">
        <v>0</v>
      </c>
      <c r="AA177" s="132">
        <v>5.05</v>
      </c>
      <c r="AB177" s="132">
        <v>10.67</v>
      </c>
      <c r="AC177" s="132">
        <v>14</v>
      </c>
      <c r="AD177" s="131">
        <f t="shared" si="132"/>
        <v>6618439.043999996</v>
      </c>
      <c r="AE177" s="132">
        <f t="shared" si="132"/>
        <v>729948.25799999968</v>
      </c>
      <c r="AF177" s="132">
        <f t="shared" si="132"/>
        <v>1267900.1999999993</v>
      </c>
      <c r="AG177" s="132">
        <f t="shared" si="131"/>
        <v>1992414.5999999987</v>
      </c>
      <c r="AH177" s="132">
        <f t="shared" si="131"/>
        <v>978094.43999999959</v>
      </c>
      <c r="AI177" s="132">
        <f t="shared" si="131"/>
        <v>483613.36199999973</v>
      </c>
      <c r="AJ177" s="132">
        <f t="shared" si="131"/>
        <v>278938.04399999988</v>
      </c>
      <c r="AK177" s="132">
        <f t="shared" si="131"/>
        <v>887530.13999999966</v>
      </c>
      <c r="AL177" s="132">
        <f t="shared" si="131"/>
        <v>0</v>
      </c>
      <c r="AM177" s="122" t="s">
        <v>275</v>
      </c>
      <c r="AN177" s="135">
        <f>SUMIF('Page 1'!$L:$L,$B:$B,'Page 1'!$S:$S)</f>
        <v>39.28</v>
      </c>
      <c r="AO177" s="135">
        <f t="shared" si="134"/>
        <v>4.3321948549534763</v>
      </c>
      <c r="AP177" s="135">
        <f t="shared" si="134"/>
        <v>7.5249042145593874</v>
      </c>
      <c r="AQ177" s="135">
        <f t="shared" si="134"/>
        <v>11.824849480021895</v>
      </c>
      <c r="AR177" s="135"/>
      <c r="AS177" s="135"/>
      <c r="AT177" s="135"/>
      <c r="AU177" s="135">
        <f t="shared" si="135"/>
        <v>5.8049261083743851</v>
      </c>
      <c r="AV177" s="135">
        <f t="shared" si="135"/>
        <v>2.870213464696223</v>
      </c>
      <c r="AW177" s="135">
        <f t="shared" si="135"/>
        <v>1.6554789272030652</v>
      </c>
      <c r="AX177" s="135">
        <f t="shared" si="135"/>
        <v>5.267432950191572</v>
      </c>
      <c r="AY177" s="135"/>
      <c r="AZ177" s="136">
        <f t="shared" si="136"/>
        <v>0</v>
      </c>
      <c r="BA177" s="135">
        <f t="shared" si="137"/>
        <v>39.28</v>
      </c>
      <c r="BB177" s="135">
        <f t="shared" si="126"/>
        <v>4.3321948549534763</v>
      </c>
      <c r="BC177" s="135">
        <f t="shared" si="126"/>
        <v>7.5249042145593874</v>
      </c>
      <c r="BD177" s="135">
        <f t="shared" si="126"/>
        <v>11.824849480021895</v>
      </c>
      <c r="BE177" s="135">
        <f t="shared" si="126"/>
        <v>0</v>
      </c>
      <c r="BF177" s="135">
        <f t="shared" si="126"/>
        <v>0</v>
      </c>
      <c r="BG177" s="135">
        <f t="shared" si="126"/>
        <v>0</v>
      </c>
      <c r="BH177" s="135">
        <f t="shared" si="126"/>
        <v>5.8049261083743851</v>
      </c>
      <c r="BI177" s="135">
        <f t="shared" si="126"/>
        <v>2.870213464696223</v>
      </c>
      <c r="BJ177" s="135">
        <f t="shared" si="126"/>
        <v>1.6554789272030652</v>
      </c>
      <c r="BK177" s="135">
        <f t="shared" si="133"/>
        <v>5.267432950191572</v>
      </c>
      <c r="BL177" s="135">
        <f t="shared" si="133"/>
        <v>0</v>
      </c>
      <c r="BM177" s="136">
        <f t="shared" si="133"/>
        <v>0</v>
      </c>
      <c r="BN177" s="137">
        <f t="shared" si="121"/>
        <v>14229462.815999994</v>
      </c>
      <c r="BO177" s="137">
        <f t="shared" si="138"/>
        <v>1569368.7780098519</v>
      </c>
      <c r="BP177" s="137">
        <f t="shared" si="138"/>
        <v>2725950.7310344814</v>
      </c>
      <c r="BQ177" s="137">
        <f t="shared" si="138"/>
        <v>4283636.8630541852</v>
      </c>
      <c r="BR177" s="137">
        <f t="shared" si="138"/>
        <v>0</v>
      </c>
      <c r="BS177" s="137">
        <f t="shared" si="138"/>
        <v>0</v>
      </c>
      <c r="BT177" s="137">
        <f t="shared" si="138"/>
        <v>0</v>
      </c>
      <c r="BU177" s="137">
        <f t="shared" si="138"/>
        <v>2102876.2782266</v>
      </c>
      <c r="BV177" s="137">
        <f t="shared" si="138"/>
        <v>1039755.4931231521</v>
      </c>
      <c r="BW177" s="137">
        <f t="shared" si="138"/>
        <v>599709.16082758596</v>
      </c>
      <c r="BX177" s="137">
        <f t="shared" si="138"/>
        <v>1908165.5117241375</v>
      </c>
      <c r="BY177" s="137">
        <f t="shared" si="138"/>
        <v>0</v>
      </c>
      <c r="BZ177" s="137">
        <f t="shared" si="138"/>
        <v>0</v>
      </c>
      <c r="CA177" s="145">
        <v>2</v>
      </c>
      <c r="CF177" s="127" t="s">
        <v>148</v>
      </c>
    </row>
    <row r="178" spans="1:84" ht="12" hidden="1" customHeight="1" x14ac:dyDescent="0.25">
      <c r="A178" s="126" t="e">
        <f t="shared" si="122"/>
        <v>#REF!</v>
      </c>
      <c r="B178" s="127" t="s">
        <v>149</v>
      </c>
      <c r="C178" s="128">
        <f t="shared" si="124"/>
        <v>5090.8</v>
      </c>
      <c r="D178" s="129">
        <v>3431.6</v>
      </c>
      <c r="E178" s="129">
        <v>1659.2</v>
      </c>
      <c r="F178" s="129">
        <v>577.9</v>
      </c>
      <c r="G178" s="126" t="s">
        <v>287</v>
      </c>
      <c r="H178" s="130">
        <v>3</v>
      </c>
      <c r="I178" s="130" t="s">
        <v>276</v>
      </c>
      <c r="J178" s="131">
        <v>45.06</v>
      </c>
      <c r="K178" s="132">
        <v>5.0999999999999996</v>
      </c>
      <c r="L178" s="132">
        <v>8.6300000000000008</v>
      </c>
      <c r="M178" s="132">
        <v>13.43</v>
      </c>
      <c r="N178" s="132">
        <v>6.91</v>
      </c>
      <c r="O178" s="132">
        <v>3.15</v>
      </c>
      <c r="P178" s="132">
        <v>1.81</v>
      </c>
      <c r="Q178" s="132">
        <v>5.77</v>
      </c>
      <c r="R178" s="132">
        <v>0.26</v>
      </c>
      <c r="S178" s="133">
        <v>40</v>
      </c>
      <c r="T178" s="133">
        <v>40</v>
      </c>
      <c r="U178" s="133">
        <v>2604.04</v>
      </c>
      <c r="V178" s="132">
        <v>195.98199600000001</v>
      </c>
      <c r="W178" s="133">
        <v>42.3</v>
      </c>
      <c r="X178" s="133">
        <v>2604.04</v>
      </c>
      <c r="Y178" s="132">
        <v>7.85</v>
      </c>
      <c r="Z178" s="134">
        <v>0</v>
      </c>
      <c r="AA178" s="132">
        <v>6.73</v>
      </c>
      <c r="AB178" s="132">
        <v>10.67</v>
      </c>
      <c r="AC178" s="132">
        <v>14</v>
      </c>
      <c r="AD178" s="131">
        <f t="shared" si="132"/>
        <v>1376348.6880000001</v>
      </c>
      <c r="AE178" s="132">
        <f t="shared" si="132"/>
        <v>155778.47999999998</v>
      </c>
      <c r="AF178" s="132">
        <f t="shared" si="132"/>
        <v>263601.62400000007</v>
      </c>
      <c r="AG178" s="132">
        <f t="shared" si="131"/>
        <v>410216.66399999999</v>
      </c>
      <c r="AH178" s="132">
        <f t="shared" si="131"/>
        <v>211064.568</v>
      </c>
      <c r="AI178" s="132">
        <f t="shared" si="131"/>
        <v>96216.12</v>
      </c>
      <c r="AJ178" s="132">
        <f t="shared" si="131"/>
        <v>55286.088000000003</v>
      </c>
      <c r="AK178" s="132">
        <f t="shared" si="131"/>
        <v>176243.49599999998</v>
      </c>
      <c r="AL178" s="132">
        <f t="shared" si="131"/>
        <v>7941.648000000001</v>
      </c>
      <c r="AN178" s="135">
        <f>SUMIF('Page 1'!$L:$L,$B:$B,'Page 1'!$S:$S)</f>
        <v>48.44</v>
      </c>
      <c r="AO178" s="190">
        <f>SUMIF(СиР!$T$25:$Z$25,$AN$5:$AN$235,СиР!$T$26:$Z$26)</f>
        <v>18.489999999999998</v>
      </c>
      <c r="AP178" s="191"/>
      <c r="AQ178" s="139">
        <f>SUMIF(СиР!$T$25:$Z$25,$AN$5:$AN$235,СиР!$T$28:$Z$28)</f>
        <v>6.67</v>
      </c>
      <c r="AR178" s="139">
        <f>SUMIF(СиР!$T$25:$Z$25,$AN$5:$AN$235,СиР!$T$29:$Z$29)</f>
        <v>1.53</v>
      </c>
      <c r="AS178" s="139">
        <f>SUMIF(СиР!$T$25:$Z$25,$AN$5:$AN$235,СиР!$T$30:$Z$30)</f>
        <v>0.32</v>
      </c>
      <c r="AT178" s="139">
        <f>SUMIF(СиР!$T$25:$Z$25,$AN$5:$AN$235,СиР!$T$31:$Z$31)</f>
        <v>0.87</v>
      </c>
      <c r="AU178" s="139">
        <f>SUMIF(СиР!$T$25:$Z$25,$AN$5:$AN$235,СиР!$T$32:$Z$32)</f>
        <v>5.01</v>
      </c>
      <c r="AV178" s="139">
        <f>SUMIF(СиР!$T$25:$Z$25,$AN$5:$AN$235,СиР!$T$33:$Z$33)</f>
        <v>4.99</v>
      </c>
      <c r="AW178" s="139">
        <f>SUMIF(СиР!$T$25:$Z$25,$AN$5:$AN$235,СиР!$T$34:$Z$34)</f>
        <v>2.7</v>
      </c>
      <c r="AX178" s="139">
        <f>SUMIF(СиР!$T$25:$Z$25,$AN$5:$AN$235,СиР!$T$35:$Z$35)</f>
        <v>6.46</v>
      </c>
      <c r="AY178" s="139">
        <f>SUMIF(СиР!$T$25:$Z$25,$AN$5:$AN$235,СиР!$T$36:$Z$36)</f>
        <v>0.47</v>
      </c>
      <c r="AZ178" s="140">
        <f>SUMIF(СиР!$T$25:$Z$25,$AN$5:$AN$235,СиР!$T$37:$Z$37)</f>
        <v>0.93</v>
      </c>
      <c r="BA178" s="135">
        <f t="shared" ref="BA178:BA204" si="139">AN178*(1+$BA$4)</f>
        <v>54.88252</v>
      </c>
      <c r="BB178" s="190">
        <f t="shared" si="126"/>
        <v>20.949169999999999</v>
      </c>
      <c r="BC178" s="191">
        <f t="shared" si="126"/>
        <v>0</v>
      </c>
      <c r="BD178" s="139">
        <f t="shared" si="126"/>
        <v>7.5571100000000007</v>
      </c>
      <c r="BE178" s="139">
        <f t="shared" si="126"/>
        <v>1.7334900000000002</v>
      </c>
      <c r="BF178" s="139">
        <f t="shared" si="126"/>
        <v>0.36256000000000005</v>
      </c>
      <c r="BG178" s="139">
        <f t="shared" si="126"/>
        <v>0.98571000000000009</v>
      </c>
      <c r="BH178" s="139">
        <f t="shared" si="126"/>
        <v>5.6763300000000001</v>
      </c>
      <c r="BI178" s="139">
        <f t="shared" si="126"/>
        <v>5.65367</v>
      </c>
      <c r="BJ178" s="139">
        <f t="shared" si="126"/>
        <v>3.0591000000000004</v>
      </c>
      <c r="BK178" s="139">
        <f t="shared" si="133"/>
        <v>7.3191800000000002</v>
      </c>
      <c r="BL178" s="139">
        <f t="shared" si="133"/>
        <v>0.53250999999999993</v>
      </c>
      <c r="BM178" s="140">
        <f t="shared" si="133"/>
        <v>1.05369</v>
      </c>
      <c r="BN178" s="137">
        <f t="shared" si="121"/>
        <v>3287156.0321599999</v>
      </c>
      <c r="BO178" s="187">
        <f t="shared" ref="BO178:BO204" si="140">(AO178*2+BB178*10)*$C178</f>
        <v>1254738.1303599998</v>
      </c>
      <c r="BP178" s="187">
        <f t="shared" ref="BP178:BP204" si="141">(AP178*6+BC178*6)*$C178</f>
        <v>0</v>
      </c>
      <c r="BQ178" s="137">
        <f t="shared" ref="BQ178:BZ203" si="142">(AQ178*2+BD178*10)*$C178</f>
        <v>452628.62788000004</v>
      </c>
      <c r="BR178" s="137">
        <f t="shared" si="142"/>
        <v>103826.35692000001</v>
      </c>
      <c r="BS178" s="137">
        <f t="shared" si="142"/>
        <v>21715.316480000001</v>
      </c>
      <c r="BT178" s="137">
        <f t="shared" si="142"/>
        <v>59038.516680000008</v>
      </c>
      <c r="BU178" s="137">
        <f t="shared" si="142"/>
        <v>339980.42363999999</v>
      </c>
      <c r="BV178" s="137">
        <f t="shared" si="142"/>
        <v>338623.21636000002</v>
      </c>
      <c r="BW178" s="137">
        <f t="shared" si="142"/>
        <v>183222.98280000003</v>
      </c>
      <c r="BX178" s="137">
        <f t="shared" si="142"/>
        <v>438377.95144000003</v>
      </c>
      <c r="BY178" s="137">
        <f t="shared" si="142"/>
        <v>31894.371079999994</v>
      </c>
      <c r="BZ178" s="137">
        <f t="shared" si="142"/>
        <v>63110.138519999993</v>
      </c>
      <c r="CA178" s="122">
        <v>1</v>
      </c>
      <c r="CF178" s="127" t="s">
        <v>149</v>
      </c>
    </row>
    <row r="179" spans="1:84" ht="12" hidden="1" customHeight="1" x14ac:dyDescent="0.25">
      <c r="A179" s="126" t="e">
        <f t="shared" si="122"/>
        <v>#REF!</v>
      </c>
      <c r="B179" s="127" t="s">
        <v>150</v>
      </c>
      <c r="C179" s="128">
        <f t="shared" si="124"/>
        <v>3571.9999999999991</v>
      </c>
      <c r="D179" s="129">
        <v>3571.9999999999991</v>
      </c>
      <c r="E179" s="129">
        <v>0</v>
      </c>
      <c r="F179" s="129">
        <v>577.9</v>
      </c>
      <c r="G179" s="126" t="s">
        <v>287</v>
      </c>
      <c r="H179" s="130">
        <v>3</v>
      </c>
      <c r="I179" s="130" t="s">
        <v>276</v>
      </c>
      <c r="J179" s="131">
        <v>45.06</v>
      </c>
      <c r="K179" s="132">
        <v>5.0999999999999996</v>
      </c>
      <c r="L179" s="132">
        <v>8.6300000000000008</v>
      </c>
      <c r="M179" s="132">
        <v>13.43</v>
      </c>
      <c r="N179" s="132">
        <v>6.91</v>
      </c>
      <c r="O179" s="132">
        <v>3.15</v>
      </c>
      <c r="P179" s="132">
        <v>1.81</v>
      </c>
      <c r="Q179" s="132">
        <v>5.77</v>
      </c>
      <c r="R179" s="132">
        <v>0.26</v>
      </c>
      <c r="S179" s="133">
        <v>40</v>
      </c>
      <c r="T179" s="133">
        <v>40</v>
      </c>
      <c r="U179" s="133">
        <v>2604.04</v>
      </c>
      <c r="V179" s="132">
        <v>195.98199600000001</v>
      </c>
      <c r="W179" s="133">
        <v>42.3</v>
      </c>
      <c r="X179" s="133">
        <v>2604.04</v>
      </c>
      <c r="Y179" s="132">
        <v>7.85</v>
      </c>
      <c r="Z179" s="134">
        <v>0</v>
      </c>
      <c r="AA179" s="132">
        <v>6.73</v>
      </c>
      <c r="AB179" s="132">
        <v>10.67</v>
      </c>
      <c r="AC179" s="132">
        <v>14</v>
      </c>
      <c r="AD179" s="131">
        <f t="shared" si="132"/>
        <v>965725.91999999993</v>
      </c>
      <c r="AE179" s="132">
        <f t="shared" si="132"/>
        <v>109303.19999999995</v>
      </c>
      <c r="AF179" s="132">
        <f t="shared" si="132"/>
        <v>184958.15999999997</v>
      </c>
      <c r="AG179" s="132">
        <f t="shared" si="131"/>
        <v>287831.75999999989</v>
      </c>
      <c r="AH179" s="132">
        <f t="shared" si="131"/>
        <v>148095.11999999997</v>
      </c>
      <c r="AI179" s="132">
        <f t="shared" si="131"/>
        <v>67510.799999999988</v>
      </c>
      <c r="AJ179" s="132">
        <f t="shared" si="131"/>
        <v>38791.919999999991</v>
      </c>
      <c r="AK179" s="132">
        <f t="shared" si="131"/>
        <v>123662.63999999996</v>
      </c>
      <c r="AL179" s="132">
        <f t="shared" si="131"/>
        <v>5572.3199999999988</v>
      </c>
      <c r="AN179" s="135">
        <f>SUMIF('Page 1'!$L:$L,$B:$B,'Page 1'!$S:$S)</f>
        <v>48.44</v>
      </c>
      <c r="AO179" s="190">
        <f>SUMIF(СиР!$T$25:$Z$25,$AN$5:$AN$235,СиР!$T$26:$Z$26)</f>
        <v>18.489999999999998</v>
      </c>
      <c r="AP179" s="191"/>
      <c r="AQ179" s="135">
        <f>SUMIF(СиР!$T$25:$Z$25,$AN$5:$AN$235,СиР!$T$28:$Z$28)</f>
        <v>6.67</v>
      </c>
      <c r="AR179" s="135">
        <f>SUMIF(СиР!$T$25:$Z$25,$AN$5:$AN$235,СиР!$T$29:$Z$29)</f>
        <v>1.53</v>
      </c>
      <c r="AS179" s="135">
        <f>SUMIF(СиР!$T$25:$Z$25,$AN$5:$AN$235,СиР!$T$30:$Z$30)</f>
        <v>0.32</v>
      </c>
      <c r="AT179" s="135">
        <f>SUMIF(СиР!$T$25:$Z$25,$AN$5:$AN$235,СиР!$T$31:$Z$31)</f>
        <v>0.87</v>
      </c>
      <c r="AU179" s="135">
        <f>SUMIF(СиР!$T$25:$Z$25,$AN$5:$AN$235,СиР!$T$32:$Z$32)</f>
        <v>5.01</v>
      </c>
      <c r="AV179" s="135">
        <f>SUMIF(СиР!$T$25:$Z$25,$AN$5:$AN$235,СиР!$T$33:$Z$33)</f>
        <v>4.99</v>
      </c>
      <c r="AW179" s="135">
        <f>SUMIF(СиР!$T$25:$Z$25,$AN$5:$AN$235,СиР!$T$34:$Z$34)</f>
        <v>2.7</v>
      </c>
      <c r="AX179" s="135">
        <f>SUMIF(СиР!$T$25:$Z$25,$AN$5:$AN$235,СиР!$T$35:$Z$35)</f>
        <v>6.46</v>
      </c>
      <c r="AY179" s="135">
        <f>SUMIF(СиР!$T$25:$Z$25,$AN$5:$AN$235,СиР!$T$36:$Z$36)</f>
        <v>0.47</v>
      </c>
      <c r="AZ179" s="136">
        <f>SUMIF(СиР!$T$25:$Z$25,$AN$5:$AN$235,СиР!$T$37:$Z$37)</f>
        <v>0.93</v>
      </c>
      <c r="BA179" s="135">
        <f t="shared" si="139"/>
        <v>54.88252</v>
      </c>
      <c r="BB179" s="190">
        <f t="shared" si="126"/>
        <v>20.949169999999999</v>
      </c>
      <c r="BC179" s="191">
        <f t="shared" si="126"/>
        <v>0</v>
      </c>
      <c r="BD179" s="135">
        <f t="shared" si="126"/>
        <v>7.5571100000000007</v>
      </c>
      <c r="BE179" s="135">
        <f t="shared" si="126"/>
        <v>1.7334900000000002</v>
      </c>
      <c r="BF179" s="135">
        <f t="shared" si="126"/>
        <v>0.36256000000000005</v>
      </c>
      <c r="BG179" s="135">
        <f t="shared" si="126"/>
        <v>0.98571000000000009</v>
      </c>
      <c r="BH179" s="135">
        <f t="shared" si="126"/>
        <v>5.6763300000000001</v>
      </c>
      <c r="BI179" s="135">
        <f t="shared" si="126"/>
        <v>5.65367</v>
      </c>
      <c r="BJ179" s="135">
        <f t="shared" si="126"/>
        <v>3.0591000000000004</v>
      </c>
      <c r="BK179" s="135">
        <f t="shared" si="133"/>
        <v>7.3191800000000002</v>
      </c>
      <c r="BL179" s="135">
        <f t="shared" si="133"/>
        <v>0.53250999999999993</v>
      </c>
      <c r="BM179" s="136">
        <f t="shared" si="133"/>
        <v>1.05369</v>
      </c>
      <c r="BN179" s="137">
        <f t="shared" si="121"/>
        <v>2306458.9743999988</v>
      </c>
      <c r="BO179" s="187">
        <f t="shared" si="140"/>
        <v>880396.91239999968</v>
      </c>
      <c r="BP179" s="187">
        <f t="shared" si="141"/>
        <v>0</v>
      </c>
      <c r="BQ179" s="137">
        <f t="shared" si="142"/>
        <v>317590.44919999992</v>
      </c>
      <c r="BR179" s="137">
        <f t="shared" si="142"/>
        <v>72850.582799999975</v>
      </c>
      <c r="BS179" s="137">
        <f t="shared" si="142"/>
        <v>15236.723199999997</v>
      </c>
      <c r="BT179" s="137">
        <f t="shared" si="142"/>
        <v>41424.841199999995</v>
      </c>
      <c r="BU179" s="137">
        <f t="shared" si="142"/>
        <v>238549.94759999993</v>
      </c>
      <c r="BV179" s="137">
        <f t="shared" si="142"/>
        <v>237597.65239999993</v>
      </c>
      <c r="BW179" s="137">
        <f t="shared" si="142"/>
        <v>128559.85199999998</v>
      </c>
      <c r="BX179" s="137">
        <f t="shared" si="142"/>
        <v>307591.34959999996</v>
      </c>
      <c r="BY179" s="137">
        <f t="shared" si="142"/>
        <v>22378.937199999989</v>
      </c>
      <c r="BZ179" s="137">
        <f t="shared" si="142"/>
        <v>44281.726799999982</v>
      </c>
      <c r="CA179" s="122">
        <v>1</v>
      </c>
      <c r="CF179" s="127" t="s">
        <v>150</v>
      </c>
    </row>
    <row r="180" spans="1:84" ht="12" hidden="1" customHeight="1" x14ac:dyDescent="0.25">
      <c r="A180" s="126" t="e">
        <f t="shared" si="122"/>
        <v>#REF!</v>
      </c>
      <c r="B180" s="127" t="s">
        <v>151</v>
      </c>
      <c r="C180" s="128">
        <f t="shared" si="124"/>
        <v>5235.6000000000004</v>
      </c>
      <c r="D180" s="129">
        <v>5235.6000000000004</v>
      </c>
      <c r="E180" s="129">
        <v>0</v>
      </c>
      <c r="F180" s="129">
        <v>1025</v>
      </c>
      <c r="G180" s="126" t="s">
        <v>287</v>
      </c>
      <c r="H180" s="130">
        <v>1</v>
      </c>
      <c r="I180" s="130" t="s">
        <v>276</v>
      </c>
      <c r="J180" s="131">
        <v>44.8</v>
      </c>
      <c r="K180" s="132">
        <v>5.0999999999999996</v>
      </c>
      <c r="L180" s="132">
        <v>8.6300000000000008</v>
      </c>
      <c r="M180" s="132">
        <v>13.43</v>
      </c>
      <c r="N180" s="132">
        <v>6.91</v>
      </c>
      <c r="O180" s="132">
        <v>3.15</v>
      </c>
      <c r="P180" s="132">
        <v>1.81</v>
      </c>
      <c r="Q180" s="132">
        <v>5.77</v>
      </c>
      <c r="R180" s="132">
        <v>0</v>
      </c>
      <c r="S180" s="133">
        <v>40</v>
      </c>
      <c r="T180" s="133">
        <v>40</v>
      </c>
      <c r="U180" s="133">
        <v>2604.04</v>
      </c>
      <c r="V180" s="132">
        <v>195.98199600000001</v>
      </c>
      <c r="W180" s="133">
        <v>42.3</v>
      </c>
      <c r="X180" s="133">
        <v>2604.04</v>
      </c>
      <c r="Y180" s="132">
        <v>0</v>
      </c>
      <c r="Z180" s="134">
        <v>0</v>
      </c>
      <c r="AA180" s="132">
        <v>5.05</v>
      </c>
      <c r="AB180" s="132">
        <v>10.67</v>
      </c>
      <c r="AC180" s="132">
        <v>14</v>
      </c>
      <c r="AD180" s="131">
        <f t="shared" si="132"/>
        <v>1407329.28</v>
      </c>
      <c r="AE180" s="132">
        <f t="shared" si="132"/>
        <v>160209.36000000002</v>
      </c>
      <c r="AF180" s="132">
        <f t="shared" si="132"/>
        <v>271099.36800000007</v>
      </c>
      <c r="AG180" s="132">
        <f t="shared" si="131"/>
        <v>421884.64800000004</v>
      </c>
      <c r="AH180" s="132">
        <f t="shared" si="131"/>
        <v>217067.97600000002</v>
      </c>
      <c r="AI180" s="132">
        <f t="shared" si="131"/>
        <v>98952.84</v>
      </c>
      <c r="AJ180" s="132">
        <f t="shared" si="131"/>
        <v>56858.616000000009</v>
      </c>
      <c r="AK180" s="132">
        <f t="shared" si="131"/>
        <v>181256.47200000001</v>
      </c>
      <c r="AL180" s="132">
        <f t="shared" si="131"/>
        <v>0</v>
      </c>
      <c r="AN180" s="135">
        <f>SUMIF('Page 1'!$L:$L,$B:$B,'Page 1'!$S:$S)</f>
        <v>48.16</v>
      </c>
      <c r="AO180" s="190">
        <f>SUMIF(СиР!$T$25:$Z$25,$AN$5:$AN$235,СиР!$T$26:$Z$26)</f>
        <v>18.649999999999999</v>
      </c>
      <c r="AP180" s="191"/>
      <c r="AQ180" s="135">
        <f>SUMIF(СиР!$T$25:$Z$25,$AN$5:$AN$235,СиР!$T$28:$Z$28)</f>
        <v>7.16</v>
      </c>
      <c r="AR180" s="135">
        <f>SUMIF(СиР!$T$25:$Z$25,$AN$5:$AN$235,СиР!$T$29:$Z$29)</f>
        <v>1.53</v>
      </c>
      <c r="AS180" s="135">
        <f>SUMIF(СиР!$T$25:$Z$25,$AN$5:$AN$235,СиР!$T$30:$Z$30)</f>
        <v>0.32</v>
      </c>
      <c r="AT180" s="135">
        <f>SUMIF(СиР!$T$25:$Z$25,$AN$5:$AN$235,СиР!$T$31:$Z$31)</f>
        <v>0.87</v>
      </c>
      <c r="AU180" s="135">
        <f>SUMIF(СиР!$T$25:$Z$25,$AN$5:$AN$235,СиР!$T$32:$Z$32)</f>
        <v>5.01</v>
      </c>
      <c r="AV180" s="135">
        <f>SUMIF(СиР!$T$25:$Z$25,$AN$5:$AN$235,СиР!$T$33:$Z$33)</f>
        <v>4.99</v>
      </c>
      <c r="AW180" s="135">
        <f>SUMIF(СиР!$T$25:$Z$25,$AN$5:$AN$235,СиР!$T$34:$Z$34)</f>
        <v>2.7</v>
      </c>
      <c r="AX180" s="135">
        <f>SUMIF(СиР!$T$25:$Z$25,$AN$5:$AN$235,СиР!$T$35:$Z$35)</f>
        <v>6.46</v>
      </c>
      <c r="AY180" s="135">
        <f>SUMIF(СиР!$T$25:$Z$25,$AN$5:$AN$235,СиР!$T$36:$Z$36)</f>
        <v>0.47</v>
      </c>
      <c r="AZ180" s="136">
        <f>SUMIF(СиР!$T$25:$Z$25,$AN$5:$AN$235,СиР!$T$37:$Z$37)</f>
        <v>0</v>
      </c>
      <c r="BA180" s="135">
        <f t="shared" si="139"/>
        <v>54.565279999999994</v>
      </c>
      <c r="BB180" s="190">
        <f t="shared" si="126"/>
        <v>21.130449999999996</v>
      </c>
      <c r="BC180" s="191">
        <f t="shared" si="126"/>
        <v>0</v>
      </c>
      <c r="BD180" s="135">
        <f t="shared" si="126"/>
        <v>8.1122800000000002</v>
      </c>
      <c r="BE180" s="135">
        <f t="shared" si="126"/>
        <v>1.7334900000000002</v>
      </c>
      <c r="BF180" s="135">
        <f t="shared" si="126"/>
        <v>0.36255999999999999</v>
      </c>
      <c r="BG180" s="135">
        <f t="shared" si="126"/>
        <v>0.98570999999999998</v>
      </c>
      <c r="BH180" s="135">
        <f t="shared" si="126"/>
        <v>5.6763299999999992</v>
      </c>
      <c r="BI180" s="135">
        <f t="shared" si="126"/>
        <v>5.6536700000000009</v>
      </c>
      <c r="BJ180" s="135">
        <f t="shared" si="126"/>
        <v>3.0591000000000004</v>
      </c>
      <c r="BK180" s="135">
        <f t="shared" si="133"/>
        <v>7.3191800000000002</v>
      </c>
      <c r="BL180" s="135">
        <f t="shared" si="133"/>
        <v>0.53250999999999993</v>
      </c>
      <c r="BM180" s="136">
        <f t="shared" si="133"/>
        <v>0</v>
      </c>
      <c r="BN180" s="137">
        <f t="shared" si="121"/>
        <v>3361112.7916800007</v>
      </c>
      <c r="BO180" s="187">
        <f t="shared" si="140"/>
        <v>1301593.7201999999</v>
      </c>
      <c r="BP180" s="187">
        <f t="shared" si="141"/>
        <v>0</v>
      </c>
      <c r="BQ180" s="137">
        <f t="shared" si="142"/>
        <v>499700.32368000009</v>
      </c>
      <c r="BR180" s="137">
        <f t="shared" si="142"/>
        <v>106779.53844</v>
      </c>
      <c r="BS180" s="137">
        <f t="shared" si="142"/>
        <v>22332.97536</v>
      </c>
      <c r="BT180" s="137">
        <f t="shared" si="142"/>
        <v>60717.776760000001</v>
      </c>
      <c r="BU180" s="137">
        <f t="shared" si="142"/>
        <v>349650.64548000001</v>
      </c>
      <c r="BV180" s="137">
        <f t="shared" si="142"/>
        <v>348254.83452000009</v>
      </c>
      <c r="BW180" s="137">
        <f t="shared" si="142"/>
        <v>188434.47960000005</v>
      </c>
      <c r="BX180" s="137">
        <f t="shared" si="142"/>
        <v>450846.94008000003</v>
      </c>
      <c r="BY180" s="137">
        <f t="shared" si="142"/>
        <v>32801.557559999994</v>
      </c>
      <c r="BZ180" s="137">
        <f t="shared" si="142"/>
        <v>0</v>
      </c>
      <c r="CA180" s="122">
        <v>1</v>
      </c>
      <c r="CF180" s="127" t="s">
        <v>151</v>
      </c>
    </row>
    <row r="181" spans="1:84" ht="12" hidden="1" customHeight="1" x14ac:dyDescent="0.25">
      <c r="A181" s="126" t="e">
        <f t="shared" si="122"/>
        <v>#REF!</v>
      </c>
      <c r="B181" s="127" t="s">
        <v>152</v>
      </c>
      <c r="C181" s="128">
        <f t="shared" si="124"/>
        <v>4185.8</v>
      </c>
      <c r="D181" s="129">
        <v>4185.8</v>
      </c>
      <c r="E181" s="129">
        <v>0</v>
      </c>
      <c r="F181" s="129">
        <v>712.9</v>
      </c>
      <c r="G181" s="126" t="s">
        <v>287</v>
      </c>
      <c r="H181" s="130">
        <v>3</v>
      </c>
      <c r="I181" s="130" t="s">
        <v>276</v>
      </c>
      <c r="J181" s="131">
        <v>45.06</v>
      </c>
      <c r="K181" s="132">
        <v>5.0999999999999996</v>
      </c>
      <c r="L181" s="132">
        <v>8.6300000000000008</v>
      </c>
      <c r="M181" s="132">
        <v>13.43</v>
      </c>
      <c r="N181" s="132">
        <v>6.91</v>
      </c>
      <c r="O181" s="132">
        <v>3.15</v>
      </c>
      <c r="P181" s="132">
        <v>1.81</v>
      </c>
      <c r="Q181" s="132">
        <v>5.77</v>
      </c>
      <c r="R181" s="132">
        <v>0.26</v>
      </c>
      <c r="S181" s="133">
        <v>40</v>
      </c>
      <c r="T181" s="133">
        <v>40</v>
      </c>
      <c r="U181" s="133">
        <v>2604.04</v>
      </c>
      <c r="V181" s="132">
        <v>195.98199600000001</v>
      </c>
      <c r="W181" s="133">
        <v>42.3</v>
      </c>
      <c r="X181" s="133">
        <v>2604.04</v>
      </c>
      <c r="Y181" s="132">
        <v>7.85</v>
      </c>
      <c r="Z181" s="134">
        <v>0</v>
      </c>
      <c r="AA181" s="132">
        <v>6.73</v>
      </c>
      <c r="AB181" s="132">
        <v>10.67</v>
      </c>
      <c r="AC181" s="132">
        <v>14</v>
      </c>
      <c r="AD181" s="131">
        <f t="shared" si="132"/>
        <v>1131672.888</v>
      </c>
      <c r="AE181" s="132">
        <f t="shared" si="132"/>
        <v>128085.47999999998</v>
      </c>
      <c r="AF181" s="132">
        <f t="shared" si="132"/>
        <v>216740.72400000005</v>
      </c>
      <c r="AG181" s="132">
        <f t="shared" si="131"/>
        <v>337291.76400000002</v>
      </c>
      <c r="AH181" s="132">
        <f t="shared" si="131"/>
        <v>173543.26800000001</v>
      </c>
      <c r="AI181" s="132">
        <f t="shared" si="131"/>
        <v>79111.62</v>
      </c>
      <c r="AJ181" s="132">
        <f t="shared" si="131"/>
        <v>45457.788</v>
      </c>
      <c r="AK181" s="132">
        <f t="shared" si="131"/>
        <v>144912.39600000001</v>
      </c>
      <c r="AL181" s="132">
        <f t="shared" si="131"/>
        <v>6529.848</v>
      </c>
      <c r="AN181" s="135">
        <f>SUMIF('Page 1'!$L:$L,$B:$B,'Page 1'!$S:$S)</f>
        <v>48.44</v>
      </c>
      <c r="AO181" s="190">
        <f>SUMIF(СиР!$T$25:$Z$25,$AN$5:$AN$235,СиР!$T$26:$Z$26)</f>
        <v>18.489999999999998</v>
      </c>
      <c r="AP181" s="191"/>
      <c r="AQ181" s="135">
        <f>SUMIF(СиР!$T$25:$Z$25,$AN$5:$AN$235,СиР!$T$28:$Z$28)</f>
        <v>6.67</v>
      </c>
      <c r="AR181" s="135">
        <f>SUMIF(СиР!$T$25:$Z$25,$AN$5:$AN$235,СиР!$T$29:$Z$29)</f>
        <v>1.53</v>
      </c>
      <c r="AS181" s="135">
        <f>SUMIF(СиР!$T$25:$Z$25,$AN$5:$AN$235,СиР!$T$30:$Z$30)</f>
        <v>0.32</v>
      </c>
      <c r="AT181" s="135">
        <f>SUMIF(СиР!$T$25:$Z$25,$AN$5:$AN$235,СиР!$T$31:$Z$31)</f>
        <v>0.87</v>
      </c>
      <c r="AU181" s="135">
        <f>SUMIF(СиР!$T$25:$Z$25,$AN$5:$AN$235,СиР!$T$32:$Z$32)</f>
        <v>5.01</v>
      </c>
      <c r="AV181" s="135">
        <f>SUMIF(СиР!$T$25:$Z$25,$AN$5:$AN$235,СиР!$T$33:$Z$33)</f>
        <v>4.99</v>
      </c>
      <c r="AW181" s="135">
        <f>SUMIF(СиР!$T$25:$Z$25,$AN$5:$AN$235,СиР!$T$34:$Z$34)</f>
        <v>2.7</v>
      </c>
      <c r="AX181" s="135">
        <f>SUMIF(СиР!$T$25:$Z$25,$AN$5:$AN$235,СиР!$T$35:$Z$35)</f>
        <v>6.46</v>
      </c>
      <c r="AY181" s="135">
        <f>SUMIF(СиР!$T$25:$Z$25,$AN$5:$AN$235,СиР!$T$36:$Z$36)</f>
        <v>0.47</v>
      </c>
      <c r="AZ181" s="136">
        <f>SUMIF(СиР!$T$25:$Z$25,$AN$5:$AN$235,СиР!$T$37:$Z$37)</f>
        <v>0.93</v>
      </c>
      <c r="BA181" s="135">
        <f t="shared" si="139"/>
        <v>54.88252</v>
      </c>
      <c r="BB181" s="190">
        <f t="shared" si="126"/>
        <v>20.949169999999999</v>
      </c>
      <c r="BC181" s="191">
        <f t="shared" si="126"/>
        <v>0</v>
      </c>
      <c r="BD181" s="135">
        <f t="shared" si="126"/>
        <v>7.5571100000000007</v>
      </c>
      <c r="BE181" s="135">
        <f t="shared" si="126"/>
        <v>1.7334900000000002</v>
      </c>
      <c r="BF181" s="135">
        <f t="shared" si="126"/>
        <v>0.36256000000000005</v>
      </c>
      <c r="BG181" s="135">
        <f t="shared" si="126"/>
        <v>0.98571000000000009</v>
      </c>
      <c r="BH181" s="135">
        <f t="shared" si="126"/>
        <v>5.6763300000000001</v>
      </c>
      <c r="BI181" s="135">
        <f t="shared" si="126"/>
        <v>5.65367</v>
      </c>
      <c r="BJ181" s="135">
        <f t="shared" si="126"/>
        <v>3.0591000000000004</v>
      </c>
      <c r="BK181" s="135">
        <f t="shared" si="133"/>
        <v>7.3191800000000002</v>
      </c>
      <c r="BL181" s="135">
        <f t="shared" si="133"/>
        <v>0.53250999999999993</v>
      </c>
      <c r="BM181" s="136">
        <f t="shared" si="133"/>
        <v>1.05369</v>
      </c>
      <c r="BN181" s="137">
        <f t="shared" si="121"/>
        <v>2702792.8261599997</v>
      </c>
      <c r="BO181" s="187">
        <f t="shared" si="140"/>
        <v>1031681.24186</v>
      </c>
      <c r="BP181" s="187">
        <f t="shared" si="141"/>
        <v>0</v>
      </c>
      <c r="BQ181" s="137">
        <f t="shared" si="142"/>
        <v>372164.08238000004</v>
      </c>
      <c r="BR181" s="137">
        <f t="shared" si="142"/>
        <v>85368.972420000006</v>
      </c>
      <c r="BS181" s="137">
        <f t="shared" si="142"/>
        <v>17854.948480000003</v>
      </c>
      <c r="BT181" s="137">
        <f t="shared" si="142"/>
        <v>48543.141180000006</v>
      </c>
      <c r="BU181" s="137">
        <f t="shared" si="142"/>
        <v>279541.53713999997</v>
      </c>
      <c r="BV181" s="137">
        <f t="shared" si="142"/>
        <v>278425.60285999998</v>
      </c>
      <c r="BW181" s="137">
        <f t="shared" si="142"/>
        <v>150651.12780000005</v>
      </c>
      <c r="BX181" s="137">
        <f t="shared" si="142"/>
        <v>360446.77244000003</v>
      </c>
      <c r="BY181" s="137">
        <f t="shared" si="142"/>
        <v>26224.455579999994</v>
      </c>
      <c r="BZ181" s="137">
        <f t="shared" si="142"/>
        <v>51890.944019999995</v>
      </c>
      <c r="CA181" s="122">
        <v>1</v>
      </c>
      <c r="CF181" s="127" t="s">
        <v>152</v>
      </c>
    </row>
    <row r="182" spans="1:84" ht="12" hidden="1" customHeight="1" x14ac:dyDescent="0.25">
      <c r="A182" s="126" t="e">
        <f t="shared" si="122"/>
        <v>#REF!</v>
      </c>
      <c r="B182" s="127" t="s">
        <v>153</v>
      </c>
      <c r="C182" s="128">
        <f t="shared" si="124"/>
        <v>3577.7</v>
      </c>
      <c r="D182" s="129">
        <v>3577.7</v>
      </c>
      <c r="E182" s="129">
        <v>0</v>
      </c>
      <c r="F182" s="129">
        <v>577.9</v>
      </c>
      <c r="G182" s="126" t="s">
        <v>287</v>
      </c>
      <c r="H182" s="130">
        <v>3</v>
      </c>
      <c r="I182" s="130" t="s">
        <v>276</v>
      </c>
      <c r="J182" s="131">
        <v>45.06</v>
      </c>
      <c r="K182" s="132">
        <v>5.0999999999999996</v>
      </c>
      <c r="L182" s="132">
        <v>8.6300000000000008</v>
      </c>
      <c r="M182" s="132">
        <v>13.43</v>
      </c>
      <c r="N182" s="132">
        <v>6.91</v>
      </c>
      <c r="O182" s="132">
        <v>3.15</v>
      </c>
      <c r="P182" s="132">
        <v>1.81</v>
      </c>
      <c r="Q182" s="132">
        <v>5.77</v>
      </c>
      <c r="R182" s="132">
        <v>0.26</v>
      </c>
      <c r="S182" s="133">
        <v>40</v>
      </c>
      <c r="T182" s="133">
        <v>40</v>
      </c>
      <c r="U182" s="133">
        <v>2604.04</v>
      </c>
      <c r="V182" s="132">
        <v>195.98199600000001</v>
      </c>
      <c r="W182" s="133">
        <v>42.3</v>
      </c>
      <c r="X182" s="133">
        <v>2604.04</v>
      </c>
      <c r="Y182" s="132">
        <v>7.85</v>
      </c>
      <c r="Z182" s="134">
        <v>0</v>
      </c>
      <c r="AA182" s="132">
        <v>6.73</v>
      </c>
      <c r="AB182" s="132">
        <v>10.67</v>
      </c>
      <c r="AC182" s="132">
        <v>14</v>
      </c>
      <c r="AD182" s="131">
        <f t="shared" si="132"/>
        <v>967266.97200000007</v>
      </c>
      <c r="AE182" s="132">
        <f t="shared" si="132"/>
        <v>109477.61999999998</v>
      </c>
      <c r="AF182" s="132">
        <f t="shared" si="132"/>
        <v>185253.30599999998</v>
      </c>
      <c r="AG182" s="132">
        <f t="shared" si="131"/>
        <v>288291.06599999999</v>
      </c>
      <c r="AH182" s="132">
        <f t="shared" si="131"/>
        <v>148331.44199999998</v>
      </c>
      <c r="AI182" s="132">
        <f t="shared" si="131"/>
        <v>67618.53</v>
      </c>
      <c r="AJ182" s="132">
        <f t="shared" si="131"/>
        <v>38853.822</v>
      </c>
      <c r="AK182" s="132">
        <f t="shared" si="131"/>
        <v>123859.97399999999</v>
      </c>
      <c r="AL182" s="132">
        <f t="shared" si="131"/>
        <v>5581.2119999999995</v>
      </c>
      <c r="AN182" s="135">
        <f>SUMIF('Page 1'!$L:$L,$B:$B,'Page 1'!$S:$S)</f>
        <v>48.44</v>
      </c>
      <c r="AO182" s="190">
        <f>SUMIF(СиР!$T$25:$Z$25,$AN$5:$AN$235,СиР!$T$26:$Z$26)</f>
        <v>18.489999999999998</v>
      </c>
      <c r="AP182" s="191"/>
      <c r="AQ182" s="135">
        <f>SUMIF(СиР!$T$25:$Z$25,$AN$5:$AN$235,СиР!$T$28:$Z$28)</f>
        <v>6.67</v>
      </c>
      <c r="AR182" s="135">
        <f>SUMIF(СиР!$T$25:$Z$25,$AN$5:$AN$235,СиР!$T$29:$Z$29)</f>
        <v>1.53</v>
      </c>
      <c r="AS182" s="135">
        <f>SUMIF(СиР!$T$25:$Z$25,$AN$5:$AN$235,СиР!$T$30:$Z$30)</f>
        <v>0.32</v>
      </c>
      <c r="AT182" s="135">
        <f>SUMIF(СиР!$T$25:$Z$25,$AN$5:$AN$235,СиР!$T$31:$Z$31)</f>
        <v>0.87</v>
      </c>
      <c r="AU182" s="135">
        <f>SUMIF(СиР!$T$25:$Z$25,$AN$5:$AN$235,СиР!$T$32:$Z$32)</f>
        <v>5.01</v>
      </c>
      <c r="AV182" s="135">
        <f>SUMIF(СиР!$T$25:$Z$25,$AN$5:$AN$235,СиР!$T$33:$Z$33)</f>
        <v>4.99</v>
      </c>
      <c r="AW182" s="135">
        <f>SUMIF(СиР!$T$25:$Z$25,$AN$5:$AN$235,СиР!$T$34:$Z$34)</f>
        <v>2.7</v>
      </c>
      <c r="AX182" s="135">
        <f>SUMIF(СиР!$T$25:$Z$25,$AN$5:$AN$235,СиР!$T$35:$Z$35)</f>
        <v>6.46</v>
      </c>
      <c r="AY182" s="135">
        <f>SUMIF(СиР!$T$25:$Z$25,$AN$5:$AN$235,СиР!$T$36:$Z$36)</f>
        <v>0.47</v>
      </c>
      <c r="AZ182" s="136">
        <f>SUMIF(СиР!$T$25:$Z$25,$AN$5:$AN$235,СиР!$T$37:$Z$37)</f>
        <v>0.93</v>
      </c>
      <c r="BA182" s="135">
        <f t="shared" si="139"/>
        <v>54.88252</v>
      </c>
      <c r="BB182" s="190">
        <f t="shared" si="126"/>
        <v>20.949169999999999</v>
      </c>
      <c r="BC182" s="191">
        <f t="shared" si="126"/>
        <v>0</v>
      </c>
      <c r="BD182" s="135">
        <f t="shared" si="126"/>
        <v>7.5571100000000007</v>
      </c>
      <c r="BE182" s="135">
        <f t="shared" si="126"/>
        <v>1.7334900000000002</v>
      </c>
      <c r="BF182" s="135">
        <f t="shared" si="126"/>
        <v>0.36256000000000005</v>
      </c>
      <c r="BG182" s="135">
        <f t="shared" si="126"/>
        <v>0.98571000000000009</v>
      </c>
      <c r="BH182" s="135">
        <f t="shared" si="126"/>
        <v>5.6763300000000001</v>
      </c>
      <c r="BI182" s="135">
        <f t="shared" si="126"/>
        <v>5.65367</v>
      </c>
      <c r="BJ182" s="135">
        <f t="shared" si="126"/>
        <v>3.0591000000000004</v>
      </c>
      <c r="BK182" s="135">
        <f t="shared" si="133"/>
        <v>7.3191800000000002</v>
      </c>
      <c r="BL182" s="135">
        <f t="shared" si="133"/>
        <v>0.53250999999999993</v>
      </c>
      <c r="BM182" s="136">
        <f t="shared" si="133"/>
        <v>1.05369</v>
      </c>
      <c r="BN182" s="137">
        <f t="shared" si="121"/>
        <v>2310139.4940400003</v>
      </c>
      <c r="BO182" s="187">
        <f t="shared" si="140"/>
        <v>881801.80108999985</v>
      </c>
      <c r="BP182" s="187">
        <f t="shared" si="141"/>
        <v>0</v>
      </c>
      <c r="BQ182" s="137">
        <f t="shared" si="142"/>
        <v>318097.24247</v>
      </c>
      <c r="BR182" s="137">
        <f t="shared" si="142"/>
        <v>72966.833729999998</v>
      </c>
      <c r="BS182" s="137">
        <f t="shared" si="142"/>
        <v>15261.037119999999</v>
      </c>
      <c r="BT182" s="137">
        <f t="shared" si="142"/>
        <v>41490.944670000004</v>
      </c>
      <c r="BU182" s="137">
        <f t="shared" si="142"/>
        <v>238930.61240999997</v>
      </c>
      <c r="BV182" s="137">
        <f t="shared" si="142"/>
        <v>237976.79759</v>
      </c>
      <c r="BW182" s="137">
        <f t="shared" si="142"/>
        <v>128765.00070000002</v>
      </c>
      <c r="BX182" s="137">
        <f t="shared" si="142"/>
        <v>308082.18686000002</v>
      </c>
      <c r="BY182" s="137">
        <f t="shared" si="142"/>
        <v>22414.648269999994</v>
      </c>
      <c r="BZ182" s="137">
        <f t="shared" si="142"/>
        <v>44352.389129999996</v>
      </c>
      <c r="CA182" s="122">
        <v>1</v>
      </c>
      <c r="CF182" s="127" t="s">
        <v>153</v>
      </c>
    </row>
    <row r="183" spans="1:84" ht="12" hidden="1" customHeight="1" x14ac:dyDescent="0.25">
      <c r="A183" s="126" t="e">
        <f t="shared" si="122"/>
        <v>#REF!</v>
      </c>
      <c r="B183" s="127" t="s">
        <v>154</v>
      </c>
      <c r="C183" s="128">
        <f t="shared" si="124"/>
        <v>4230.2</v>
      </c>
      <c r="D183" s="129">
        <v>4230.2</v>
      </c>
      <c r="E183" s="129">
        <v>0</v>
      </c>
      <c r="F183" s="129">
        <v>712.9</v>
      </c>
      <c r="G183" s="126" t="s">
        <v>287</v>
      </c>
      <c r="H183" s="130">
        <v>3</v>
      </c>
      <c r="I183" s="130" t="s">
        <v>276</v>
      </c>
      <c r="J183" s="131">
        <v>45.06</v>
      </c>
      <c r="K183" s="132">
        <v>5.0999999999999996</v>
      </c>
      <c r="L183" s="132">
        <v>8.6300000000000008</v>
      </c>
      <c r="M183" s="132">
        <v>13.43</v>
      </c>
      <c r="N183" s="132">
        <v>6.91</v>
      </c>
      <c r="O183" s="132">
        <v>3.15</v>
      </c>
      <c r="P183" s="132">
        <v>1.81</v>
      </c>
      <c r="Q183" s="132">
        <v>5.77</v>
      </c>
      <c r="R183" s="132">
        <v>0.26</v>
      </c>
      <c r="S183" s="133">
        <v>40</v>
      </c>
      <c r="T183" s="133">
        <v>40</v>
      </c>
      <c r="U183" s="133">
        <v>2604.04</v>
      </c>
      <c r="V183" s="132">
        <v>195.98199600000001</v>
      </c>
      <c r="W183" s="133">
        <v>42.3</v>
      </c>
      <c r="X183" s="133">
        <v>2604.04</v>
      </c>
      <c r="Y183" s="132">
        <v>7.85</v>
      </c>
      <c r="Z183" s="134">
        <v>0</v>
      </c>
      <c r="AA183" s="132">
        <v>6.73</v>
      </c>
      <c r="AB183" s="132">
        <v>10.67</v>
      </c>
      <c r="AC183" s="132">
        <v>14</v>
      </c>
      <c r="AD183" s="131">
        <f t="shared" si="132"/>
        <v>1143676.872</v>
      </c>
      <c r="AE183" s="132">
        <f t="shared" si="132"/>
        <v>129444.11999999998</v>
      </c>
      <c r="AF183" s="132">
        <f t="shared" si="132"/>
        <v>219039.75600000002</v>
      </c>
      <c r="AG183" s="132">
        <f t="shared" si="131"/>
        <v>340869.51599999995</v>
      </c>
      <c r="AH183" s="132">
        <f t="shared" si="131"/>
        <v>175384.092</v>
      </c>
      <c r="AI183" s="132">
        <f t="shared" si="131"/>
        <v>79950.78</v>
      </c>
      <c r="AJ183" s="132">
        <f t="shared" si="131"/>
        <v>45939.972000000002</v>
      </c>
      <c r="AK183" s="132">
        <f t="shared" si="131"/>
        <v>146449.52399999998</v>
      </c>
      <c r="AL183" s="132">
        <f t="shared" si="131"/>
        <v>6599.112000000001</v>
      </c>
      <c r="AN183" s="135">
        <f>SUMIF('Page 1'!$L:$L,$B:$B,'Page 1'!$S:$S)</f>
        <v>48.44</v>
      </c>
      <c r="AO183" s="190">
        <f>SUMIF(СиР!$T$25:$Z$25,$AN$5:$AN$235,СиР!$T$26:$Z$26)</f>
        <v>18.489999999999998</v>
      </c>
      <c r="AP183" s="191"/>
      <c r="AQ183" s="135">
        <f>SUMIF(СиР!$T$25:$Z$25,$AN$5:$AN$235,СиР!$T$28:$Z$28)</f>
        <v>6.67</v>
      </c>
      <c r="AR183" s="135">
        <f>SUMIF(СиР!$T$25:$Z$25,$AN$5:$AN$235,СиР!$T$29:$Z$29)</f>
        <v>1.53</v>
      </c>
      <c r="AS183" s="135">
        <f>SUMIF(СиР!$T$25:$Z$25,$AN$5:$AN$235,СиР!$T$30:$Z$30)</f>
        <v>0.32</v>
      </c>
      <c r="AT183" s="135">
        <f>SUMIF(СиР!$T$25:$Z$25,$AN$5:$AN$235,СиР!$T$31:$Z$31)</f>
        <v>0.87</v>
      </c>
      <c r="AU183" s="135">
        <f>SUMIF(СиР!$T$25:$Z$25,$AN$5:$AN$235,СиР!$T$32:$Z$32)</f>
        <v>5.01</v>
      </c>
      <c r="AV183" s="135">
        <f>SUMIF(СиР!$T$25:$Z$25,$AN$5:$AN$235,СиР!$T$33:$Z$33)</f>
        <v>4.99</v>
      </c>
      <c r="AW183" s="135">
        <f>SUMIF(СиР!$T$25:$Z$25,$AN$5:$AN$235,СиР!$T$34:$Z$34)</f>
        <v>2.7</v>
      </c>
      <c r="AX183" s="135">
        <f>SUMIF(СиР!$T$25:$Z$25,$AN$5:$AN$235,СиР!$T$35:$Z$35)</f>
        <v>6.46</v>
      </c>
      <c r="AY183" s="135">
        <f>SUMIF(СиР!$T$25:$Z$25,$AN$5:$AN$235,СиР!$T$36:$Z$36)</f>
        <v>0.47</v>
      </c>
      <c r="AZ183" s="136">
        <f>SUMIF(СиР!$T$25:$Z$25,$AN$5:$AN$235,СиР!$T$37:$Z$37)</f>
        <v>0.93</v>
      </c>
      <c r="BA183" s="135">
        <f t="shared" si="139"/>
        <v>54.88252</v>
      </c>
      <c r="BB183" s="190">
        <f t="shared" si="126"/>
        <v>20.949169999999999</v>
      </c>
      <c r="BC183" s="191">
        <f t="shared" si="126"/>
        <v>0</v>
      </c>
      <c r="BD183" s="135">
        <f t="shared" si="126"/>
        <v>7.5571100000000007</v>
      </c>
      <c r="BE183" s="135">
        <f t="shared" si="126"/>
        <v>1.7334900000000002</v>
      </c>
      <c r="BF183" s="135">
        <f t="shared" si="126"/>
        <v>0.36256000000000005</v>
      </c>
      <c r="BG183" s="135">
        <f t="shared" si="126"/>
        <v>0.98571000000000009</v>
      </c>
      <c r="BH183" s="135">
        <f t="shared" ref="BH183:BJ235" si="143">$BA183*AU183/$AN183</f>
        <v>5.6763300000000001</v>
      </c>
      <c r="BI183" s="135">
        <f t="shared" si="143"/>
        <v>5.65367</v>
      </c>
      <c r="BJ183" s="135">
        <f t="shared" si="143"/>
        <v>3.0591000000000004</v>
      </c>
      <c r="BK183" s="135">
        <f t="shared" si="133"/>
        <v>7.3191800000000002</v>
      </c>
      <c r="BL183" s="135">
        <f t="shared" si="133"/>
        <v>0.53250999999999993</v>
      </c>
      <c r="BM183" s="136">
        <f t="shared" si="133"/>
        <v>1.05369</v>
      </c>
      <c r="BN183" s="137">
        <f t="shared" si="121"/>
        <v>2731462.1370399999</v>
      </c>
      <c r="BO183" s="187">
        <f t="shared" si="140"/>
        <v>1042624.5853399999</v>
      </c>
      <c r="BP183" s="187">
        <f t="shared" si="141"/>
        <v>0</v>
      </c>
      <c r="BQ183" s="137">
        <f t="shared" si="142"/>
        <v>376111.73522000003</v>
      </c>
      <c r="BR183" s="137">
        <f t="shared" si="142"/>
        <v>86274.505980000002</v>
      </c>
      <c r="BS183" s="137">
        <f t="shared" si="142"/>
        <v>18044.341120000001</v>
      </c>
      <c r="BT183" s="137">
        <f t="shared" si="142"/>
        <v>49058.05242</v>
      </c>
      <c r="BU183" s="137">
        <f t="shared" si="142"/>
        <v>282506.71565999999</v>
      </c>
      <c r="BV183" s="137">
        <f t="shared" si="142"/>
        <v>281378.94433999999</v>
      </c>
      <c r="BW183" s="137">
        <f t="shared" si="142"/>
        <v>152249.12820000004</v>
      </c>
      <c r="BX183" s="137">
        <f t="shared" si="142"/>
        <v>364270.13636</v>
      </c>
      <c r="BY183" s="137">
        <f t="shared" si="142"/>
        <v>26502.626019999992</v>
      </c>
      <c r="BZ183" s="137">
        <f t="shared" si="142"/>
        <v>52441.366379999992</v>
      </c>
      <c r="CA183" s="122">
        <v>1</v>
      </c>
      <c r="CF183" s="127" t="s">
        <v>154</v>
      </c>
    </row>
    <row r="184" spans="1:84" ht="12" hidden="1" customHeight="1" x14ac:dyDescent="0.25">
      <c r="A184" s="126" t="e">
        <f t="shared" si="122"/>
        <v>#REF!</v>
      </c>
      <c r="B184" s="127" t="s">
        <v>155</v>
      </c>
      <c r="C184" s="128">
        <f t="shared" si="124"/>
        <v>5455.0599999999995</v>
      </c>
      <c r="D184" s="129">
        <v>5434.9</v>
      </c>
      <c r="E184" s="129">
        <v>20.16</v>
      </c>
      <c r="F184" s="129">
        <v>1224.5999999999999</v>
      </c>
      <c r="G184" s="126" t="s">
        <v>287</v>
      </c>
      <c r="H184" s="130">
        <v>3</v>
      </c>
      <c r="I184" s="130" t="s">
        <v>276</v>
      </c>
      <c r="J184" s="131">
        <v>45.06</v>
      </c>
      <c r="K184" s="132">
        <v>5.0999999999999996</v>
      </c>
      <c r="L184" s="132">
        <v>8.6300000000000008</v>
      </c>
      <c r="M184" s="132">
        <v>13.43</v>
      </c>
      <c r="N184" s="132">
        <v>6.91</v>
      </c>
      <c r="O184" s="132">
        <v>3.15</v>
      </c>
      <c r="P184" s="132">
        <v>1.81</v>
      </c>
      <c r="Q184" s="132">
        <v>5.77</v>
      </c>
      <c r="R184" s="132">
        <v>0.26</v>
      </c>
      <c r="S184" s="133">
        <v>40</v>
      </c>
      <c r="T184" s="133">
        <v>40</v>
      </c>
      <c r="U184" s="133">
        <v>2604.04</v>
      </c>
      <c r="V184" s="132">
        <v>195.98199600000001</v>
      </c>
      <c r="W184" s="133">
        <v>42.3</v>
      </c>
      <c r="X184" s="133">
        <v>2604.04</v>
      </c>
      <c r="Y184" s="132">
        <v>7.85</v>
      </c>
      <c r="Z184" s="134">
        <v>0</v>
      </c>
      <c r="AA184" s="132">
        <v>6.73</v>
      </c>
      <c r="AB184" s="132">
        <v>10.67</v>
      </c>
      <c r="AC184" s="132">
        <v>14</v>
      </c>
      <c r="AD184" s="131">
        <f t="shared" si="132"/>
        <v>1474830.0216000001</v>
      </c>
      <c r="AE184" s="132">
        <f t="shared" si="132"/>
        <v>166924.83599999998</v>
      </c>
      <c r="AF184" s="132">
        <f t="shared" si="132"/>
        <v>282463.00680000003</v>
      </c>
      <c r="AG184" s="132">
        <f t="shared" si="131"/>
        <v>439568.73479999998</v>
      </c>
      <c r="AH184" s="132">
        <f t="shared" si="131"/>
        <v>226166.78759999998</v>
      </c>
      <c r="AI184" s="132">
        <f t="shared" si="131"/>
        <v>103100.63399999999</v>
      </c>
      <c r="AJ184" s="132">
        <f t="shared" si="131"/>
        <v>59241.951599999993</v>
      </c>
      <c r="AK184" s="132">
        <f t="shared" si="131"/>
        <v>188854.17719999998</v>
      </c>
      <c r="AL184" s="132">
        <f t="shared" si="131"/>
        <v>8509.8935999999994</v>
      </c>
      <c r="AN184" s="135">
        <f>SUMIF('Page 1'!$L:$L,$B:$B,'Page 1'!$S:$S)</f>
        <v>48.44</v>
      </c>
      <c r="AO184" s="190">
        <f>SUMIF(СиР!$T$25:$Z$25,$AN$5:$AN$235,СиР!$T$26:$Z$26)</f>
        <v>18.489999999999998</v>
      </c>
      <c r="AP184" s="191"/>
      <c r="AQ184" s="135">
        <f>SUMIF(СиР!$T$25:$Z$25,$AN$5:$AN$235,СиР!$T$28:$Z$28)</f>
        <v>6.67</v>
      </c>
      <c r="AR184" s="135">
        <f>SUMIF(СиР!$T$25:$Z$25,$AN$5:$AN$235,СиР!$T$29:$Z$29)</f>
        <v>1.53</v>
      </c>
      <c r="AS184" s="135">
        <f>SUMIF(СиР!$T$25:$Z$25,$AN$5:$AN$235,СиР!$T$30:$Z$30)</f>
        <v>0.32</v>
      </c>
      <c r="AT184" s="135">
        <f>SUMIF(СиР!$T$25:$Z$25,$AN$5:$AN$235,СиР!$T$31:$Z$31)</f>
        <v>0.87</v>
      </c>
      <c r="AU184" s="135">
        <f>SUMIF(СиР!$T$25:$Z$25,$AN$5:$AN$235,СиР!$T$32:$Z$32)</f>
        <v>5.01</v>
      </c>
      <c r="AV184" s="135">
        <f>SUMIF(СиР!$T$25:$Z$25,$AN$5:$AN$235,СиР!$T$33:$Z$33)</f>
        <v>4.99</v>
      </c>
      <c r="AW184" s="135">
        <f>SUMIF(СиР!$T$25:$Z$25,$AN$5:$AN$235,СиР!$T$34:$Z$34)</f>
        <v>2.7</v>
      </c>
      <c r="AX184" s="135">
        <f>SUMIF(СиР!$T$25:$Z$25,$AN$5:$AN$235,СиР!$T$35:$Z$35)</f>
        <v>6.46</v>
      </c>
      <c r="AY184" s="135">
        <f>SUMIF(СиР!$T$25:$Z$25,$AN$5:$AN$235,СиР!$T$36:$Z$36)</f>
        <v>0.47</v>
      </c>
      <c r="AZ184" s="136">
        <f>SUMIF(СиР!$T$25:$Z$25,$AN$5:$AN$235,СиР!$T$37:$Z$37)</f>
        <v>0.93</v>
      </c>
      <c r="BA184" s="135">
        <f t="shared" si="139"/>
        <v>54.88252</v>
      </c>
      <c r="BB184" s="190">
        <f t="shared" ref="BB184:BG226" si="144">$BA184*AO184/$AN184</f>
        <v>20.949169999999999</v>
      </c>
      <c r="BC184" s="191">
        <f t="shared" si="144"/>
        <v>0</v>
      </c>
      <c r="BD184" s="135">
        <f t="shared" si="144"/>
        <v>7.5571100000000007</v>
      </c>
      <c r="BE184" s="135">
        <f t="shared" si="144"/>
        <v>1.7334900000000002</v>
      </c>
      <c r="BF184" s="135">
        <f t="shared" si="144"/>
        <v>0.36256000000000005</v>
      </c>
      <c r="BG184" s="135">
        <f t="shared" si="144"/>
        <v>0.98571000000000009</v>
      </c>
      <c r="BH184" s="135">
        <f t="shared" si="143"/>
        <v>5.6763300000000001</v>
      </c>
      <c r="BI184" s="135">
        <f t="shared" si="143"/>
        <v>5.65367</v>
      </c>
      <c r="BJ184" s="135">
        <f t="shared" si="143"/>
        <v>3.0591000000000004</v>
      </c>
      <c r="BK184" s="135">
        <f t="shared" si="133"/>
        <v>7.3191800000000002</v>
      </c>
      <c r="BL184" s="135">
        <f t="shared" si="133"/>
        <v>0.53250999999999993</v>
      </c>
      <c r="BM184" s="136">
        <f t="shared" si="133"/>
        <v>1.05369</v>
      </c>
      <c r="BN184" s="137">
        <f t="shared" si="121"/>
        <v>3522360.6083119996</v>
      </c>
      <c r="BO184" s="187">
        <f t="shared" si="140"/>
        <v>1344517.9118019997</v>
      </c>
      <c r="BP184" s="187">
        <f t="shared" si="141"/>
        <v>0</v>
      </c>
      <c r="BQ184" s="137">
        <f t="shared" si="142"/>
        <v>485015.38516599999</v>
      </c>
      <c r="BR184" s="137">
        <f t="shared" si="142"/>
        <v>111255.40319399998</v>
      </c>
      <c r="BS184" s="137">
        <f t="shared" si="142"/>
        <v>23269.103936</v>
      </c>
      <c r="BT184" s="137">
        <f t="shared" si="142"/>
        <v>63262.876325999998</v>
      </c>
      <c r="BU184" s="137">
        <f t="shared" si="142"/>
        <v>364306.90849799995</v>
      </c>
      <c r="BV184" s="137">
        <f t="shared" si="142"/>
        <v>362852.58950199996</v>
      </c>
      <c r="BW184" s="137">
        <f t="shared" si="142"/>
        <v>196333.06446000002</v>
      </c>
      <c r="BX184" s="137">
        <f t="shared" si="142"/>
        <v>469745.03570799995</v>
      </c>
      <c r="BY184" s="137">
        <f t="shared" si="142"/>
        <v>34176.496405999991</v>
      </c>
      <c r="BZ184" s="137">
        <f t="shared" si="142"/>
        <v>67625.833313999989</v>
      </c>
      <c r="CA184" s="122">
        <v>1</v>
      </c>
      <c r="CF184" s="127" t="s">
        <v>155</v>
      </c>
    </row>
    <row r="185" spans="1:84" ht="12" hidden="1" customHeight="1" x14ac:dyDescent="0.25">
      <c r="A185" s="126" t="e">
        <f t="shared" si="122"/>
        <v>#REF!</v>
      </c>
      <c r="B185" s="127" t="s">
        <v>156</v>
      </c>
      <c r="C185" s="128">
        <f t="shared" si="124"/>
        <v>4167.5</v>
      </c>
      <c r="D185" s="129">
        <v>4167.5</v>
      </c>
      <c r="E185" s="129">
        <v>0</v>
      </c>
      <c r="F185" s="129">
        <v>1164.5999999999999</v>
      </c>
      <c r="G185" s="126" t="s">
        <v>287</v>
      </c>
      <c r="H185" s="130">
        <v>3</v>
      </c>
      <c r="I185" s="130" t="s">
        <v>276</v>
      </c>
      <c r="J185" s="131">
        <v>45.06</v>
      </c>
      <c r="K185" s="132">
        <v>5.0999999999999996</v>
      </c>
      <c r="L185" s="132">
        <v>8.6300000000000008</v>
      </c>
      <c r="M185" s="132">
        <v>13.43</v>
      </c>
      <c r="N185" s="132">
        <v>6.91</v>
      </c>
      <c r="O185" s="132">
        <v>3.15</v>
      </c>
      <c r="P185" s="132">
        <v>1.81</v>
      </c>
      <c r="Q185" s="132">
        <v>5.77</v>
      </c>
      <c r="R185" s="132">
        <v>0.26</v>
      </c>
      <c r="S185" s="133">
        <v>40</v>
      </c>
      <c r="T185" s="133">
        <v>40</v>
      </c>
      <c r="U185" s="133">
        <v>2604.04</v>
      </c>
      <c r="V185" s="132">
        <v>195.98199600000001</v>
      </c>
      <c r="W185" s="133">
        <v>42.3</v>
      </c>
      <c r="X185" s="133">
        <v>2604.04</v>
      </c>
      <c r="Y185" s="132">
        <v>7.85</v>
      </c>
      <c r="Z185" s="134">
        <v>0</v>
      </c>
      <c r="AA185" s="132">
        <v>6.73</v>
      </c>
      <c r="AB185" s="132">
        <v>10.67</v>
      </c>
      <c r="AC185" s="132">
        <v>14</v>
      </c>
      <c r="AD185" s="131">
        <f t="shared" si="132"/>
        <v>1126725.3</v>
      </c>
      <c r="AE185" s="132">
        <f t="shared" si="132"/>
        <v>127525.5</v>
      </c>
      <c r="AF185" s="132">
        <f t="shared" si="132"/>
        <v>215793.15000000002</v>
      </c>
      <c r="AG185" s="132">
        <f t="shared" si="131"/>
        <v>335817.15</v>
      </c>
      <c r="AH185" s="132">
        <f t="shared" si="131"/>
        <v>172784.55</v>
      </c>
      <c r="AI185" s="132">
        <f t="shared" si="131"/>
        <v>78765.75</v>
      </c>
      <c r="AJ185" s="132">
        <f t="shared" si="131"/>
        <v>45259.05</v>
      </c>
      <c r="AK185" s="132">
        <f t="shared" si="131"/>
        <v>144278.84999999998</v>
      </c>
      <c r="AL185" s="132">
        <f t="shared" si="131"/>
        <v>6501.2999999999993</v>
      </c>
      <c r="AN185" s="135">
        <f>SUMIF('Page 1'!$L:$L,$B:$B,'Page 1'!$S:$S)</f>
        <v>48.44</v>
      </c>
      <c r="AO185" s="190">
        <f>SUMIF(СиР!$T$25:$Z$25,$AN$5:$AN$235,СиР!$T$26:$Z$26)</f>
        <v>18.489999999999998</v>
      </c>
      <c r="AP185" s="191"/>
      <c r="AQ185" s="135">
        <f>SUMIF(СиР!$T$25:$Z$25,$AN$5:$AN$235,СиР!$T$28:$Z$28)</f>
        <v>6.67</v>
      </c>
      <c r="AR185" s="135">
        <f>SUMIF(СиР!$T$25:$Z$25,$AN$5:$AN$235,СиР!$T$29:$Z$29)</f>
        <v>1.53</v>
      </c>
      <c r="AS185" s="135">
        <f>SUMIF(СиР!$T$25:$Z$25,$AN$5:$AN$235,СиР!$T$30:$Z$30)</f>
        <v>0.32</v>
      </c>
      <c r="AT185" s="135">
        <f>SUMIF(СиР!$T$25:$Z$25,$AN$5:$AN$235,СиР!$T$31:$Z$31)</f>
        <v>0.87</v>
      </c>
      <c r="AU185" s="135">
        <f>SUMIF(СиР!$T$25:$Z$25,$AN$5:$AN$235,СиР!$T$32:$Z$32)</f>
        <v>5.01</v>
      </c>
      <c r="AV185" s="135">
        <f>SUMIF(СиР!$T$25:$Z$25,$AN$5:$AN$235,СиР!$T$33:$Z$33)</f>
        <v>4.99</v>
      </c>
      <c r="AW185" s="135">
        <f>SUMIF(СиР!$T$25:$Z$25,$AN$5:$AN$235,СиР!$T$34:$Z$34)</f>
        <v>2.7</v>
      </c>
      <c r="AX185" s="135">
        <f>SUMIF(СиР!$T$25:$Z$25,$AN$5:$AN$235,СиР!$T$35:$Z$35)</f>
        <v>6.46</v>
      </c>
      <c r="AY185" s="135">
        <f>SUMIF(СиР!$T$25:$Z$25,$AN$5:$AN$235,СиР!$T$36:$Z$36)</f>
        <v>0.47</v>
      </c>
      <c r="AZ185" s="136">
        <f>SUMIF(СиР!$T$25:$Z$25,$AN$5:$AN$235,СиР!$T$37:$Z$37)</f>
        <v>0.93</v>
      </c>
      <c r="BA185" s="135">
        <f t="shared" si="139"/>
        <v>54.88252</v>
      </c>
      <c r="BB185" s="190">
        <f t="shared" si="144"/>
        <v>20.949169999999999</v>
      </c>
      <c r="BC185" s="191">
        <f t="shared" si="144"/>
        <v>0</v>
      </c>
      <c r="BD185" s="135">
        <f t="shared" si="144"/>
        <v>7.5571100000000007</v>
      </c>
      <c r="BE185" s="135">
        <f t="shared" si="144"/>
        <v>1.7334900000000002</v>
      </c>
      <c r="BF185" s="135">
        <f t="shared" si="144"/>
        <v>0.36256000000000005</v>
      </c>
      <c r="BG185" s="135">
        <f t="shared" si="144"/>
        <v>0.98571000000000009</v>
      </c>
      <c r="BH185" s="135">
        <f t="shared" si="143"/>
        <v>5.6763300000000001</v>
      </c>
      <c r="BI185" s="135">
        <f t="shared" si="143"/>
        <v>5.65367</v>
      </c>
      <c r="BJ185" s="135">
        <f t="shared" si="143"/>
        <v>3.0591000000000004</v>
      </c>
      <c r="BK185" s="135">
        <f t="shared" si="133"/>
        <v>7.3191800000000002</v>
      </c>
      <c r="BL185" s="135">
        <f t="shared" si="133"/>
        <v>0.53250999999999993</v>
      </c>
      <c r="BM185" s="136">
        <f t="shared" si="133"/>
        <v>1.05369</v>
      </c>
      <c r="BN185" s="137">
        <f t="shared" si="121"/>
        <v>2690976.4210000006</v>
      </c>
      <c r="BO185" s="187">
        <f t="shared" si="140"/>
        <v>1027170.8097499999</v>
      </c>
      <c r="BP185" s="187">
        <f t="shared" si="141"/>
        <v>0</v>
      </c>
      <c r="BQ185" s="137">
        <f t="shared" si="142"/>
        <v>370537.00925</v>
      </c>
      <c r="BR185" s="137">
        <f t="shared" si="142"/>
        <v>84995.745750000002</v>
      </c>
      <c r="BS185" s="137">
        <f t="shared" si="142"/>
        <v>17776.887999999999</v>
      </c>
      <c r="BT185" s="137">
        <f t="shared" si="142"/>
        <v>48330.914250000002</v>
      </c>
      <c r="BU185" s="137">
        <f t="shared" si="142"/>
        <v>278319.40275000001</v>
      </c>
      <c r="BV185" s="137">
        <f t="shared" si="142"/>
        <v>277208.34724999999</v>
      </c>
      <c r="BW185" s="137">
        <f t="shared" si="142"/>
        <v>149992.49250000002</v>
      </c>
      <c r="BX185" s="137">
        <f t="shared" si="142"/>
        <v>358870.9265</v>
      </c>
      <c r="BY185" s="137">
        <f t="shared" si="142"/>
        <v>26109.804249999994</v>
      </c>
      <c r="BZ185" s="137">
        <f t="shared" si="142"/>
        <v>51664.080749999994</v>
      </c>
      <c r="CA185" s="122">
        <v>1</v>
      </c>
      <c r="CF185" s="127" t="s">
        <v>156</v>
      </c>
    </row>
    <row r="186" spans="1:84" ht="12" hidden="1" customHeight="1" x14ac:dyDescent="0.25">
      <c r="A186" s="126" t="e">
        <f t="shared" si="122"/>
        <v>#REF!</v>
      </c>
      <c r="B186" s="127" t="s">
        <v>157</v>
      </c>
      <c r="C186" s="128">
        <f t="shared" si="124"/>
        <v>4184.8</v>
      </c>
      <c r="D186" s="129">
        <v>4184.8</v>
      </c>
      <c r="E186" s="129">
        <v>0</v>
      </c>
      <c r="F186" s="129">
        <v>1100.4000000000001</v>
      </c>
      <c r="G186" s="126" t="s">
        <v>287</v>
      </c>
      <c r="H186" s="130">
        <v>3</v>
      </c>
      <c r="I186" s="130" t="s">
        <v>276</v>
      </c>
      <c r="J186" s="131">
        <v>45.06</v>
      </c>
      <c r="K186" s="132">
        <v>5.0999999999999996</v>
      </c>
      <c r="L186" s="132">
        <v>8.6300000000000008</v>
      </c>
      <c r="M186" s="132">
        <v>13.43</v>
      </c>
      <c r="N186" s="132">
        <v>6.91</v>
      </c>
      <c r="O186" s="132">
        <v>3.15</v>
      </c>
      <c r="P186" s="132">
        <v>1.81</v>
      </c>
      <c r="Q186" s="132">
        <v>5.77</v>
      </c>
      <c r="R186" s="132">
        <v>0.26</v>
      </c>
      <c r="S186" s="133">
        <v>40</v>
      </c>
      <c r="T186" s="133">
        <v>40</v>
      </c>
      <c r="U186" s="133">
        <v>2604.04</v>
      </c>
      <c r="V186" s="132">
        <v>195.98199600000001</v>
      </c>
      <c r="W186" s="133">
        <v>42.3</v>
      </c>
      <c r="X186" s="133">
        <v>2604.04</v>
      </c>
      <c r="Y186" s="132">
        <v>7.85</v>
      </c>
      <c r="Z186" s="134">
        <v>0</v>
      </c>
      <c r="AA186" s="132">
        <v>6.73</v>
      </c>
      <c r="AB186" s="132">
        <v>10.67</v>
      </c>
      <c r="AC186" s="132">
        <v>14</v>
      </c>
      <c r="AD186" s="131">
        <f t="shared" si="132"/>
        <v>1131402.5280000002</v>
      </c>
      <c r="AE186" s="132">
        <f t="shared" si="132"/>
        <v>128054.88</v>
      </c>
      <c r="AF186" s="132">
        <f t="shared" si="132"/>
        <v>216688.94400000005</v>
      </c>
      <c r="AG186" s="132">
        <f t="shared" si="131"/>
        <v>337211.18400000001</v>
      </c>
      <c r="AH186" s="132">
        <f t="shared" si="131"/>
        <v>173501.80800000002</v>
      </c>
      <c r="AI186" s="132">
        <f t="shared" si="131"/>
        <v>79092.72</v>
      </c>
      <c r="AJ186" s="132">
        <f t="shared" si="131"/>
        <v>45446.928</v>
      </c>
      <c r="AK186" s="132">
        <f t="shared" si="131"/>
        <v>144877.77599999998</v>
      </c>
      <c r="AL186" s="132">
        <f t="shared" si="131"/>
        <v>6528.2880000000005</v>
      </c>
      <c r="AN186" s="135">
        <f>SUMIF('Page 1'!$L:$L,$B:$B,'Page 1'!$S:$S)</f>
        <v>48.44</v>
      </c>
      <c r="AO186" s="190">
        <f>SUMIF(СиР!$T$25:$Z$25,$AN$5:$AN$235,СиР!$T$26:$Z$26)</f>
        <v>18.489999999999998</v>
      </c>
      <c r="AP186" s="191"/>
      <c r="AQ186" s="135">
        <f>SUMIF(СиР!$T$25:$Z$25,$AN$5:$AN$235,СиР!$T$28:$Z$28)</f>
        <v>6.67</v>
      </c>
      <c r="AR186" s="135">
        <f>SUMIF(СиР!$T$25:$Z$25,$AN$5:$AN$235,СиР!$T$29:$Z$29)</f>
        <v>1.53</v>
      </c>
      <c r="AS186" s="135">
        <f>SUMIF(СиР!$T$25:$Z$25,$AN$5:$AN$235,СиР!$T$30:$Z$30)</f>
        <v>0.32</v>
      </c>
      <c r="AT186" s="135">
        <f>SUMIF(СиР!$T$25:$Z$25,$AN$5:$AN$235,СиР!$T$31:$Z$31)</f>
        <v>0.87</v>
      </c>
      <c r="AU186" s="135">
        <f>SUMIF(СиР!$T$25:$Z$25,$AN$5:$AN$235,СиР!$T$32:$Z$32)</f>
        <v>5.01</v>
      </c>
      <c r="AV186" s="135">
        <f>SUMIF(СиР!$T$25:$Z$25,$AN$5:$AN$235,СиР!$T$33:$Z$33)</f>
        <v>4.99</v>
      </c>
      <c r="AW186" s="135">
        <f>SUMIF(СиР!$T$25:$Z$25,$AN$5:$AN$235,СиР!$T$34:$Z$34)</f>
        <v>2.7</v>
      </c>
      <c r="AX186" s="135">
        <f>SUMIF(СиР!$T$25:$Z$25,$AN$5:$AN$235,СиР!$T$35:$Z$35)</f>
        <v>6.46</v>
      </c>
      <c r="AY186" s="135">
        <f>SUMIF(СиР!$T$25:$Z$25,$AN$5:$AN$235,СиР!$T$36:$Z$36)</f>
        <v>0.47</v>
      </c>
      <c r="AZ186" s="136">
        <f>SUMIF(СиР!$T$25:$Z$25,$AN$5:$AN$235,СиР!$T$37:$Z$37)</f>
        <v>0.93</v>
      </c>
      <c r="BA186" s="135">
        <f t="shared" si="139"/>
        <v>54.88252</v>
      </c>
      <c r="BB186" s="190">
        <f t="shared" si="144"/>
        <v>20.949169999999999</v>
      </c>
      <c r="BC186" s="191">
        <f t="shared" si="144"/>
        <v>0</v>
      </c>
      <c r="BD186" s="135">
        <f t="shared" si="144"/>
        <v>7.5571100000000007</v>
      </c>
      <c r="BE186" s="135">
        <f t="shared" si="144"/>
        <v>1.7334900000000002</v>
      </c>
      <c r="BF186" s="135">
        <f t="shared" si="144"/>
        <v>0.36256000000000005</v>
      </c>
      <c r="BG186" s="135">
        <f t="shared" si="144"/>
        <v>0.98571000000000009</v>
      </c>
      <c r="BH186" s="135">
        <f t="shared" si="143"/>
        <v>5.6763300000000001</v>
      </c>
      <c r="BI186" s="135">
        <f t="shared" si="143"/>
        <v>5.65367</v>
      </c>
      <c r="BJ186" s="135">
        <f t="shared" si="143"/>
        <v>3.0591000000000004</v>
      </c>
      <c r="BK186" s="135">
        <f t="shared" si="133"/>
        <v>7.3191800000000002</v>
      </c>
      <c r="BL186" s="135">
        <f t="shared" si="133"/>
        <v>0.53250999999999993</v>
      </c>
      <c r="BM186" s="136">
        <f t="shared" si="133"/>
        <v>1.05369</v>
      </c>
      <c r="BN186" s="137">
        <f t="shared" si="121"/>
        <v>2702147.1209599995</v>
      </c>
      <c r="BO186" s="187">
        <f t="shared" si="140"/>
        <v>1031434.77016</v>
      </c>
      <c r="BP186" s="187">
        <f t="shared" si="141"/>
        <v>0</v>
      </c>
      <c r="BQ186" s="137">
        <f t="shared" si="142"/>
        <v>372075.17128000001</v>
      </c>
      <c r="BR186" s="137">
        <f t="shared" si="142"/>
        <v>85348.577520000006</v>
      </c>
      <c r="BS186" s="137">
        <f t="shared" si="142"/>
        <v>17850.68288</v>
      </c>
      <c r="BT186" s="137">
        <f t="shared" si="142"/>
        <v>48531.544080000007</v>
      </c>
      <c r="BU186" s="137">
        <f t="shared" si="142"/>
        <v>279474.75384000002</v>
      </c>
      <c r="BV186" s="137">
        <f t="shared" si="142"/>
        <v>278359.08616000001</v>
      </c>
      <c r="BW186" s="137">
        <f t="shared" si="142"/>
        <v>150615.13680000004</v>
      </c>
      <c r="BX186" s="137">
        <f t="shared" si="142"/>
        <v>360360.66064000002</v>
      </c>
      <c r="BY186" s="137">
        <f t="shared" si="142"/>
        <v>26218.190479999994</v>
      </c>
      <c r="BZ186" s="137">
        <f t="shared" si="142"/>
        <v>51878.547119999996</v>
      </c>
      <c r="CA186" s="122">
        <v>1</v>
      </c>
      <c r="CF186" s="127" t="s">
        <v>157</v>
      </c>
    </row>
    <row r="187" spans="1:84" ht="12" hidden="1" customHeight="1" x14ac:dyDescent="0.25">
      <c r="A187" s="126" t="e">
        <f t="shared" si="122"/>
        <v>#REF!</v>
      </c>
      <c r="B187" s="127" t="s">
        <v>158</v>
      </c>
      <c r="C187" s="128">
        <f t="shared" si="124"/>
        <v>5377.9</v>
      </c>
      <c r="D187" s="129">
        <v>5377.9</v>
      </c>
      <c r="E187" s="129">
        <v>0</v>
      </c>
      <c r="F187" s="129">
        <v>1226.3</v>
      </c>
      <c r="G187" s="126" t="s">
        <v>287</v>
      </c>
      <c r="H187" s="130">
        <v>3</v>
      </c>
      <c r="I187" s="130" t="s">
        <v>276</v>
      </c>
      <c r="J187" s="131">
        <v>45.06</v>
      </c>
      <c r="K187" s="132">
        <v>5.0999999999999996</v>
      </c>
      <c r="L187" s="132">
        <v>8.6300000000000008</v>
      </c>
      <c r="M187" s="132">
        <v>13.43</v>
      </c>
      <c r="N187" s="132">
        <v>6.91</v>
      </c>
      <c r="O187" s="132">
        <v>3.15</v>
      </c>
      <c r="P187" s="132">
        <v>1.81</v>
      </c>
      <c r="Q187" s="132">
        <v>5.77</v>
      </c>
      <c r="R187" s="132">
        <v>0.26</v>
      </c>
      <c r="S187" s="133">
        <v>40</v>
      </c>
      <c r="T187" s="133">
        <v>40</v>
      </c>
      <c r="U187" s="133">
        <v>2604.04</v>
      </c>
      <c r="V187" s="132">
        <v>195.98199600000001</v>
      </c>
      <c r="W187" s="133">
        <v>42.3</v>
      </c>
      <c r="X187" s="133">
        <v>2604.04</v>
      </c>
      <c r="Y187" s="132">
        <v>7.85</v>
      </c>
      <c r="Z187" s="134">
        <v>0</v>
      </c>
      <c r="AA187" s="132">
        <v>6.73</v>
      </c>
      <c r="AB187" s="132">
        <v>10.67</v>
      </c>
      <c r="AC187" s="132">
        <v>14</v>
      </c>
      <c r="AD187" s="131">
        <f t="shared" si="132"/>
        <v>1453969.044</v>
      </c>
      <c r="AE187" s="132">
        <f t="shared" si="132"/>
        <v>164563.74</v>
      </c>
      <c r="AF187" s="132">
        <f t="shared" si="132"/>
        <v>278467.66200000001</v>
      </c>
      <c r="AG187" s="132">
        <f t="shared" si="131"/>
        <v>433351.18200000003</v>
      </c>
      <c r="AH187" s="132">
        <f t="shared" si="131"/>
        <v>222967.734</v>
      </c>
      <c r="AI187" s="132">
        <f t="shared" si="131"/>
        <v>101642.31</v>
      </c>
      <c r="AJ187" s="132">
        <f t="shared" si="131"/>
        <v>58403.993999999999</v>
      </c>
      <c r="AK187" s="132">
        <f t="shared" si="131"/>
        <v>186182.89799999999</v>
      </c>
      <c r="AL187" s="132">
        <f t="shared" si="131"/>
        <v>8389.5239999999994</v>
      </c>
      <c r="AN187" s="135">
        <f>SUMIF('Page 1'!$L:$L,$B:$B,'Page 1'!$S:$S)</f>
        <v>48.44</v>
      </c>
      <c r="AO187" s="190">
        <f>SUMIF(СиР!$T$25:$Z$25,$AN$5:$AN$235,СиР!$T$26:$Z$26)</f>
        <v>18.489999999999998</v>
      </c>
      <c r="AP187" s="191"/>
      <c r="AQ187" s="135">
        <f>SUMIF(СиР!$T$25:$Z$25,$AN$5:$AN$235,СиР!$T$28:$Z$28)</f>
        <v>6.67</v>
      </c>
      <c r="AR187" s="135">
        <f>SUMIF(СиР!$T$25:$Z$25,$AN$5:$AN$235,СиР!$T$29:$Z$29)</f>
        <v>1.53</v>
      </c>
      <c r="AS187" s="135">
        <f>SUMIF(СиР!$T$25:$Z$25,$AN$5:$AN$235,СиР!$T$30:$Z$30)</f>
        <v>0.32</v>
      </c>
      <c r="AT187" s="135">
        <f>SUMIF(СиР!$T$25:$Z$25,$AN$5:$AN$235,СиР!$T$31:$Z$31)</f>
        <v>0.87</v>
      </c>
      <c r="AU187" s="135">
        <f>SUMIF(СиР!$T$25:$Z$25,$AN$5:$AN$235,СиР!$T$32:$Z$32)</f>
        <v>5.01</v>
      </c>
      <c r="AV187" s="135">
        <f>SUMIF(СиР!$T$25:$Z$25,$AN$5:$AN$235,СиР!$T$33:$Z$33)</f>
        <v>4.99</v>
      </c>
      <c r="AW187" s="135">
        <f>SUMIF(СиР!$T$25:$Z$25,$AN$5:$AN$235,СиР!$T$34:$Z$34)</f>
        <v>2.7</v>
      </c>
      <c r="AX187" s="135">
        <f>SUMIF(СиР!$T$25:$Z$25,$AN$5:$AN$235,СиР!$T$35:$Z$35)</f>
        <v>6.46</v>
      </c>
      <c r="AY187" s="135">
        <f>SUMIF(СиР!$T$25:$Z$25,$AN$5:$AN$235,СиР!$T$36:$Z$36)</f>
        <v>0.47</v>
      </c>
      <c r="AZ187" s="136">
        <f>SUMIF(СиР!$T$25:$Z$25,$AN$5:$AN$235,СиР!$T$37:$Z$37)</f>
        <v>0.93</v>
      </c>
      <c r="BA187" s="135">
        <f t="shared" si="139"/>
        <v>54.88252</v>
      </c>
      <c r="BB187" s="190">
        <f t="shared" si="144"/>
        <v>20.949169999999999</v>
      </c>
      <c r="BC187" s="191">
        <f t="shared" si="144"/>
        <v>0</v>
      </c>
      <c r="BD187" s="135">
        <f t="shared" si="144"/>
        <v>7.5571100000000007</v>
      </c>
      <c r="BE187" s="135">
        <f t="shared" si="144"/>
        <v>1.7334900000000002</v>
      </c>
      <c r="BF187" s="135">
        <f t="shared" si="144"/>
        <v>0.36256000000000005</v>
      </c>
      <c r="BG187" s="135">
        <f t="shared" si="144"/>
        <v>0.98571000000000009</v>
      </c>
      <c r="BH187" s="135">
        <f t="shared" si="143"/>
        <v>5.6763300000000001</v>
      </c>
      <c r="BI187" s="135">
        <f t="shared" si="143"/>
        <v>5.65367</v>
      </c>
      <c r="BJ187" s="135">
        <f t="shared" si="143"/>
        <v>3.0591000000000004</v>
      </c>
      <c r="BK187" s="135">
        <f t="shared" si="133"/>
        <v>7.3191800000000002</v>
      </c>
      <c r="BL187" s="135">
        <f t="shared" si="133"/>
        <v>0.53250999999999993</v>
      </c>
      <c r="BM187" s="136">
        <f t="shared" si="133"/>
        <v>1.05369</v>
      </c>
      <c r="BN187" s="137">
        <f t="shared" si="121"/>
        <v>3472537.9950799993</v>
      </c>
      <c r="BO187" s="187">
        <f t="shared" si="140"/>
        <v>1325500.1554299998</v>
      </c>
      <c r="BP187" s="187">
        <f t="shared" si="141"/>
        <v>0</v>
      </c>
      <c r="BQ187" s="137">
        <f t="shared" si="142"/>
        <v>478155.00468999997</v>
      </c>
      <c r="BR187" s="137">
        <f t="shared" si="142"/>
        <v>109681.73271</v>
      </c>
      <c r="BS187" s="137">
        <f t="shared" si="142"/>
        <v>22939.970239999999</v>
      </c>
      <c r="BT187" s="137">
        <f t="shared" si="142"/>
        <v>62368.044090000003</v>
      </c>
      <c r="BU187" s="137">
        <f t="shared" si="142"/>
        <v>359153.90906999994</v>
      </c>
      <c r="BV187" s="137">
        <f t="shared" si="142"/>
        <v>357720.16092999995</v>
      </c>
      <c r="BW187" s="137">
        <f t="shared" si="142"/>
        <v>193555.99890000004</v>
      </c>
      <c r="BX187" s="137">
        <f t="shared" si="142"/>
        <v>463100.64921999996</v>
      </c>
      <c r="BY187" s="137">
        <f t="shared" si="142"/>
        <v>33693.081289999987</v>
      </c>
      <c r="BZ187" s="137">
        <f t="shared" si="142"/>
        <v>66669.288509999984</v>
      </c>
      <c r="CA187" s="122">
        <v>1</v>
      </c>
      <c r="CF187" s="127" t="s">
        <v>158</v>
      </c>
    </row>
    <row r="188" spans="1:84" ht="12" hidden="1" customHeight="1" x14ac:dyDescent="0.25">
      <c r="A188" s="126" t="e">
        <f t="shared" si="122"/>
        <v>#REF!</v>
      </c>
      <c r="B188" s="127" t="s">
        <v>159</v>
      </c>
      <c r="C188" s="128">
        <f t="shared" si="124"/>
        <v>5357</v>
      </c>
      <c r="D188" s="129">
        <v>5357</v>
      </c>
      <c r="E188" s="129">
        <v>0</v>
      </c>
      <c r="F188" s="129">
        <v>1216.7</v>
      </c>
      <c r="G188" s="126" t="s">
        <v>287</v>
      </c>
      <c r="H188" s="130">
        <v>3</v>
      </c>
      <c r="I188" s="130" t="s">
        <v>276</v>
      </c>
      <c r="J188" s="131">
        <v>45.06</v>
      </c>
      <c r="K188" s="132">
        <v>5.0999999999999996</v>
      </c>
      <c r="L188" s="132">
        <v>8.6300000000000008</v>
      </c>
      <c r="M188" s="132">
        <v>13.43</v>
      </c>
      <c r="N188" s="132">
        <v>6.91</v>
      </c>
      <c r="O188" s="132">
        <v>3.15</v>
      </c>
      <c r="P188" s="132">
        <v>1.81</v>
      </c>
      <c r="Q188" s="132">
        <v>5.77</v>
      </c>
      <c r="R188" s="132">
        <v>0.26</v>
      </c>
      <c r="S188" s="133">
        <v>40</v>
      </c>
      <c r="T188" s="133">
        <v>40</v>
      </c>
      <c r="U188" s="133">
        <v>2604.04</v>
      </c>
      <c r="V188" s="132">
        <v>195.98199600000001</v>
      </c>
      <c r="W188" s="133">
        <v>42.3</v>
      </c>
      <c r="X188" s="133">
        <v>2604.04</v>
      </c>
      <c r="Y188" s="132">
        <v>7.85</v>
      </c>
      <c r="Z188" s="134">
        <v>0</v>
      </c>
      <c r="AA188" s="132">
        <v>6.73</v>
      </c>
      <c r="AB188" s="132">
        <v>10.67</v>
      </c>
      <c r="AC188" s="132">
        <v>14</v>
      </c>
      <c r="AD188" s="131">
        <f t="shared" si="132"/>
        <v>1448318.52</v>
      </c>
      <c r="AE188" s="132">
        <f t="shared" si="132"/>
        <v>163924.19999999998</v>
      </c>
      <c r="AF188" s="132">
        <f t="shared" si="132"/>
        <v>277385.46000000002</v>
      </c>
      <c r="AG188" s="132">
        <f t="shared" si="131"/>
        <v>431667.05999999994</v>
      </c>
      <c r="AH188" s="132">
        <f t="shared" si="131"/>
        <v>222101.22000000003</v>
      </c>
      <c r="AI188" s="132">
        <f t="shared" si="131"/>
        <v>101247.29999999999</v>
      </c>
      <c r="AJ188" s="132">
        <f t="shared" si="131"/>
        <v>58177.020000000004</v>
      </c>
      <c r="AK188" s="132">
        <f t="shared" si="131"/>
        <v>185459.34</v>
      </c>
      <c r="AL188" s="132">
        <f t="shared" si="131"/>
        <v>8356.92</v>
      </c>
      <c r="AN188" s="135">
        <f>SUMIF('Page 1'!$L:$L,$B:$B,'Page 1'!$S:$S)</f>
        <v>48.44</v>
      </c>
      <c r="AO188" s="190">
        <f>SUMIF(СиР!$T$25:$Z$25,$AN$5:$AN$235,СиР!$T$26:$Z$26)</f>
        <v>18.489999999999998</v>
      </c>
      <c r="AP188" s="191"/>
      <c r="AQ188" s="135">
        <f>SUMIF(СиР!$T$25:$Z$25,$AN$5:$AN$235,СиР!$T$28:$Z$28)</f>
        <v>6.67</v>
      </c>
      <c r="AR188" s="135">
        <f>SUMIF(СиР!$T$25:$Z$25,$AN$5:$AN$235,СиР!$T$29:$Z$29)</f>
        <v>1.53</v>
      </c>
      <c r="AS188" s="135">
        <f>SUMIF(СиР!$T$25:$Z$25,$AN$5:$AN$235,СиР!$T$30:$Z$30)</f>
        <v>0.32</v>
      </c>
      <c r="AT188" s="135">
        <f>SUMIF(СиР!$T$25:$Z$25,$AN$5:$AN$235,СиР!$T$31:$Z$31)</f>
        <v>0.87</v>
      </c>
      <c r="AU188" s="135">
        <f>SUMIF(СиР!$T$25:$Z$25,$AN$5:$AN$235,СиР!$T$32:$Z$32)</f>
        <v>5.01</v>
      </c>
      <c r="AV188" s="135">
        <f>SUMIF(СиР!$T$25:$Z$25,$AN$5:$AN$235,СиР!$T$33:$Z$33)</f>
        <v>4.99</v>
      </c>
      <c r="AW188" s="135">
        <f>SUMIF(СиР!$T$25:$Z$25,$AN$5:$AN$235,СиР!$T$34:$Z$34)</f>
        <v>2.7</v>
      </c>
      <c r="AX188" s="135">
        <f>SUMIF(СиР!$T$25:$Z$25,$AN$5:$AN$235,СиР!$T$35:$Z$35)</f>
        <v>6.46</v>
      </c>
      <c r="AY188" s="135">
        <f>SUMIF(СиР!$T$25:$Z$25,$AN$5:$AN$235,СиР!$T$36:$Z$36)</f>
        <v>0.47</v>
      </c>
      <c r="AZ188" s="136">
        <f>SUMIF(СиР!$T$25:$Z$25,$AN$5:$AN$235,СиР!$T$37:$Z$37)</f>
        <v>0.93</v>
      </c>
      <c r="BA188" s="135">
        <f t="shared" si="139"/>
        <v>54.88252</v>
      </c>
      <c r="BB188" s="190">
        <f t="shared" si="144"/>
        <v>20.949169999999999</v>
      </c>
      <c r="BC188" s="191">
        <f t="shared" si="144"/>
        <v>0</v>
      </c>
      <c r="BD188" s="135">
        <f t="shared" si="144"/>
        <v>7.5571100000000007</v>
      </c>
      <c r="BE188" s="135">
        <f t="shared" si="144"/>
        <v>1.7334900000000002</v>
      </c>
      <c r="BF188" s="135">
        <f t="shared" si="144"/>
        <v>0.36256000000000005</v>
      </c>
      <c r="BG188" s="135">
        <f t="shared" si="144"/>
        <v>0.98571000000000009</v>
      </c>
      <c r="BH188" s="135">
        <f t="shared" si="143"/>
        <v>5.6763300000000001</v>
      </c>
      <c r="BI188" s="135">
        <f t="shared" si="143"/>
        <v>5.65367</v>
      </c>
      <c r="BJ188" s="135">
        <f t="shared" si="143"/>
        <v>3.0591000000000004</v>
      </c>
      <c r="BK188" s="135">
        <f t="shared" si="133"/>
        <v>7.3191800000000002</v>
      </c>
      <c r="BL188" s="135">
        <f t="shared" si="133"/>
        <v>0.53250999999999993</v>
      </c>
      <c r="BM188" s="136">
        <f t="shared" si="133"/>
        <v>1.05369</v>
      </c>
      <c r="BN188" s="137">
        <f t="shared" si="121"/>
        <v>3459042.7563999998</v>
      </c>
      <c r="BO188" s="187">
        <f t="shared" si="140"/>
        <v>1320348.8968999998</v>
      </c>
      <c r="BP188" s="187">
        <f t="shared" si="141"/>
        <v>0</v>
      </c>
      <c r="BQ188" s="137">
        <f t="shared" si="142"/>
        <v>476296.76270000002</v>
      </c>
      <c r="BR188" s="137">
        <f t="shared" si="142"/>
        <v>109255.47929999999</v>
      </c>
      <c r="BS188" s="137">
        <f t="shared" si="142"/>
        <v>22850.819200000002</v>
      </c>
      <c r="BT188" s="137">
        <f t="shared" si="142"/>
        <v>62125.664700000008</v>
      </c>
      <c r="BU188" s="137">
        <f t="shared" si="142"/>
        <v>357758.13809999998</v>
      </c>
      <c r="BV188" s="137">
        <f t="shared" si="142"/>
        <v>356329.96189999999</v>
      </c>
      <c r="BW188" s="137">
        <f t="shared" si="142"/>
        <v>192803.78700000004</v>
      </c>
      <c r="BX188" s="137">
        <f t="shared" si="142"/>
        <v>461300.91260000004</v>
      </c>
      <c r="BY188" s="137">
        <f t="shared" si="142"/>
        <v>33562.140699999989</v>
      </c>
      <c r="BZ188" s="137">
        <f t="shared" si="142"/>
        <v>66410.193299999999</v>
      </c>
      <c r="CA188" s="122">
        <v>1</v>
      </c>
      <c r="CF188" s="127" t="s">
        <v>159</v>
      </c>
    </row>
    <row r="189" spans="1:84" ht="12" hidden="1" customHeight="1" x14ac:dyDescent="0.25">
      <c r="A189" s="126" t="e">
        <f t="shared" si="122"/>
        <v>#REF!</v>
      </c>
      <c r="B189" s="127" t="s">
        <v>160</v>
      </c>
      <c r="C189" s="128">
        <f t="shared" si="124"/>
        <v>5375</v>
      </c>
      <c r="D189" s="129">
        <v>5375</v>
      </c>
      <c r="E189" s="129">
        <v>0</v>
      </c>
      <c r="F189" s="129">
        <v>2019.6</v>
      </c>
      <c r="G189" s="126" t="s">
        <v>287</v>
      </c>
      <c r="H189" s="130">
        <v>3</v>
      </c>
      <c r="I189" s="130" t="s">
        <v>276</v>
      </c>
      <c r="J189" s="131">
        <v>45.06</v>
      </c>
      <c r="K189" s="132">
        <v>5.0999999999999996</v>
      </c>
      <c r="L189" s="132">
        <v>8.6300000000000008</v>
      </c>
      <c r="M189" s="132">
        <v>13.43</v>
      </c>
      <c r="N189" s="132">
        <v>6.91</v>
      </c>
      <c r="O189" s="132">
        <v>3.15</v>
      </c>
      <c r="P189" s="132">
        <v>1.81</v>
      </c>
      <c r="Q189" s="132">
        <v>5.77</v>
      </c>
      <c r="R189" s="132">
        <v>0.26</v>
      </c>
      <c r="S189" s="133">
        <v>40</v>
      </c>
      <c r="T189" s="133">
        <v>40</v>
      </c>
      <c r="U189" s="133">
        <v>2604.04</v>
      </c>
      <c r="V189" s="132">
        <v>195.98199600000001</v>
      </c>
      <c r="W189" s="133">
        <v>42.3</v>
      </c>
      <c r="X189" s="133">
        <v>2604.04</v>
      </c>
      <c r="Y189" s="132">
        <v>7.85</v>
      </c>
      <c r="Z189" s="134">
        <v>0</v>
      </c>
      <c r="AA189" s="132">
        <v>6.73</v>
      </c>
      <c r="AB189" s="132">
        <v>10.67</v>
      </c>
      <c r="AC189" s="132">
        <v>14</v>
      </c>
      <c r="AD189" s="131">
        <f t="shared" si="132"/>
        <v>1453185</v>
      </c>
      <c r="AE189" s="132">
        <f t="shared" si="132"/>
        <v>164474.99999999997</v>
      </c>
      <c r="AF189" s="132">
        <f t="shared" si="132"/>
        <v>278317.50000000006</v>
      </c>
      <c r="AG189" s="132">
        <f t="shared" si="131"/>
        <v>433117.5</v>
      </c>
      <c r="AH189" s="132">
        <f t="shared" si="131"/>
        <v>222847.5</v>
      </c>
      <c r="AI189" s="132">
        <f t="shared" si="131"/>
        <v>101587.5</v>
      </c>
      <c r="AJ189" s="132">
        <f t="shared" si="131"/>
        <v>58372.5</v>
      </c>
      <c r="AK189" s="132">
        <f t="shared" si="131"/>
        <v>186082.49999999997</v>
      </c>
      <c r="AL189" s="132">
        <f t="shared" si="131"/>
        <v>8385</v>
      </c>
      <c r="AN189" s="135">
        <f>SUMIF('Page 1'!$L:$L,$B:$B,'Page 1'!$S:$S)</f>
        <v>48.44</v>
      </c>
      <c r="AO189" s="190">
        <f>SUMIF(СиР!$T$25:$Z$25,$AN$5:$AN$235,СиР!$T$26:$Z$26)</f>
        <v>18.489999999999998</v>
      </c>
      <c r="AP189" s="191"/>
      <c r="AQ189" s="135">
        <f>SUMIF(СиР!$T$25:$Z$25,$AN$5:$AN$235,СиР!$T$28:$Z$28)</f>
        <v>6.67</v>
      </c>
      <c r="AR189" s="135">
        <f>SUMIF(СиР!$T$25:$Z$25,$AN$5:$AN$235,СиР!$T$29:$Z$29)</f>
        <v>1.53</v>
      </c>
      <c r="AS189" s="135">
        <f>SUMIF(СиР!$T$25:$Z$25,$AN$5:$AN$235,СиР!$T$30:$Z$30)</f>
        <v>0.32</v>
      </c>
      <c r="AT189" s="135">
        <f>SUMIF(СиР!$T$25:$Z$25,$AN$5:$AN$235,СиР!$T$31:$Z$31)</f>
        <v>0.87</v>
      </c>
      <c r="AU189" s="135">
        <f>SUMIF(СиР!$T$25:$Z$25,$AN$5:$AN$235,СиР!$T$32:$Z$32)</f>
        <v>5.01</v>
      </c>
      <c r="AV189" s="135">
        <f>SUMIF(СиР!$T$25:$Z$25,$AN$5:$AN$235,СиР!$T$33:$Z$33)</f>
        <v>4.99</v>
      </c>
      <c r="AW189" s="135">
        <f>SUMIF(СиР!$T$25:$Z$25,$AN$5:$AN$235,СиР!$T$34:$Z$34)</f>
        <v>2.7</v>
      </c>
      <c r="AX189" s="135">
        <f>SUMIF(СиР!$T$25:$Z$25,$AN$5:$AN$235,СиР!$T$35:$Z$35)</f>
        <v>6.46</v>
      </c>
      <c r="AY189" s="135">
        <f>SUMIF(СиР!$T$25:$Z$25,$AN$5:$AN$235,СиР!$T$36:$Z$36)</f>
        <v>0.47</v>
      </c>
      <c r="AZ189" s="136">
        <f>SUMIF(СиР!$T$25:$Z$25,$AN$5:$AN$235,СиР!$T$37:$Z$37)</f>
        <v>0.93</v>
      </c>
      <c r="BA189" s="135">
        <f t="shared" si="139"/>
        <v>54.88252</v>
      </c>
      <c r="BB189" s="190">
        <f t="shared" si="144"/>
        <v>20.949169999999999</v>
      </c>
      <c r="BC189" s="191">
        <f t="shared" si="144"/>
        <v>0</v>
      </c>
      <c r="BD189" s="135">
        <f t="shared" si="144"/>
        <v>7.5571100000000007</v>
      </c>
      <c r="BE189" s="135">
        <f t="shared" si="144"/>
        <v>1.7334900000000002</v>
      </c>
      <c r="BF189" s="135">
        <f t="shared" si="144"/>
        <v>0.36256000000000005</v>
      </c>
      <c r="BG189" s="135">
        <f t="shared" si="144"/>
        <v>0.98571000000000009</v>
      </c>
      <c r="BH189" s="135">
        <f t="shared" si="143"/>
        <v>5.6763300000000001</v>
      </c>
      <c r="BI189" s="135">
        <f t="shared" si="143"/>
        <v>5.65367</v>
      </c>
      <c r="BJ189" s="135">
        <f t="shared" si="143"/>
        <v>3.0591000000000004</v>
      </c>
      <c r="BK189" s="135">
        <f t="shared" si="133"/>
        <v>7.3191800000000002</v>
      </c>
      <c r="BL189" s="135">
        <f t="shared" si="133"/>
        <v>0.53250999999999993</v>
      </c>
      <c r="BM189" s="136">
        <f t="shared" si="133"/>
        <v>1.05369</v>
      </c>
      <c r="BN189" s="137">
        <f t="shared" ref="BN189:BN235" si="145">SUM(BO189:BZ189)</f>
        <v>3470665.45</v>
      </c>
      <c r="BO189" s="187">
        <f t="shared" si="140"/>
        <v>1324785.3875</v>
      </c>
      <c r="BP189" s="187">
        <f t="shared" si="141"/>
        <v>0</v>
      </c>
      <c r="BQ189" s="137">
        <f t="shared" si="142"/>
        <v>477897.16250000003</v>
      </c>
      <c r="BR189" s="137">
        <f t="shared" si="142"/>
        <v>109622.58749999999</v>
      </c>
      <c r="BS189" s="137">
        <f t="shared" si="142"/>
        <v>22927.599999999999</v>
      </c>
      <c r="BT189" s="137">
        <f t="shared" si="142"/>
        <v>62334.412500000006</v>
      </c>
      <c r="BU189" s="137">
        <f t="shared" si="142"/>
        <v>358960.23749999999</v>
      </c>
      <c r="BV189" s="137">
        <f t="shared" si="142"/>
        <v>357527.26250000001</v>
      </c>
      <c r="BW189" s="137">
        <f t="shared" si="142"/>
        <v>193451.62500000003</v>
      </c>
      <c r="BX189" s="137">
        <f t="shared" si="142"/>
        <v>462850.92499999999</v>
      </c>
      <c r="BY189" s="137">
        <f t="shared" si="142"/>
        <v>33674.912499999991</v>
      </c>
      <c r="BZ189" s="137">
        <f t="shared" si="142"/>
        <v>66633.337499999994</v>
      </c>
      <c r="CA189" s="122">
        <v>1</v>
      </c>
      <c r="CF189" s="127" t="s">
        <v>160</v>
      </c>
    </row>
    <row r="190" spans="1:84" ht="12" hidden="1" customHeight="1" x14ac:dyDescent="0.25">
      <c r="A190" s="126" t="e">
        <f t="shared" ref="A190:A235" si="146">A189+1</f>
        <v>#REF!</v>
      </c>
      <c r="B190" s="127" t="s">
        <v>161</v>
      </c>
      <c r="C190" s="128">
        <f t="shared" si="124"/>
        <v>4210.2</v>
      </c>
      <c r="D190" s="129">
        <v>4210.2</v>
      </c>
      <c r="E190" s="129">
        <v>0</v>
      </c>
      <c r="F190" s="129">
        <v>1155.4000000000001</v>
      </c>
      <c r="G190" s="126" t="s">
        <v>287</v>
      </c>
      <c r="H190" s="130">
        <v>3</v>
      </c>
      <c r="I190" s="130" t="s">
        <v>276</v>
      </c>
      <c r="J190" s="131">
        <v>45.06</v>
      </c>
      <c r="K190" s="132">
        <v>5.0999999999999996</v>
      </c>
      <c r="L190" s="132">
        <v>8.6300000000000008</v>
      </c>
      <c r="M190" s="132">
        <v>13.43</v>
      </c>
      <c r="N190" s="132">
        <v>6.91</v>
      </c>
      <c r="O190" s="132">
        <v>3.15</v>
      </c>
      <c r="P190" s="132">
        <v>1.81</v>
      </c>
      <c r="Q190" s="132">
        <v>5.77</v>
      </c>
      <c r="R190" s="132">
        <v>0.26</v>
      </c>
      <c r="S190" s="133">
        <v>40</v>
      </c>
      <c r="T190" s="133">
        <v>40</v>
      </c>
      <c r="U190" s="133">
        <v>2604.04</v>
      </c>
      <c r="V190" s="132">
        <v>195.98199600000001</v>
      </c>
      <c r="W190" s="133">
        <v>42.3</v>
      </c>
      <c r="X190" s="133">
        <v>2604.04</v>
      </c>
      <c r="Y190" s="132">
        <v>7.85</v>
      </c>
      <c r="Z190" s="134">
        <v>0</v>
      </c>
      <c r="AA190" s="132">
        <v>6.73</v>
      </c>
      <c r="AB190" s="132">
        <v>10.67</v>
      </c>
      <c r="AC190" s="132">
        <v>14</v>
      </c>
      <c r="AD190" s="131">
        <f t="shared" si="132"/>
        <v>1138269.672</v>
      </c>
      <c r="AE190" s="132">
        <f t="shared" si="132"/>
        <v>128832.11999999998</v>
      </c>
      <c r="AF190" s="132">
        <f t="shared" si="132"/>
        <v>218004.15600000002</v>
      </c>
      <c r="AG190" s="132">
        <f t="shared" si="131"/>
        <v>339257.91599999997</v>
      </c>
      <c r="AH190" s="132">
        <f t="shared" si="131"/>
        <v>174554.89199999999</v>
      </c>
      <c r="AI190" s="132">
        <f t="shared" si="131"/>
        <v>79572.78</v>
      </c>
      <c r="AJ190" s="132">
        <f t="shared" si="131"/>
        <v>45722.771999999997</v>
      </c>
      <c r="AK190" s="132">
        <f t="shared" si="131"/>
        <v>145757.12399999998</v>
      </c>
      <c r="AL190" s="132">
        <f t="shared" si="131"/>
        <v>6567.9120000000003</v>
      </c>
      <c r="AN190" s="135">
        <f>SUMIF('Page 1'!$L:$L,$B:$B,'Page 1'!$S:$S)</f>
        <v>48.44</v>
      </c>
      <c r="AO190" s="190">
        <f>SUMIF(СиР!$T$25:$Z$25,$AN$5:$AN$235,СиР!$T$26:$Z$26)</f>
        <v>18.489999999999998</v>
      </c>
      <c r="AP190" s="191"/>
      <c r="AQ190" s="135">
        <f>SUMIF(СиР!$T$25:$Z$25,$AN$5:$AN$235,СиР!$T$28:$Z$28)</f>
        <v>6.67</v>
      </c>
      <c r="AR190" s="135">
        <f>SUMIF(СиР!$T$25:$Z$25,$AN$5:$AN$235,СиР!$T$29:$Z$29)</f>
        <v>1.53</v>
      </c>
      <c r="AS190" s="135">
        <f>SUMIF(СиР!$T$25:$Z$25,$AN$5:$AN$235,СиР!$T$30:$Z$30)</f>
        <v>0.32</v>
      </c>
      <c r="AT190" s="135">
        <f>SUMIF(СиР!$T$25:$Z$25,$AN$5:$AN$235,СиР!$T$31:$Z$31)</f>
        <v>0.87</v>
      </c>
      <c r="AU190" s="135">
        <f>SUMIF(СиР!$T$25:$Z$25,$AN$5:$AN$235,СиР!$T$32:$Z$32)</f>
        <v>5.01</v>
      </c>
      <c r="AV190" s="135">
        <f>SUMIF(СиР!$T$25:$Z$25,$AN$5:$AN$235,СиР!$T$33:$Z$33)</f>
        <v>4.99</v>
      </c>
      <c r="AW190" s="135">
        <f>SUMIF(СиР!$T$25:$Z$25,$AN$5:$AN$235,СиР!$T$34:$Z$34)</f>
        <v>2.7</v>
      </c>
      <c r="AX190" s="135">
        <f>SUMIF(СиР!$T$25:$Z$25,$AN$5:$AN$235,СиР!$T$35:$Z$35)</f>
        <v>6.46</v>
      </c>
      <c r="AY190" s="135">
        <f>SUMIF(СиР!$T$25:$Z$25,$AN$5:$AN$235,СиР!$T$36:$Z$36)</f>
        <v>0.47</v>
      </c>
      <c r="AZ190" s="136">
        <f>SUMIF(СиР!$T$25:$Z$25,$AN$5:$AN$235,СиР!$T$37:$Z$37)</f>
        <v>0.93</v>
      </c>
      <c r="BA190" s="135">
        <f t="shared" si="139"/>
        <v>54.88252</v>
      </c>
      <c r="BB190" s="190">
        <f t="shared" si="144"/>
        <v>20.949169999999999</v>
      </c>
      <c r="BC190" s="191">
        <f t="shared" si="144"/>
        <v>0</v>
      </c>
      <c r="BD190" s="135">
        <f t="shared" si="144"/>
        <v>7.5571100000000007</v>
      </c>
      <c r="BE190" s="135">
        <f t="shared" si="144"/>
        <v>1.7334900000000002</v>
      </c>
      <c r="BF190" s="135">
        <f t="shared" si="144"/>
        <v>0.36256000000000005</v>
      </c>
      <c r="BG190" s="135">
        <f t="shared" si="144"/>
        <v>0.98571000000000009</v>
      </c>
      <c r="BH190" s="135">
        <f t="shared" si="143"/>
        <v>5.6763300000000001</v>
      </c>
      <c r="BI190" s="135">
        <f t="shared" si="143"/>
        <v>5.65367</v>
      </c>
      <c r="BJ190" s="135">
        <f t="shared" si="143"/>
        <v>3.0591000000000004</v>
      </c>
      <c r="BK190" s="135">
        <f t="shared" si="133"/>
        <v>7.3191800000000002</v>
      </c>
      <c r="BL190" s="135">
        <f t="shared" si="133"/>
        <v>0.53250999999999993</v>
      </c>
      <c r="BM190" s="136">
        <f t="shared" si="133"/>
        <v>1.05369</v>
      </c>
      <c r="BN190" s="137">
        <f t="shared" si="145"/>
        <v>2718548.0330400001</v>
      </c>
      <c r="BO190" s="187">
        <f t="shared" si="140"/>
        <v>1037695.1513399999</v>
      </c>
      <c r="BP190" s="187">
        <f t="shared" si="141"/>
        <v>0</v>
      </c>
      <c r="BQ190" s="137">
        <f t="shared" si="142"/>
        <v>374333.51322000002</v>
      </c>
      <c r="BR190" s="137">
        <f t="shared" si="142"/>
        <v>85866.607980000001</v>
      </c>
      <c r="BS190" s="137">
        <f t="shared" si="142"/>
        <v>17959.029119999999</v>
      </c>
      <c r="BT190" s="137">
        <f t="shared" si="142"/>
        <v>48826.110420000005</v>
      </c>
      <c r="BU190" s="137">
        <f t="shared" si="142"/>
        <v>281171.04965999996</v>
      </c>
      <c r="BV190" s="137">
        <f t="shared" si="142"/>
        <v>280048.61034000001</v>
      </c>
      <c r="BW190" s="137">
        <f t="shared" si="142"/>
        <v>151529.30820000003</v>
      </c>
      <c r="BX190" s="137">
        <f t="shared" si="142"/>
        <v>362547.90035999997</v>
      </c>
      <c r="BY190" s="137">
        <f t="shared" si="142"/>
        <v>26377.324019999993</v>
      </c>
      <c r="BZ190" s="137">
        <f t="shared" si="142"/>
        <v>52193.42837999999</v>
      </c>
      <c r="CA190" s="122">
        <v>1</v>
      </c>
      <c r="CF190" s="127" t="s">
        <v>161</v>
      </c>
    </row>
    <row r="191" spans="1:84" ht="12" hidden="1" customHeight="1" x14ac:dyDescent="0.25">
      <c r="A191" s="126" t="e">
        <f t="shared" si="146"/>
        <v>#REF!</v>
      </c>
      <c r="B191" s="127" t="s">
        <v>162</v>
      </c>
      <c r="C191" s="128">
        <f t="shared" si="124"/>
        <v>6338.79</v>
      </c>
      <c r="D191" s="129">
        <v>6313.5</v>
      </c>
      <c r="E191" s="129">
        <v>25.29</v>
      </c>
      <c r="F191" s="129">
        <v>1427.1</v>
      </c>
      <c r="G191" s="126" t="s">
        <v>287</v>
      </c>
      <c r="H191" s="130">
        <v>1</v>
      </c>
      <c r="I191" s="130" t="s">
        <v>276</v>
      </c>
      <c r="J191" s="131">
        <v>44.8</v>
      </c>
      <c r="K191" s="132">
        <v>5.0999999999999996</v>
      </c>
      <c r="L191" s="132">
        <v>8.6300000000000008</v>
      </c>
      <c r="M191" s="132">
        <v>13.43</v>
      </c>
      <c r="N191" s="132">
        <v>6.91</v>
      </c>
      <c r="O191" s="132">
        <v>3.15</v>
      </c>
      <c r="P191" s="132">
        <v>1.81</v>
      </c>
      <c r="Q191" s="132">
        <v>5.77</v>
      </c>
      <c r="R191" s="132">
        <v>0</v>
      </c>
      <c r="S191" s="133">
        <v>40</v>
      </c>
      <c r="T191" s="133">
        <v>40</v>
      </c>
      <c r="U191" s="133">
        <v>2604.04</v>
      </c>
      <c r="V191" s="132">
        <v>195.98199600000001</v>
      </c>
      <c r="W191" s="133">
        <v>42.3</v>
      </c>
      <c r="X191" s="133">
        <v>2604.04</v>
      </c>
      <c r="Y191" s="132">
        <v>0</v>
      </c>
      <c r="Z191" s="134">
        <v>0</v>
      </c>
      <c r="AA191" s="132">
        <v>5.05</v>
      </c>
      <c r="AB191" s="132">
        <v>10.67</v>
      </c>
      <c r="AC191" s="132">
        <v>14</v>
      </c>
      <c r="AD191" s="131">
        <f t="shared" si="132"/>
        <v>1703866.7519999999</v>
      </c>
      <c r="AE191" s="132">
        <f t="shared" si="132"/>
        <v>193966.97399999999</v>
      </c>
      <c r="AF191" s="132">
        <f t="shared" si="132"/>
        <v>328222.54619999998</v>
      </c>
      <c r="AG191" s="132">
        <f t="shared" si="131"/>
        <v>510779.69819999998</v>
      </c>
      <c r="AH191" s="132">
        <f t="shared" si="131"/>
        <v>262806.23340000003</v>
      </c>
      <c r="AI191" s="132">
        <f t="shared" si="131"/>
        <v>119803.13099999999</v>
      </c>
      <c r="AJ191" s="132">
        <f t="shared" si="131"/>
        <v>68839.259399999995</v>
      </c>
      <c r="AK191" s="132">
        <f t="shared" si="131"/>
        <v>219448.90979999999</v>
      </c>
      <c r="AL191" s="132">
        <f t="shared" si="131"/>
        <v>0</v>
      </c>
      <c r="AN191" s="135">
        <f>SUMIF('Page 1'!$L:$L,$B:$B,'Page 1'!$S:$S)</f>
        <v>48.16</v>
      </c>
      <c r="AO191" s="190">
        <f>SUMIF(СиР!$T$25:$Z$25,$AN$5:$AN$235,СиР!$T$26:$Z$26)</f>
        <v>18.649999999999999</v>
      </c>
      <c r="AP191" s="191"/>
      <c r="AQ191" s="135">
        <f>SUMIF(СиР!$T$25:$Z$25,$AN$5:$AN$235,СиР!$T$28:$Z$28)</f>
        <v>7.16</v>
      </c>
      <c r="AR191" s="135">
        <f>SUMIF(СиР!$T$25:$Z$25,$AN$5:$AN$235,СиР!$T$29:$Z$29)</f>
        <v>1.53</v>
      </c>
      <c r="AS191" s="135">
        <f>SUMIF(СиР!$T$25:$Z$25,$AN$5:$AN$235,СиР!$T$30:$Z$30)</f>
        <v>0.32</v>
      </c>
      <c r="AT191" s="135">
        <f>SUMIF(СиР!$T$25:$Z$25,$AN$5:$AN$235,СиР!$T$31:$Z$31)</f>
        <v>0.87</v>
      </c>
      <c r="AU191" s="135">
        <f>SUMIF(СиР!$T$25:$Z$25,$AN$5:$AN$235,СиР!$T$32:$Z$32)</f>
        <v>5.01</v>
      </c>
      <c r="AV191" s="135">
        <f>SUMIF(СиР!$T$25:$Z$25,$AN$5:$AN$235,СиР!$T$33:$Z$33)</f>
        <v>4.99</v>
      </c>
      <c r="AW191" s="135">
        <f>SUMIF(СиР!$T$25:$Z$25,$AN$5:$AN$235,СиР!$T$34:$Z$34)</f>
        <v>2.7</v>
      </c>
      <c r="AX191" s="135">
        <f>SUMIF(СиР!$T$25:$Z$25,$AN$5:$AN$235,СиР!$T$35:$Z$35)</f>
        <v>6.46</v>
      </c>
      <c r="AY191" s="135">
        <f>SUMIF(СиР!$T$25:$Z$25,$AN$5:$AN$235,СиР!$T$36:$Z$36)</f>
        <v>0.47</v>
      </c>
      <c r="AZ191" s="136">
        <f>SUMIF(СиР!$T$25:$Z$25,$AN$5:$AN$235,СиР!$T$37:$Z$37)</f>
        <v>0</v>
      </c>
      <c r="BA191" s="135">
        <f t="shared" si="139"/>
        <v>54.565279999999994</v>
      </c>
      <c r="BB191" s="190">
        <f t="shared" si="144"/>
        <v>21.130449999999996</v>
      </c>
      <c r="BC191" s="191">
        <f t="shared" si="144"/>
        <v>0</v>
      </c>
      <c r="BD191" s="135">
        <f t="shared" si="144"/>
        <v>8.1122800000000002</v>
      </c>
      <c r="BE191" s="135">
        <f t="shared" si="144"/>
        <v>1.7334900000000002</v>
      </c>
      <c r="BF191" s="135">
        <f t="shared" si="144"/>
        <v>0.36255999999999999</v>
      </c>
      <c r="BG191" s="135">
        <f t="shared" si="144"/>
        <v>0.98570999999999998</v>
      </c>
      <c r="BH191" s="135">
        <f t="shared" si="143"/>
        <v>5.6763299999999992</v>
      </c>
      <c r="BI191" s="135">
        <f t="shared" si="143"/>
        <v>5.6536700000000009</v>
      </c>
      <c r="BJ191" s="135">
        <f t="shared" si="143"/>
        <v>3.0591000000000004</v>
      </c>
      <c r="BK191" s="135">
        <f t="shared" si="133"/>
        <v>7.3191800000000002</v>
      </c>
      <c r="BL191" s="135">
        <f t="shared" si="133"/>
        <v>0.53250999999999993</v>
      </c>
      <c r="BM191" s="136">
        <f t="shared" si="133"/>
        <v>0</v>
      </c>
      <c r="BN191" s="137">
        <f t="shared" si="145"/>
        <v>4069330.7649119999</v>
      </c>
      <c r="BO191" s="187">
        <f t="shared" si="140"/>
        <v>1575851.7185549999</v>
      </c>
      <c r="BP191" s="187">
        <f t="shared" si="141"/>
        <v>0</v>
      </c>
      <c r="BQ191" s="137">
        <f t="shared" si="142"/>
        <v>604991.86621200002</v>
      </c>
      <c r="BR191" s="137">
        <f t="shared" si="142"/>
        <v>129278.988171</v>
      </c>
      <c r="BS191" s="137">
        <f t="shared" si="142"/>
        <v>27038.742623999999</v>
      </c>
      <c r="BT191" s="137">
        <f t="shared" si="142"/>
        <v>73511.581508999996</v>
      </c>
      <c r="BU191" s="137">
        <f t="shared" si="142"/>
        <v>423325.31420699996</v>
      </c>
      <c r="BV191" s="137">
        <f t="shared" si="142"/>
        <v>421635.39279300009</v>
      </c>
      <c r="BW191" s="137">
        <f t="shared" si="142"/>
        <v>228139.39089000004</v>
      </c>
      <c r="BX191" s="137">
        <f t="shared" si="142"/>
        <v>545844.61672200006</v>
      </c>
      <c r="BY191" s="137">
        <f t="shared" si="142"/>
        <v>39713.153228999989</v>
      </c>
      <c r="BZ191" s="137">
        <f t="shared" si="142"/>
        <v>0</v>
      </c>
      <c r="CA191" s="122">
        <v>1</v>
      </c>
      <c r="CF191" s="127" t="s">
        <v>162</v>
      </c>
    </row>
    <row r="192" spans="1:84" ht="12" hidden="1" customHeight="1" x14ac:dyDescent="0.25">
      <c r="A192" s="126" t="e">
        <f t="shared" si="146"/>
        <v>#REF!</v>
      </c>
      <c r="B192" s="127" t="s">
        <v>163</v>
      </c>
      <c r="C192" s="128">
        <f t="shared" si="124"/>
        <v>28921.599999999984</v>
      </c>
      <c r="D192" s="129">
        <v>23865.599999999984</v>
      </c>
      <c r="E192" s="129">
        <v>5056</v>
      </c>
      <c r="F192" s="129">
        <v>5071.5</v>
      </c>
      <c r="G192" s="126" t="s">
        <v>287</v>
      </c>
      <c r="H192" s="130">
        <v>1</v>
      </c>
      <c r="I192" s="130" t="s">
        <v>275</v>
      </c>
      <c r="J192" s="138">
        <v>36.54</v>
      </c>
      <c r="K192" s="132">
        <v>4.03</v>
      </c>
      <c r="L192" s="132">
        <v>7</v>
      </c>
      <c r="M192" s="132">
        <v>11</v>
      </c>
      <c r="N192" s="132">
        <v>5.4</v>
      </c>
      <c r="O192" s="132">
        <v>2.67</v>
      </c>
      <c r="P192" s="132">
        <v>1.54</v>
      </c>
      <c r="Q192" s="132">
        <v>4.9000000000000004</v>
      </c>
      <c r="R192" s="132">
        <v>0</v>
      </c>
      <c r="S192" s="133">
        <v>40</v>
      </c>
      <c r="T192" s="133">
        <v>40</v>
      </c>
      <c r="U192" s="133">
        <v>2604.04</v>
      </c>
      <c r="V192" s="132">
        <v>195.98199600000001</v>
      </c>
      <c r="W192" s="133">
        <v>42.3</v>
      </c>
      <c r="X192" s="133">
        <v>2604.04</v>
      </c>
      <c r="Y192" s="132">
        <v>0</v>
      </c>
      <c r="Z192" s="134">
        <v>0</v>
      </c>
      <c r="AA192" s="132">
        <v>5.05</v>
      </c>
      <c r="AB192" s="132">
        <v>10.67</v>
      </c>
      <c r="AC192" s="132">
        <v>14</v>
      </c>
      <c r="AD192" s="131">
        <f t="shared" si="132"/>
        <v>6340771.583999997</v>
      </c>
      <c r="AE192" s="132">
        <f t="shared" si="132"/>
        <v>699324.28799999959</v>
      </c>
      <c r="AF192" s="132">
        <f t="shared" si="132"/>
        <v>1214707.1999999993</v>
      </c>
      <c r="AG192" s="132">
        <f t="shared" si="131"/>
        <v>1908825.5999999987</v>
      </c>
      <c r="AH192" s="132">
        <f t="shared" si="131"/>
        <v>937059.83999999962</v>
      </c>
      <c r="AI192" s="132">
        <f t="shared" si="131"/>
        <v>463324.03199999977</v>
      </c>
      <c r="AJ192" s="132">
        <f t="shared" si="131"/>
        <v>267235.58399999986</v>
      </c>
      <c r="AK192" s="132">
        <f t="shared" si="131"/>
        <v>850295.03999999957</v>
      </c>
      <c r="AL192" s="132">
        <f t="shared" si="131"/>
        <v>0</v>
      </c>
      <c r="AN192" s="135">
        <f>SUMIF('Page 1'!$L:$L,$B:$B,'Page 1'!$S:$S)</f>
        <v>48.16</v>
      </c>
      <c r="AO192" s="190">
        <f>SUMIF(СиР!$T$25:$Z$25,$AN$5:$AN$235,СиР!$T$26:$Z$26)</f>
        <v>18.649999999999999</v>
      </c>
      <c r="AP192" s="191"/>
      <c r="AQ192" s="135">
        <f>SUMIF(СиР!$T$25:$Z$25,$AN$5:$AN$235,СиР!$T$28:$Z$28)</f>
        <v>7.16</v>
      </c>
      <c r="AR192" s="135">
        <f>SUMIF(СиР!$T$25:$Z$25,$AN$5:$AN$235,СиР!$T$29:$Z$29)</f>
        <v>1.53</v>
      </c>
      <c r="AS192" s="135">
        <f>SUMIF(СиР!$T$25:$Z$25,$AN$5:$AN$235,СиР!$T$30:$Z$30)</f>
        <v>0.32</v>
      </c>
      <c r="AT192" s="135">
        <f>SUMIF(СиР!$T$25:$Z$25,$AN$5:$AN$235,СиР!$T$31:$Z$31)</f>
        <v>0.87</v>
      </c>
      <c r="AU192" s="135">
        <f>SUMIF(СиР!$T$25:$Z$25,$AN$5:$AN$235,СиР!$T$32:$Z$32)</f>
        <v>5.01</v>
      </c>
      <c r="AV192" s="135">
        <f>SUMIF(СиР!$T$25:$Z$25,$AN$5:$AN$235,СиР!$T$33:$Z$33)</f>
        <v>4.99</v>
      </c>
      <c r="AW192" s="135">
        <f>SUMIF(СиР!$T$25:$Z$25,$AN$5:$AN$235,СиР!$T$34:$Z$34)</f>
        <v>2.7</v>
      </c>
      <c r="AX192" s="135">
        <f>SUMIF(СиР!$T$25:$Z$25,$AN$5:$AN$235,СиР!$T$35:$Z$35)</f>
        <v>6.46</v>
      </c>
      <c r="AY192" s="135">
        <f>SUMIF(СиР!$T$25:$Z$25,$AN$5:$AN$235,СиР!$T$36:$Z$36)</f>
        <v>0.47</v>
      </c>
      <c r="AZ192" s="136">
        <f>SUMIF(СиР!$T$25:$Z$25,$AN$5:$AN$235,СиР!$T$37:$Z$37)</f>
        <v>0</v>
      </c>
      <c r="BA192" s="135">
        <f t="shared" si="139"/>
        <v>54.565279999999994</v>
      </c>
      <c r="BB192" s="190">
        <f t="shared" si="144"/>
        <v>21.130449999999996</v>
      </c>
      <c r="BC192" s="191">
        <f t="shared" si="144"/>
        <v>0</v>
      </c>
      <c r="BD192" s="135">
        <f t="shared" si="144"/>
        <v>8.1122800000000002</v>
      </c>
      <c r="BE192" s="135">
        <f t="shared" si="144"/>
        <v>1.7334900000000002</v>
      </c>
      <c r="BF192" s="135">
        <f t="shared" si="144"/>
        <v>0.36255999999999999</v>
      </c>
      <c r="BG192" s="135">
        <f t="shared" si="144"/>
        <v>0.98570999999999998</v>
      </c>
      <c r="BH192" s="135">
        <f t="shared" si="143"/>
        <v>5.6763299999999992</v>
      </c>
      <c r="BI192" s="135">
        <f t="shared" si="143"/>
        <v>5.6536700000000009</v>
      </c>
      <c r="BJ192" s="135">
        <f t="shared" si="143"/>
        <v>3.0591000000000004</v>
      </c>
      <c r="BK192" s="135">
        <f t="shared" si="133"/>
        <v>7.3191800000000002</v>
      </c>
      <c r="BL192" s="135">
        <f t="shared" si="133"/>
        <v>0.53250999999999993</v>
      </c>
      <c r="BM192" s="136">
        <f t="shared" si="133"/>
        <v>0</v>
      </c>
      <c r="BN192" s="137">
        <f t="shared" si="145"/>
        <v>18566880.532479987</v>
      </c>
      <c r="BO192" s="187">
        <f t="shared" si="140"/>
        <v>7190039.9071999956</v>
      </c>
      <c r="BP192" s="187">
        <f t="shared" si="141"/>
        <v>0</v>
      </c>
      <c r="BQ192" s="137">
        <f t="shared" si="142"/>
        <v>2760358.4844799987</v>
      </c>
      <c r="BR192" s="137">
        <f t="shared" si="142"/>
        <v>589853.13983999961</v>
      </c>
      <c r="BS192" s="137">
        <f t="shared" si="142"/>
        <v>123367.97695999993</v>
      </c>
      <c r="BT192" s="137">
        <f t="shared" si="142"/>
        <v>335406.68735999981</v>
      </c>
      <c r="BU192" s="137">
        <f t="shared" si="142"/>
        <v>1931479.8892799988</v>
      </c>
      <c r="BV192" s="137">
        <f t="shared" si="142"/>
        <v>1923769.3907199993</v>
      </c>
      <c r="BW192" s="137">
        <f t="shared" si="142"/>
        <v>1040917.3055999996</v>
      </c>
      <c r="BX192" s="137">
        <f t="shared" si="142"/>
        <v>2490491.0348799988</v>
      </c>
      <c r="BY192" s="137">
        <f t="shared" si="142"/>
        <v>181196.71615999987</v>
      </c>
      <c r="BZ192" s="137">
        <f t="shared" si="142"/>
        <v>0</v>
      </c>
      <c r="CA192" s="122">
        <v>1</v>
      </c>
      <c r="CF192" s="127" t="s">
        <v>163</v>
      </c>
    </row>
    <row r="193" spans="1:84" ht="12" hidden="1" customHeight="1" x14ac:dyDescent="0.25">
      <c r="A193" s="126" t="e">
        <f t="shared" si="146"/>
        <v>#REF!</v>
      </c>
      <c r="B193" s="127" t="s">
        <v>164</v>
      </c>
      <c r="C193" s="128">
        <f t="shared" si="124"/>
        <v>3534.12</v>
      </c>
      <c r="D193" s="129">
        <v>3534.12</v>
      </c>
      <c r="E193" s="129">
        <v>0</v>
      </c>
      <c r="F193" s="129">
        <v>596</v>
      </c>
      <c r="G193" s="126" t="s">
        <v>287</v>
      </c>
      <c r="H193" s="130">
        <v>7</v>
      </c>
      <c r="I193" s="130" t="s">
        <v>276</v>
      </c>
      <c r="J193" s="131">
        <v>31</v>
      </c>
      <c r="K193" s="132">
        <v>5.0999999999999996</v>
      </c>
      <c r="L193" s="132">
        <v>6.59</v>
      </c>
      <c r="M193" s="132">
        <v>8.98</v>
      </c>
      <c r="N193" s="132">
        <v>6.92</v>
      </c>
      <c r="O193" s="132">
        <v>3.15</v>
      </c>
      <c r="P193" s="132">
        <v>0</v>
      </c>
      <c r="Q193" s="132">
        <v>0</v>
      </c>
      <c r="R193" s="132">
        <v>0.26</v>
      </c>
      <c r="S193" s="133">
        <v>40</v>
      </c>
      <c r="T193" s="133">
        <v>40</v>
      </c>
      <c r="U193" s="133">
        <v>2604.04</v>
      </c>
      <c r="V193" s="132">
        <v>195.98199600000001</v>
      </c>
      <c r="W193" s="133">
        <v>42.3</v>
      </c>
      <c r="X193" s="133">
        <v>2604.04</v>
      </c>
      <c r="Y193" s="132">
        <v>7.85</v>
      </c>
      <c r="Z193" s="134">
        <v>0</v>
      </c>
      <c r="AA193" s="132">
        <v>6.73</v>
      </c>
      <c r="AB193" s="132">
        <v>10.67</v>
      </c>
      <c r="AC193" s="132">
        <v>14</v>
      </c>
      <c r="AD193" s="131">
        <f t="shared" si="132"/>
        <v>657346.32000000007</v>
      </c>
      <c r="AE193" s="132">
        <f t="shared" si="132"/>
        <v>108144.07199999999</v>
      </c>
      <c r="AF193" s="132">
        <f t="shared" si="132"/>
        <v>139739.1048</v>
      </c>
      <c r="AG193" s="132">
        <f t="shared" si="131"/>
        <v>190418.38560000001</v>
      </c>
      <c r="AH193" s="132">
        <f t="shared" si="131"/>
        <v>146736.66239999997</v>
      </c>
      <c r="AI193" s="132">
        <f t="shared" si="131"/>
        <v>66794.867999999988</v>
      </c>
      <c r="AJ193" s="132">
        <f t="shared" si="131"/>
        <v>0</v>
      </c>
      <c r="AK193" s="132">
        <f t="shared" si="131"/>
        <v>0</v>
      </c>
      <c r="AL193" s="132">
        <f t="shared" si="131"/>
        <v>5513.2272000000003</v>
      </c>
      <c r="AN193" s="135">
        <f>SUMIF('Page 1'!$L:$L,$B:$B,'Page 1'!$S:$S)</f>
        <v>33.17</v>
      </c>
      <c r="AO193" s="190">
        <f>SUMIF(СиР!$T$25:$Z$25,$AN$5:$AN$235,СиР!$T$26:$Z$26)</f>
        <v>13.89</v>
      </c>
      <c r="AP193" s="191"/>
      <c r="AQ193" s="135">
        <f>SUMIF(СиР!$T$25:$Z$25,$AN$5:$AN$235,СиР!$T$28:$Z$28)</f>
        <v>5.9</v>
      </c>
      <c r="AR193" s="135">
        <f>SUMIF(СиР!$T$25:$Z$25,$AN$5:$AN$235,СиР!$T$29:$Z$29)</f>
        <v>1.53</v>
      </c>
      <c r="AS193" s="135">
        <f>SUMIF(СиР!$T$25:$Z$25,$AN$5:$AN$235,СиР!$T$30:$Z$30)</f>
        <v>0.32</v>
      </c>
      <c r="AT193" s="135">
        <f>SUMIF(СиР!$T$25:$Z$25,$AN$5:$AN$235,СиР!$T$31:$Z$31)</f>
        <v>0.6</v>
      </c>
      <c r="AU193" s="135">
        <f>SUMIF(СиР!$T$25:$Z$25,$AN$5:$AN$235,СиР!$T$32:$Z$32)</f>
        <v>5.01</v>
      </c>
      <c r="AV193" s="135">
        <f>SUMIF(СиР!$T$25:$Z$25,$AN$5:$AN$235,СиР!$T$33:$Z$33)</f>
        <v>4.99</v>
      </c>
      <c r="AW193" s="135">
        <f>SUMIF(СиР!$T$25:$Z$25,$AN$5:$AN$235,СиР!$T$34:$Z$34)</f>
        <v>0</v>
      </c>
      <c r="AX193" s="135">
        <f>SUMIF(СиР!$T$25:$Z$25,$AN$5:$AN$235,СиР!$T$35:$Z$35)</f>
        <v>0</v>
      </c>
      <c r="AY193" s="135">
        <f>SUMIF(СиР!$T$25:$Z$25,$AN$5:$AN$235,СиР!$T$36:$Z$36)</f>
        <v>0</v>
      </c>
      <c r="AZ193" s="136">
        <f>SUMIF(СиР!$T$25:$Z$25,$AN$5:$AN$235,СиР!$T$37:$Z$37)</f>
        <v>0.93</v>
      </c>
      <c r="BA193" s="135">
        <f t="shared" si="139"/>
        <v>37.581610000000005</v>
      </c>
      <c r="BB193" s="190">
        <f t="shared" si="144"/>
        <v>15.737370000000004</v>
      </c>
      <c r="BC193" s="191">
        <f t="shared" si="144"/>
        <v>0</v>
      </c>
      <c r="BD193" s="135">
        <f t="shared" si="144"/>
        <v>6.6847000000000012</v>
      </c>
      <c r="BE193" s="135">
        <f t="shared" si="144"/>
        <v>1.7334900000000002</v>
      </c>
      <c r="BF193" s="135">
        <f t="shared" si="144"/>
        <v>0.36256000000000005</v>
      </c>
      <c r="BG193" s="135">
        <f t="shared" si="144"/>
        <v>0.67980000000000007</v>
      </c>
      <c r="BH193" s="135">
        <f t="shared" si="143"/>
        <v>5.6763300000000001</v>
      </c>
      <c r="BI193" s="135">
        <f t="shared" si="143"/>
        <v>5.65367</v>
      </c>
      <c r="BJ193" s="135">
        <f t="shared" si="143"/>
        <v>0</v>
      </c>
      <c r="BK193" s="135">
        <f t="shared" si="133"/>
        <v>0</v>
      </c>
      <c r="BL193" s="135">
        <f t="shared" si="133"/>
        <v>0</v>
      </c>
      <c r="BM193" s="136">
        <f t="shared" si="133"/>
        <v>1.0536900000000002</v>
      </c>
      <c r="BN193" s="137">
        <f t="shared" si="145"/>
        <v>1562632.7161320001</v>
      </c>
      <c r="BO193" s="187">
        <f t="shared" si="140"/>
        <v>654355.39424400008</v>
      </c>
      <c r="BP193" s="187">
        <f t="shared" si="141"/>
        <v>0</v>
      </c>
      <c r="BQ193" s="137">
        <f t="shared" si="142"/>
        <v>277947.93564000004</v>
      </c>
      <c r="BR193" s="137">
        <f t="shared" si="142"/>
        <v>72078.023988000001</v>
      </c>
      <c r="BS193" s="137">
        <f t="shared" si="142"/>
        <v>15075.142271999999</v>
      </c>
      <c r="BT193" s="137">
        <f t="shared" si="142"/>
        <v>28265.891760000002</v>
      </c>
      <c r="BU193" s="137">
        <f t="shared" si="142"/>
        <v>236020.19619599998</v>
      </c>
      <c r="BV193" s="137">
        <f t="shared" si="142"/>
        <v>235077.99980399999</v>
      </c>
      <c r="BW193" s="137">
        <f t="shared" si="142"/>
        <v>0</v>
      </c>
      <c r="BX193" s="137">
        <f t="shared" si="142"/>
        <v>0</v>
      </c>
      <c r="BY193" s="137">
        <f t="shared" si="142"/>
        <v>0</v>
      </c>
      <c r="BZ193" s="137">
        <f t="shared" si="142"/>
        <v>43812.132228000009</v>
      </c>
      <c r="CA193" s="122">
        <v>1</v>
      </c>
      <c r="CF193" s="127" t="s">
        <v>164</v>
      </c>
    </row>
    <row r="194" spans="1:84" ht="12" hidden="1" customHeight="1" x14ac:dyDescent="0.25">
      <c r="A194" s="126" t="e">
        <f t="shared" si="146"/>
        <v>#REF!</v>
      </c>
      <c r="B194" s="127" t="s">
        <v>165</v>
      </c>
      <c r="C194" s="128">
        <f t="shared" si="124"/>
        <v>7052.6</v>
      </c>
      <c r="D194" s="129">
        <v>6966.3</v>
      </c>
      <c r="E194" s="129">
        <v>86.3</v>
      </c>
      <c r="F194" s="129">
        <v>638</v>
      </c>
      <c r="G194" s="126" t="s">
        <v>287</v>
      </c>
      <c r="H194" s="130">
        <v>7</v>
      </c>
      <c r="I194" s="130" t="s">
        <v>276</v>
      </c>
      <c r="J194" s="131">
        <v>31</v>
      </c>
      <c r="K194" s="132">
        <v>5.0999999999999996</v>
      </c>
      <c r="L194" s="132">
        <v>6.59</v>
      </c>
      <c r="M194" s="132">
        <v>8.98</v>
      </c>
      <c r="N194" s="132">
        <v>6.92</v>
      </c>
      <c r="O194" s="132">
        <v>3.15</v>
      </c>
      <c r="P194" s="132">
        <v>0</v>
      </c>
      <c r="Q194" s="132">
        <v>0</v>
      </c>
      <c r="R194" s="132">
        <v>0.26</v>
      </c>
      <c r="S194" s="133">
        <v>40</v>
      </c>
      <c r="T194" s="133">
        <v>40</v>
      </c>
      <c r="U194" s="133">
        <v>2604.04</v>
      </c>
      <c r="V194" s="132">
        <v>195.98199600000001</v>
      </c>
      <c r="W194" s="133">
        <v>42.3</v>
      </c>
      <c r="X194" s="133">
        <v>2604.04</v>
      </c>
      <c r="Y194" s="132">
        <v>7.85</v>
      </c>
      <c r="Z194" s="134">
        <v>0</v>
      </c>
      <c r="AA194" s="132">
        <v>6.73</v>
      </c>
      <c r="AB194" s="132">
        <v>10.67</v>
      </c>
      <c r="AC194" s="132">
        <v>14</v>
      </c>
      <c r="AD194" s="131">
        <f t="shared" si="132"/>
        <v>1311783.6000000001</v>
      </c>
      <c r="AE194" s="132">
        <f t="shared" si="132"/>
        <v>215809.56</v>
      </c>
      <c r="AF194" s="132">
        <f t="shared" si="132"/>
        <v>278859.804</v>
      </c>
      <c r="AG194" s="132">
        <f t="shared" si="131"/>
        <v>379994.08800000005</v>
      </c>
      <c r="AH194" s="132">
        <f t="shared" si="131"/>
        <v>292823.95200000005</v>
      </c>
      <c r="AI194" s="132">
        <f t="shared" si="131"/>
        <v>133294.14000000001</v>
      </c>
      <c r="AJ194" s="132">
        <f t="shared" si="131"/>
        <v>0</v>
      </c>
      <c r="AK194" s="132">
        <f t="shared" si="131"/>
        <v>0</v>
      </c>
      <c r="AL194" s="132">
        <f t="shared" si="131"/>
        <v>11002.056</v>
      </c>
      <c r="AN194" s="135">
        <f>SUMIF('Page 1'!$L:$L,$B:$B,'Page 1'!$S:$S)</f>
        <v>33.17</v>
      </c>
      <c r="AO194" s="190">
        <f>SUMIF(СиР!$T$25:$Z$25,$AN$5:$AN$235,СиР!$T$26:$Z$26)</f>
        <v>13.89</v>
      </c>
      <c r="AP194" s="191"/>
      <c r="AQ194" s="135">
        <f>SUMIF(СиР!$T$25:$Z$25,$AN$5:$AN$235,СиР!$T$28:$Z$28)</f>
        <v>5.9</v>
      </c>
      <c r="AR194" s="135">
        <f>SUMIF(СиР!$T$25:$Z$25,$AN$5:$AN$235,СиР!$T$29:$Z$29)</f>
        <v>1.53</v>
      </c>
      <c r="AS194" s="135">
        <f>SUMIF(СиР!$T$25:$Z$25,$AN$5:$AN$235,СиР!$T$30:$Z$30)</f>
        <v>0.32</v>
      </c>
      <c r="AT194" s="135">
        <f>SUMIF(СиР!$T$25:$Z$25,$AN$5:$AN$235,СиР!$T$31:$Z$31)</f>
        <v>0.6</v>
      </c>
      <c r="AU194" s="135">
        <f>SUMIF(СиР!$T$25:$Z$25,$AN$5:$AN$235,СиР!$T$32:$Z$32)</f>
        <v>5.01</v>
      </c>
      <c r="AV194" s="135">
        <f>SUMIF(СиР!$T$25:$Z$25,$AN$5:$AN$235,СиР!$T$33:$Z$33)</f>
        <v>4.99</v>
      </c>
      <c r="AW194" s="135">
        <f>SUMIF(СиР!$T$25:$Z$25,$AN$5:$AN$235,СиР!$T$34:$Z$34)</f>
        <v>0</v>
      </c>
      <c r="AX194" s="135">
        <f>SUMIF(СиР!$T$25:$Z$25,$AN$5:$AN$235,СиР!$T$35:$Z$35)</f>
        <v>0</v>
      </c>
      <c r="AY194" s="135">
        <f>SUMIF(СиР!$T$25:$Z$25,$AN$5:$AN$235,СиР!$T$36:$Z$36)</f>
        <v>0</v>
      </c>
      <c r="AZ194" s="136">
        <f>SUMIF(СиР!$T$25:$Z$25,$AN$5:$AN$235,СиР!$T$37:$Z$37)</f>
        <v>0.93</v>
      </c>
      <c r="BA194" s="135">
        <f t="shared" si="139"/>
        <v>37.581610000000005</v>
      </c>
      <c r="BB194" s="190">
        <f t="shared" si="144"/>
        <v>15.737370000000004</v>
      </c>
      <c r="BC194" s="191">
        <f t="shared" si="144"/>
        <v>0</v>
      </c>
      <c r="BD194" s="135">
        <f t="shared" si="144"/>
        <v>6.6847000000000012</v>
      </c>
      <c r="BE194" s="135">
        <f t="shared" si="144"/>
        <v>1.7334900000000002</v>
      </c>
      <c r="BF194" s="135">
        <f t="shared" si="144"/>
        <v>0.36256000000000005</v>
      </c>
      <c r="BG194" s="135">
        <f t="shared" si="144"/>
        <v>0.67980000000000007</v>
      </c>
      <c r="BH194" s="135">
        <f t="shared" si="143"/>
        <v>5.6763300000000001</v>
      </c>
      <c r="BI194" s="135">
        <f t="shared" si="143"/>
        <v>5.65367</v>
      </c>
      <c r="BJ194" s="135">
        <f t="shared" si="143"/>
        <v>0</v>
      </c>
      <c r="BK194" s="135">
        <f t="shared" si="133"/>
        <v>0</v>
      </c>
      <c r="BL194" s="135">
        <f t="shared" si="133"/>
        <v>0</v>
      </c>
      <c r="BM194" s="136">
        <f t="shared" si="133"/>
        <v>1.0536900000000002</v>
      </c>
      <c r="BN194" s="137">
        <f t="shared" si="145"/>
        <v>3118350.1108600004</v>
      </c>
      <c r="BO194" s="187">
        <f t="shared" si="140"/>
        <v>1305814.9846200005</v>
      </c>
      <c r="BP194" s="187">
        <f t="shared" si="141"/>
        <v>0</v>
      </c>
      <c r="BQ194" s="137">
        <f t="shared" si="142"/>
        <v>554665.83220000006</v>
      </c>
      <c r="BR194" s="137">
        <f t="shared" si="142"/>
        <v>143837.07174000001</v>
      </c>
      <c r="BS194" s="137">
        <f t="shared" si="142"/>
        <v>30083.570560000004</v>
      </c>
      <c r="BT194" s="137">
        <f t="shared" si="142"/>
        <v>56406.694800000012</v>
      </c>
      <c r="BU194" s="137">
        <f t="shared" si="142"/>
        <v>470995.90158000001</v>
      </c>
      <c r="BV194" s="137">
        <f t="shared" si="142"/>
        <v>469115.67842000001</v>
      </c>
      <c r="BW194" s="137">
        <f t="shared" si="142"/>
        <v>0</v>
      </c>
      <c r="BX194" s="137">
        <f t="shared" si="142"/>
        <v>0</v>
      </c>
      <c r="BY194" s="137">
        <f t="shared" si="142"/>
        <v>0</v>
      </c>
      <c r="BZ194" s="137">
        <f t="shared" si="142"/>
        <v>87430.376940000016</v>
      </c>
      <c r="CA194" s="122">
        <v>1</v>
      </c>
      <c r="CF194" s="127" t="s">
        <v>165</v>
      </c>
    </row>
    <row r="195" spans="1:84" ht="12" hidden="1" customHeight="1" x14ac:dyDescent="0.25">
      <c r="A195" s="126" t="e">
        <f t="shared" si="146"/>
        <v>#REF!</v>
      </c>
      <c r="B195" s="127" t="s">
        <v>166</v>
      </c>
      <c r="C195" s="128">
        <f t="shared" si="124"/>
        <v>3498.85</v>
      </c>
      <c r="D195" s="129">
        <v>3498.85</v>
      </c>
      <c r="E195" s="129">
        <v>0</v>
      </c>
      <c r="F195" s="129">
        <v>300.8</v>
      </c>
      <c r="G195" s="126" t="s">
        <v>286</v>
      </c>
      <c r="H195" s="130">
        <v>7</v>
      </c>
      <c r="I195" s="130" t="s">
        <v>276</v>
      </c>
      <c r="J195" s="131">
        <v>31</v>
      </c>
      <c r="K195" s="132">
        <v>5.0999999999999996</v>
      </c>
      <c r="L195" s="132">
        <v>6.59</v>
      </c>
      <c r="M195" s="132">
        <v>8.98</v>
      </c>
      <c r="N195" s="132">
        <v>6.92</v>
      </c>
      <c r="O195" s="132">
        <v>3.15</v>
      </c>
      <c r="P195" s="132">
        <v>0</v>
      </c>
      <c r="Q195" s="132">
        <v>0</v>
      </c>
      <c r="R195" s="132">
        <v>0.26</v>
      </c>
      <c r="S195" s="133">
        <v>40</v>
      </c>
      <c r="T195" s="133">
        <v>40</v>
      </c>
      <c r="U195" s="133">
        <v>2604.04</v>
      </c>
      <c r="V195" s="132">
        <v>195.98199600000001</v>
      </c>
      <c r="W195" s="133">
        <v>42.3</v>
      </c>
      <c r="X195" s="133">
        <v>2604.04</v>
      </c>
      <c r="Y195" s="132">
        <v>7.85</v>
      </c>
      <c r="Z195" s="134">
        <v>0</v>
      </c>
      <c r="AA195" s="132">
        <v>6.73</v>
      </c>
      <c r="AB195" s="132">
        <v>10.67</v>
      </c>
      <c r="AC195" s="132">
        <v>14</v>
      </c>
      <c r="AD195" s="131">
        <f t="shared" si="132"/>
        <v>650786.1</v>
      </c>
      <c r="AE195" s="132">
        <f t="shared" si="132"/>
        <v>107064.81</v>
      </c>
      <c r="AF195" s="132">
        <f t="shared" si="132"/>
        <v>138344.52900000001</v>
      </c>
      <c r="AG195" s="132">
        <f t="shared" si="131"/>
        <v>188518.038</v>
      </c>
      <c r="AH195" s="132">
        <f t="shared" si="131"/>
        <v>145272.25199999998</v>
      </c>
      <c r="AI195" s="132">
        <f t="shared" si="131"/>
        <v>66128.264999999985</v>
      </c>
      <c r="AJ195" s="132">
        <f t="shared" si="131"/>
        <v>0</v>
      </c>
      <c r="AK195" s="132">
        <f t="shared" si="131"/>
        <v>0</v>
      </c>
      <c r="AL195" s="132">
        <f t="shared" si="131"/>
        <v>5458.2060000000001</v>
      </c>
      <c r="AN195" s="135">
        <f>SUMIF('Page 1'!$L:$L,$B:$B,'Page 1'!$S:$S)</f>
        <v>33.17</v>
      </c>
      <c r="AO195" s="190">
        <f>SUMIF(СиР!$T$25:$Z$25,$AN$5:$AN$235,СиР!$T$26:$Z$26)</f>
        <v>13.89</v>
      </c>
      <c r="AP195" s="191"/>
      <c r="AQ195" s="135">
        <f>SUMIF(СиР!$T$25:$Z$25,$AN$5:$AN$235,СиР!$T$28:$Z$28)</f>
        <v>5.9</v>
      </c>
      <c r="AR195" s="135">
        <f>SUMIF(СиР!$T$25:$Z$25,$AN$5:$AN$235,СиР!$T$29:$Z$29)</f>
        <v>1.53</v>
      </c>
      <c r="AS195" s="135">
        <f>SUMIF(СиР!$T$25:$Z$25,$AN$5:$AN$235,СиР!$T$30:$Z$30)</f>
        <v>0.32</v>
      </c>
      <c r="AT195" s="135">
        <f>SUMIF(СиР!$T$25:$Z$25,$AN$5:$AN$235,СиР!$T$31:$Z$31)</f>
        <v>0.6</v>
      </c>
      <c r="AU195" s="135">
        <f>SUMIF(СиР!$T$25:$Z$25,$AN$5:$AN$235,СиР!$T$32:$Z$32)</f>
        <v>5.01</v>
      </c>
      <c r="AV195" s="135">
        <f>SUMIF(СиР!$T$25:$Z$25,$AN$5:$AN$235,СиР!$T$33:$Z$33)</f>
        <v>4.99</v>
      </c>
      <c r="AW195" s="135">
        <f>SUMIF(СиР!$T$25:$Z$25,$AN$5:$AN$235,СиР!$T$34:$Z$34)</f>
        <v>0</v>
      </c>
      <c r="AX195" s="135">
        <f>SUMIF(СиР!$T$25:$Z$25,$AN$5:$AN$235,СиР!$T$35:$Z$35)</f>
        <v>0</v>
      </c>
      <c r="AY195" s="135">
        <f>SUMIF(СиР!$T$25:$Z$25,$AN$5:$AN$235,СиР!$T$36:$Z$36)</f>
        <v>0</v>
      </c>
      <c r="AZ195" s="136">
        <f>SUMIF(СиР!$T$25:$Z$25,$AN$5:$AN$235,СиР!$T$37:$Z$37)</f>
        <v>0.93</v>
      </c>
      <c r="BA195" s="135">
        <f t="shared" si="139"/>
        <v>37.581610000000005</v>
      </c>
      <c r="BB195" s="190">
        <f t="shared" si="144"/>
        <v>15.737370000000004</v>
      </c>
      <c r="BC195" s="191">
        <f t="shared" si="144"/>
        <v>0</v>
      </c>
      <c r="BD195" s="135">
        <f t="shared" si="144"/>
        <v>6.6847000000000012</v>
      </c>
      <c r="BE195" s="135">
        <f t="shared" si="144"/>
        <v>1.7334900000000002</v>
      </c>
      <c r="BF195" s="135">
        <f t="shared" si="144"/>
        <v>0.36256000000000005</v>
      </c>
      <c r="BG195" s="135">
        <f t="shared" si="144"/>
        <v>0.67980000000000007</v>
      </c>
      <c r="BH195" s="135">
        <f t="shared" si="143"/>
        <v>5.6763300000000001</v>
      </c>
      <c r="BI195" s="135">
        <f t="shared" si="143"/>
        <v>5.65367</v>
      </c>
      <c r="BJ195" s="135">
        <f t="shared" si="143"/>
        <v>0</v>
      </c>
      <c r="BK195" s="135">
        <f t="shared" si="133"/>
        <v>0</v>
      </c>
      <c r="BL195" s="135">
        <f t="shared" si="133"/>
        <v>0</v>
      </c>
      <c r="BM195" s="136">
        <f t="shared" si="133"/>
        <v>1.0536900000000002</v>
      </c>
      <c r="BN195" s="137">
        <f t="shared" si="145"/>
        <v>1547037.8704850003</v>
      </c>
      <c r="BO195" s="187">
        <f t="shared" si="140"/>
        <v>647825.02324500016</v>
      </c>
      <c r="BP195" s="187">
        <f t="shared" si="141"/>
        <v>0</v>
      </c>
      <c r="BQ195" s="137">
        <f t="shared" si="142"/>
        <v>275174.05595000001</v>
      </c>
      <c r="BR195" s="137">
        <f t="shared" si="142"/>
        <v>71358.695865000002</v>
      </c>
      <c r="BS195" s="137">
        <f t="shared" si="142"/>
        <v>14924.69456</v>
      </c>
      <c r="BT195" s="137">
        <f t="shared" si="142"/>
        <v>27983.802300000003</v>
      </c>
      <c r="BU195" s="137">
        <f t="shared" si="142"/>
        <v>233664.74920499997</v>
      </c>
      <c r="BV195" s="137">
        <f t="shared" si="142"/>
        <v>232731.95579499999</v>
      </c>
      <c r="BW195" s="137">
        <f t="shared" si="142"/>
        <v>0</v>
      </c>
      <c r="BX195" s="137">
        <f t="shared" si="142"/>
        <v>0</v>
      </c>
      <c r="BY195" s="137">
        <f t="shared" si="142"/>
        <v>0</v>
      </c>
      <c r="BZ195" s="137">
        <f t="shared" si="142"/>
        <v>43374.893565000006</v>
      </c>
      <c r="CA195" s="122">
        <v>1</v>
      </c>
      <c r="CF195" s="127" t="s">
        <v>166</v>
      </c>
    </row>
    <row r="196" spans="1:84" ht="12" hidden="1" customHeight="1" x14ac:dyDescent="0.25">
      <c r="A196" s="126" t="e">
        <f t="shared" si="146"/>
        <v>#REF!</v>
      </c>
      <c r="B196" s="127" t="s">
        <v>167</v>
      </c>
      <c r="C196" s="128">
        <f t="shared" si="124"/>
        <v>3501.4</v>
      </c>
      <c r="D196" s="129">
        <v>3501.4</v>
      </c>
      <c r="E196" s="129">
        <v>0</v>
      </c>
      <c r="F196" s="129">
        <v>300</v>
      </c>
      <c r="G196" s="126" t="s">
        <v>286</v>
      </c>
      <c r="H196" s="130">
        <v>7</v>
      </c>
      <c r="I196" s="130" t="s">
        <v>276</v>
      </c>
      <c r="J196" s="131">
        <v>31</v>
      </c>
      <c r="K196" s="132">
        <v>5.0999999999999996</v>
      </c>
      <c r="L196" s="132">
        <v>6.59</v>
      </c>
      <c r="M196" s="132">
        <v>8.98</v>
      </c>
      <c r="N196" s="132">
        <v>6.92</v>
      </c>
      <c r="O196" s="132">
        <v>3.15</v>
      </c>
      <c r="P196" s="132">
        <v>0</v>
      </c>
      <c r="Q196" s="132">
        <v>0</v>
      </c>
      <c r="R196" s="132">
        <v>0.26</v>
      </c>
      <c r="S196" s="133">
        <v>40</v>
      </c>
      <c r="T196" s="133">
        <v>40</v>
      </c>
      <c r="U196" s="133">
        <v>2604.04</v>
      </c>
      <c r="V196" s="132">
        <v>195.98199600000001</v>
      </c>
      <c r="W196" s="133">
        <v>42.3</v>
      </c>
      <c r="X196" s="133">
        <v>2604.04</v>
      </c>
      <c r="Y196" s="132">
        <v>7.85</v>
      </c>
      <c r="Z196" s="134">
        <v>0</v>
      </c>
      <c r="AA196" s="132">
        <v>6.73</v>
      </c>
      <c r="AB196" s="132">
        <v>10.67</v>
      </c>
      <c r="AC196" s="132">
        <v>14</v>
      </c>
      <c r="AD196" s="131">
        <f t="shared" si="132"/>
        <v>651260.4</v>
      </c>
      <c r="AE196" s="132">
        <f t="shared" si="132"/>
        <v>107142.84</v>
      </c>
      <c r="AF196" s="132">
        <f t="shared" si="132"/>
        <v>138445.356</v>
      </c>
      <c r="AG196" s="132">
        <f t="shared" si="131"/>
        <v>188655.43200000003</v>
      </c>
      <c r="AH196" s="132">
        <f t="shared" si="131"/>
        <v>145378.12800000003</v>
      </c>
      <c r="AI196" s="132">
        <f t="shared" si="131"/>
        <v>66176.459999999992</v>
      </c>
      <c r="AJ196" s="132">
        <f t="shared" si="131"/>
        <v>0</v>
      </c>
      <c r="AK196" s="132">
        <f t="shared" si="131"/>
        <v>0</v>
      </c>
      <c r="AL196" s="132">
        <f t="shared" si="131"/>
        <v>5462.1840000000002</v>
      </c>
      <c r="AN196" s="135">
        <f>SUMIF('Page 1'!$L:$L,$B:$B,'Page 1'!$S:$S)</f>
        <v>33.17</v>
      </c>
      <c r="AO196" s="190">
        <f>SUMIF(СиР!$T$25:$Z$25,$AN$5:$AN$235,СиР!$T$26:$Z$26)</f>
        <v>13.89</v>
      </c>
      <c r="AP196" s="191"/>
      <c r="AQ196" s="135">
        <f>SUMIF(СиР!$T$25:$Z$25,$AN$5:$AN$235,СиР!$T$28:$Z$28)</f>
        <v>5.9</v>
      </c>
      <c r="AR196" s="135">
        <f>SUMIF(СиР!$T$25:$Z$25,$AN$5:$AN$235,СиР!$T$29:$Z$29)</f>
        <v>1.53</v>
      </c>
      <c r="AS196" s="135">
        <f>SUMIF(СиР!$T$25:$Z$25,$AN$5:$AN$235,СиР!$T$30:$Z$30)</f>
        <v>0.32</v>
      </c>
      <c r="AT196" s="135">
        <f>SUMIF(СиР!$T$25:$Z$25,$AN$5:$AN$235,СиР!$T$31:$Z$31)</f>
        <v>0.6</v>
      </c>
      <c r="AU196" s="135">
        <f>SUMIF(СиР!$T$25:$Z$25,$AN$5:$AN$235,СиР!$T$32:$Z$32)</f>
        <v>5.01</v>
      </c>
      <c r="AV196" s="135">
        <f>SUMIF(СиР!$T$25:$Z$25,$AN$5:$AN$235,СиР!$T$33:$Z$33)</f>
        <v>4.99</v>
      </c>
      <c r="AW196" s="135">
        <f>SUMIF(СиР!$T$25:$Z$25,$AN$5:$AN$235,СиР!$T$34:$Z$34)</f>
        <v>0</v>
      </c>
      <c r="AX196" s="135">
        <f>SUMIF(СиР!$T$25:$Z$25,$AN$5:$AN$235,СиР!$T$35:$Z$35)</f>
        <v>0</v>
      </c>
      <c r="AY196" s="135">
        <f>SUMIF(СиР!$T$25:$Z$25,$AN$5:$AN$235,СиР!$T$36:$Z$36)</f>
        <v>0</v>
      </c>
      <c r="AZ196" s="136">
        <f>SUMIF(СиР!$T$25:$Z$25,$AN$5:$AN$235,СиР!$T$37:$Z$37)</f>
        <v>0.93</v>
      </c>
      <c r="BA196" s="135">
        <f t="shared" si="139"/>
        <v>37.581610000000005</v>
      </c>
      <c r="BB196" s="190">
        <f t="shared" si="144"/>
        <v>15.737370000000004</v>
      </c>
      <c r="BC196" s="191">
        <f t="shared" si="144"/>
        <v>0</v>
      </c>
      <c r="BD196" s="135">
        <f t="shared" si="144"/>
        <v>6.6847000000000012</v>
      </c>
      <c r="BE196" s="135">
        <f t="shared" si="144"/>
        <v>1.7334900000000002</v>
      </c>
      <c r="BF196" s="135">
        <f t="shared" si="144"/>
        <v>0.36256000000000005</v>
      </c>
      <c r="BG196" s="135">
        <f t="shared" si="144"/>
        <v>0.67980000000000007</v>
      </c>
      <c r="BH196" s="135">
        <f t="shared" si="143"/>
        <v>5.6763300000000001</v>
      </c>
      <c r="BI196" s="135">
        <f t="shared" si="143"/>
        <v>5.65367</v>
      </c>
      <c r="BJ196" s="135">
        <f t="shared" si="143"/>
        <v>0</v>
      </c>
      <c r="BK196" s="135">
        <f t="shared" si="133"/>
        <v>0</v>
      </c>
      <c r="BL196" s="135">
        <f t="shared" si="133"/>
        <v>0</v>
      </c>
      <c r="BM196" s="136">
        <f t="shared" si="133"/>
        <v>1.0536900000000002</v>
      </c>
      <c r="BN196" s="137">
        <f t="shared" si="145"/>
        <v>1548165.3685400002</v>
      </c>
      <c r="BO196" s="187">
        <f t="shared" si="140"/>
        <v>648297.16518000013</v>
      </c>
      <c r="BP196" s="187">
        <f t="shared" si="141"/>
        <v>0</v>
      </c>
      <c r="BQ196" s="137">
        <f t="shared" si="142"/>
        <v>275374.60580000002</v>
      </c>
      <c r="BR196" s="137">
        <f t="shared" si="142"/>
        <v>71410.702860000005</v>
      </c>
      <c r="BS196" s="137">
        <f t="shared" si="142"/>
        <v>14935.571840000001</v>
      </c>
      <c r="BT196" s="137">
        <f t="shared" si="142"/>
        <v>28004.197200000006</v>
      </c>
      <c r="BU196" s="137">
        <f t="shared" si="142"/>
        <v>233835.04662000001</v>
      </c>
      <c r="BV196" s="137">
        <f t="shared" si="142"/>
        <v>232901.57338000002</v>
      </c>
      <c r="BW196" s="137">
        <f t="shared" si="142"/>
        <v>0</v>
      </c>
      <c r="BX196" s="137">
        <f t="shared" si="142"/>
        <v>0</v>
      </c>
      <c r="BY196" s="137">
        <f t="shared" si="142"/>
        <v>0</v>
      </c>
      <c r="BZ196" s="137">
        <f t="shared" si="142"/>
        <v>43406.50566000001</v>
      </c>
      <c r="CA196" s="122">
        <v>1</v>
      </c>
      <c r="CF196" s="127" t="s">
        <v>167</v>
      </c>
    </row>
    <row r="197" spans="1:84" ht="12" hidden="1" customHeight="1" x14ac:dyDescent="0.25">
      <c r="A197" s="126" t="e">
        <f t="shared" si="146"/>
        <v>#REF!</v>
      </c>
      <c r="B197" s="127" t="s">
        <v>168</v>
      </c>
      <c r="C197" s="128">
        <f t="shared" si="124"/>
        <v>3514.1</v>
      </c>
      <c r="D197" s="129">
        <v>3514.1</v>
      </c>
      <c r="E197" s="129">
        <v>0</v>
      </c>
      <c r="F197" s="129">
        <v>299.7</v>
      </c>
      <c r="G197" s="126" t="s">
        <v>286</v>
      </c>
      <c r="H197" s="130">
        <v>7</v>
      </c>
      <c r="I197" s="130" t="s">
        <v>276</v>
      </c>
      <c r="J197" s="131">
        <v>31</v>
      </c>
      <c r="K197" s="132">
        <v>5.0999999999999996</v>
      </c>
      <c r="L197" s="132">
        <v>6.59</v>
      </c>
      <c r="M197" s="132">
        <v>8.98</v>
      </c>
      <c r="N197" s="132">
        <v>6.92</v>
      </c>
      <c r="O197" s="132">
        <v>3.15</v>
      </c>
      <c r="P197" s="132">
        <v>0</v>
      </c>
      <c r="Q197" s="132">
        <v>0</v>
      </c>
      <c r="R197" s="132">
        <v>0.26</v>
      </c>
      <c r="S197" s="133">
        <v>40</v>
      </c>
      <c r="T197" s="133">
        <v>40</v>
      </c>
      <c r="U197" s="133">
        <v>2604.04</v>
      </c>
      <c r="V197" s="132">
        <v>195.98199600000001</v>
      </c>
      <c r="W197" s="133">
        <v>42.3</v>
      </c>
      <c r="X197" s="133">
        <v>2604.04</v>
      </c>
      <c r="Y197" s="132">
        <v>7.85</v>
      </c>
      <c r="Z197" s="134">
        <v>0</v>
      </c>
      <c r="AA197" s="132">
        <v>6.73</v>
      </c>
      <c r="AB197" s="132">
        <v>10.67</v>
      </c>
      <c r="AC197" s="132">
        <v>14</v>
      </c>
      <c r="AD197" s="131">
        <f t="shared" si="132"/>
        <v>653622.6</v>
      </c>
      <c r="AE197" s="132">
        <f t="shared" si="132"/>
        <v>107531.45999999999</v>
      </c>
      <c r="AF197" s="132">
        <f t="shared" si="132"/>
        <v>138947.514</v>
      </c>
      <c r="AG197" s="132">
        <f t="shared" si="131"/>
        <v>189339.70800000001</v>
      </c>
      <c r="AH197" s="132">
        <f t="shared" si="131"/>
        <v>145905.432</v>
      </c>
      <c r="AI197" s="132">
        <f t="shared" si="131"/>
        <v>66416.489999999991</v>
      </c>
      <c r="AJ197" s="132">
        <f t="shared" si="131"/>
        <v>0</v>
      </c>
      <c r="AK197" s="132">
        <f t="shared" si="131"/>
        <v>0</v>
      </c>
      <c r="AL197" s="132">
        <f t="shared" si="131"/>
        <v>5481.9960000000001</v>
      </c>
      <c r="AN197" s="135">
        <f>SUMIF('Page 1'!$L:$L,$B:$B,'Page 1'!$S:$S)</f>
        <v>33.17</v>
      </c>
      <c r="AO197" s="190">
        <f>SUMIF(СиР!$T$25:$Z$25,$AN$5:$AN$235,СиР!$T$26:$Z$26)</f>
        <v>13.89</v>
      </c>
      <c r="AP197" s="191"/>
      <c r="AQ197" s="135">
        <f>SUMIF(СиР!$T$25:$Z$25,$AN$5:$AN$235,СиР!$T$28:$Z$28)</f>
        <v>5.9</v>
      </c>
      <c r="AR197" s="135">
        <f>SUMIF(СиР!$T$25:$Z$25,$AN$5:$AN$235,СиР!$T$29:$Z$29)</f>
        <v>1.53</v>
      </c>
      <c r="AS197" s="135">
        <f>SUMIF(СиР!$T$25:$Z$25,$AN$5:$AN$235,СиР!$T$30:$Z$30)</f>
        <v>0.32</v>
      </c>
      <c r="AT197" s="135">
        <f>SUMIF(СиР!$T$25:$Z$25,$AN$5:$AN$235,СиР!$T$31:$Z$31)</f>
        <v>0.6</v>
      </c>
      <c r="AU197" s="135">
        <f>SUMIF(СиР!$T$25:$Z$25,$AN$5:$AN$235,СиР!$T$32:$Z$32)</f>
        <v>5.01</v>
      </c>
      <c r="AV197" s="135">
        <f>SUMIF(СиР!$T$25:$Z$25,$AN$5:$AN$235,СиР!$T$33:$Z$33)</f>
        <v>4.99</v>
      </c>
      <c r="AW197" s="135">
        <f>SUMIF(СиР!$T$25:$Z$25,$AN$5:$AN$235,СиР!$T$34:$Z$34)</f>
        <v>0</v>
      </c>
      <c r="AX197" s="135">
        <f>SUMIF(СиР!$T$25:$Z$25,$AN$5:$AN$235,СиР!$T$35:$Z$35)</f>
        <v>0</v>
      </c>
      <c r="AY197" s="135">
        <f>SUMIF(СиР!$T$25:$Z$25,$AN$5:$AN$235,СиР!$T$36:$Z$36)</f>
        <v>0</v>
      </c>
      <c r="AZ197" s="136">
        <f>SUMIF(СиР!$T$25:$Z$25,$AN$5:$AN$235,СиР!$T$37:$Z$37)</f>
        <v>0.93</v>
      </c>
      <c r="BA197" s="135">
        <f t="shared" si="139"/>
        <v>37.581610000000005</v>
      </c>
      <c r="BB197" s="190">
        <f t="shared" si="144"/>
        <v>15.737370000000004</v>
      </c>
      <c r="BC197" s="191">
        <f t="shared" si="144"/>
        <v>0</v>
      </c>
      <c r="BD197" s="135">
        <f t="shared" si="144"/>
        <v>6.6847000000000012</v>
      </c>
      <c r="BE197" s="135">
        <f t="shared" si="144"/>
        <v>1.7334900000000002</v>
      </c>
      <c r="BF197" s="135">
        <f t="shared" si="144"/>
        <v>0.36256000000000005</v>
      </c>
      <c r="BG197" s="135">
        <f t="shared" si="144"/>
        <v>0.67980000000000007</v>
      </c>
      <c r="BH197" s="135">
        <f t="shared" si="143"/>
        <v>5.6763300000000001</v>
      </c>
      <c r="BI197" s="135">
        <f t="shared" si="143"/>
        <v>5.65367</v>
      </c>
      <c r="BJ197" s="135">
        <f t="shared" si="143"/>
        <v>0</v>
      </c>
      <c r="BK197" s="135">
        <f t="shared" si="133"/>
        <v>0</v>
      </c>
      <c r="BL197" s="135">
        <f t="shared" si="133"/>
        <v>0</v>
      </c>
      <c r="BM197" s="136">
        <f t="shared" si="133"/>
        <v>1.0536900000000002</v>
      </c>
      <c r="BN197" s="137">
        <f t="shared" si="145"/>
        <v>1553780.7510100002</v>
      </c>
      <c r="BO197" s="187">
        <f t="shared" si="140"/>
        <v>650648.6171700001</v>
      </c>
      <c r="BP197" s="187">
        <f t="shared" si="141"/>
        <v>0</v>
      </c>
      <c r="BQ197" s="137">
        <f t="shared" si="142"/>
        <v>276373.4227</v>
      </c>
      <c r="BR197" s="137">
        <f t="shared" si="142"/>
        <v>71669.718089999995</v>
      </c>
      <c r="BS197" s="137">
        <f t="shared" si="142"/>
        <v>14989.74496</v>
      </c>
      <c r="BT197" s="137">
        <f t="shared" si="142"/>
        <v>28105.771800000002</v>
      </c>
      <c r="BU197" s="137">
        <f t="shared" si="142"/>
        <v>234683.19452999998</v>
      </c>
      <c r="BV197" s="137">
        <f t="shared" si="142"/>
        <v>233746.33546999999</v>
      </c>
      <c r="BW197" s="137">
        <f t="shared" si="142"/>
        <v>0</v>
      </c>
      <c r="BX197" s="137">
        <f t="shared" si="142"/>
        <v>0</v>
      </c>
      <c r="BY197" s="137">
        <f t="shared" si="142"/>
        <v>0</v>
      </c>
      <c r="BZ197" s="137">
        <f t="shared" si="142"/>
        <v>43563.946290000007</v>
      </c>
      <c r="CA197" s="122">
        <v>1</v>
      </c>
      <c r="CF197" s="127" t="s">
        <v>168</v>
      </c>
    </row>
    <row r="198" spans="1:84" ht="12" hidden="1" customHeight="1" x14ac:dyDescent="0.25">
      <c r="A198" s="126" t="e">
        <f t="shared" si="146"/>
        <v>#REF!</v>
      </c>
      <c r="B198" s="127" t="s">
        <v>169</v>
      </c>
      <c r="C198" s="128">
        <f t="shared" si="124"/>
        <v>3480.8300000000008</v>
      </c>
      <c r="D198" s="129">
        <v>3480.8300000000008</v>
      </c>
      <c r="E198" s="129">
        <v>0</v>
      </c>
      <c r="F198" s="129">
        <v>304.2</v>
      </c>
      <c r="G198" s="126" t="s">
        <v>286</v>
      </c>
      <c r="H198" s="130">
        <v>7</v>
      </c>
      <c r="I198" s="130" t="s">
        <v>276</v>
      </c>
      <c r="J198" s="131">
        <v>31</v>
      </c>
      <c r="K198" s="132">
        <v>5.0999999999999996</v>
      </c>
      <c r="L198" s="132">
        <v>6.59</v>
      </c>
      <c r="M198" s="132">
        <v>8.98</v>
      </c>
      <c r="N198" s="132">
        <v>6.92</v>
      </c>
      <c r="O198" s="132">
        <v>3.15</v>
      </c>
      <c r="P198" s="132">
        <v>0</v>
      </c>
      <c r="Q198" s="132">
        <v>0</v>
      </c>
      <c r="R198" s="132">
        <v>0.26</v>
      </c>
      <c r="S198" s="133">
        <v>40</v>
      </c>
      <c r="T198" s="133">
        <v>40</v>
      </c>
      <c r="U198" s="133">
        <v>2604.04</v>
      </c>
      <c r="V198" s="132">
        <v>195.98199600000001</v>
      </c>
      <c r="W198" s="133">
        <v>42.3</v>
      </c>
      <c r="X198" s="133">
        <v>2604.04</v>
      </c>
      <c r="Y198" s="132">
        <v>7.85</v>
      </c>
      <c r="Z198" s="134">
        <v>0</v>
      </c>
      <c r="AA198" s="132">
        <v>6.73</v>
      </c>
      <c r="AB198" s="132">
        <v>10.67</v>
      </c>
      <c r="AC198" s="132">
        <v>14</v>
      </c>
      <c r="AD198" s="131">
        <f t="shared" si="132"/>
        <v>647434.38000000012</v>
      </c>
      <c r="AE198" s="132">
        <f t="shared" si="132"/>
        <v>106513.39800000002</v>
      </c>
      <c r="AF198" s="132">
        <f t="shared" si="132"/>
        <v>137632.01820000005</v>
      </c>
      <c r="AG198" s="132">
        <f t="shared" si="131"/>
        <v>187547.12040000004</v>
      </c>
      <c r="AH198" s="132">
        <f t="shared" si="131"/>
        <v>144524.06160000002</v>
      </c>
      <c r="AI198" s="132">
        <f t="shared" si="131"/>
        <v>65787.687000000005</v>
      </c>
      <c r="AJ198" s="132">
        <f t="shared" si="131"/>
        <v>0</v>
      </c>
      <c r="AK198" s="132">
        <f t="shared" si="131"/>
        <v>0</v>
      </c>
      <c r="AL198" s="132">
        <f t="shared" si="131"/>
        <v>5430.0948000000017</v>
      </c>
      <c r="AN198" s="135">
        <f>SUMIF('Page 1'!$L:$L,$B:$B,'Page 1'!$S:$S)</f>
        <v>33.17</v>
      </c>
      <c r="AO198" s="190">
        <f>SUMIF(СиР!$T$25:$Z$25,$AN$5:$AN$235,СиР!$T$26:$Z$26)</f>
        <v>13.89</v>
      </c>
      <c r="AP198" s="191"/>
      <c r="AQ198" s="135">
        <f>SUMIF(СиР!$T$25:$Z$25,$AN$5:$AN$235,СиР!$T$28:$Z$28)</f>
        <v>5.9</v>
      </c>
      <c r="AR198" s="135">
        <f>SUMIF(СиР!$T$25:$Z$25,$AN$5:$AN$235,СиР!$T$29:$Z$29)</f>
        <v>1.53</v>
      </c>
      <c r="AS198" s="135">
        <f>SUMIF(СиР!$T$25:$Z$25,$AN$5:$AN$235,СиР!$T$30:$Z$30)</f>
        <v>0.32</v>
      </c>
      <c r="AT198" s="135">
        <f>SUMIF(СиР!$T$25:$Z$25,$AN$5:$AN$235,СиР!$T$31:$Z$31)</f>
        <v>0.6</v>
      </c>
      <c r="AU198" s="135">
        <f>SUMIF(СиР!$T$25:$Z$25,$AN$5:$AN$235,СиР!$T$32:$Z$32)</f>
        <v>5.01</v>
      </c>
      <c r="AV198" s="135">
        <f>SUMIF(СиР!$T$25:$Z$25,$AN$5:$AN$235,СиР!$T$33:$Z$33)</f>
        <v>4.99</v>
      </c>
      <c r="AW198" s="135">
        <f>SUMIF(СиР!$T$25:$Z$25,$AN$5:$AN$235,СиР!$T$34:$Z$34)</f>
        <v>0</v>
      </c>
      <c r="AX198" s="135">
        <f>SUMIF(СиР!$T$25:$Z$25,$AN$5:$AN$235,СиР!$T$35:$Z$35)</f>
        <v>0</v>
      </c>
      <c r="AY198" s="135">
        <f>SUMIF(СиР!$T$25:$Z$25,$AN$5:$AN$235,СиР!$T$36:$Z$36)</f>
        <v>0</v>
      </c>
      <c r="AZ198" s="136">
        <f>SUMIF(СиР!$T$25:$Z$25,$AN$5:$AN$235,СиР!$T$37:$Z$37)</f>
        <v>0.93</v>
      </c>
      <c r="BA198" s="135">
        <f t="shared" si="139"/>
        <v>37.581610000000005</v>
      </c>
      <c r="BB198" s="190">
        <f t="shared" si="144"/>
        <v>15.737370000000004</v>
      </c>
      <c r="BC198" s="191">
        <f t="shared" si="144"/>
        <v>0</v>
      </c>
      <c r="BD198" s="135">
        <f t="shared" si="144"/>
        <v>6.6847000000000012</v>
      </c>
      <c r="BE198" s="135">
        <f t="shared" si="144"/>
        <v>1.7334900000000002</v>
      </c>
      <c r="BF198" s="135">
        <f t="shared" si="144"/>
        <v>0.36256000000000005</v>
      </c>
      <c r="BG198" s="135">
        <f t="shared" si="144"/>
        <v>0.67980000000000007</v>
      </c>
      <c r="BH198" s="135">
        <f t="shared" si="143"/>
        <v>5.6763300000000001</v>
      </c>
      <c r="BI198" s="135">
        <f t="shared" si="143"/>
        <v>5.65367</v>
      </c>
      <c r="BJ198" s="135">
        <f t="shared" si="143"/>
        <v>0</v>
      </c>
      <c r="BK198" s="135">
        <f t="shared" si="133"/>
        <v>0</v>
      </c>
      <c r="BL198" s="135">
        <f t="shared" si="133"/>
        <v>0</v>
      </c>
      <c r="BM198" s="136">
        <f t="shared" si="133"/>
        <v>1.0536900000000002</v>
      </c>
      <c r="BN198" s="137">
        <f t="shared" si="145"/>
        <v>1539070.2175630005</v>
      </c>
      <c r="BO198" s="187">
        <f t="shared" si="140"/>
        <v>644488.55357100035</v>
      </c>
      <c r="BP198" s="187">
        <f t="shared" si="141"/>
        <v>0</v>
      </c>
      <c r="BQ198" s="137">
        <f t="shared" si="142"/>
        <v>273756.83701000008</v>
      </c>
      <c r="BR198" s="137">
        <f t="shared" si="142"/>
        <v>70991.179767000023</v>
      </c>
      <c r="BS198" s="137">
        <f t="shared" si="142"/>
        <v>14847.828448000004</v>
      </c>
      <c r="BT198" s="137">
        <f t="shared" si="142"/>
        <v>27839.678340000009</v>
      </c>
      <c r="BU198" s="137">
        <f t="shared" si="142"/>
        <v>232461.31413900005</v>
      </c>
      <c r="BV198" s="137">
        <f t="shared" si="142"/>
        <v>231533.32486100006</v>
      </c>
      <c r="BW198" s="137">
        <f t="shared" si="142"/>
        <v>0</v>
      </c>
      <c r="BX198" s="137">
        <f t="shared" si="142"/>
        <v>0</v>
      </c>
      <c r="BY198" s="137">
        <f t="shared" si="142"/>
        <v>0</v>
      </c>
      <c r="BZ198" s="137">
        <f t="shared" si="142"/>
        <v>43151.501427000017</v>
      </c>
      <c r="CA198" s="122">
        <v>1</v>
      </c>
      <c r="CF198" s="127" t="s">
        <v>169</v>
      </c>
    </row>
    <row r="199" spans="1:84" ht="12" hidden="1" customHeight="1" x14ac:dyDescent="0.25">
      <c r="A199" s="126" t="e">
        <f t="shared" si="146"/>
        <v>#REF!</v>
      </c>
      <c r="B199" s="127" t="s">
        <v>170</v>
      </c>
      <c r="C199" s="128">
        <f t="shared" ref="C199:C235" si="147">SUM(D199:E199)</f>
        <v>6969.63</v>
      </c>
      <c r="D199" s="129">
        <v>6969.63</v>
      </c>
      <c r="E199" s="129">
        <v>0</v>
      </c>
      <c r="F199" s="129">
        <v>608.5</v>
      </c>
      <c r="G199" s="126" t="s">
        <v>286</v>
      </c>
      <c r="H199" s="130">
        <v>7</v>
      </c>
      <c r="I199" s="130" t="s">
        <v>276</v>
      </c>
      <c r="J199" s="131">
        <v>31</v>
      </c>
      <c r="K199" s="132">
        <v>5.0999999999999996</v>
      </c>
      <c r="L199" s="132">
        <v>6.59</v>
      </c>
      <c r="M199" s="132">
        <v>8.98</v>
      </c>
      <c r="N199" s="132">
        <v>6.92</v>
      </c>
      <c r="O199" s="132">
        <v>3.15</v>
      </c>
      <c r="P199" s="132">
        <v>0</v>
      </c>
      <c r="Q199" s="132">
        <v>0</v>
      </c>
      <c r="R199" s="132">
        <v>0.26</v>
      </c>
      <c r="S199" s="133">
        <v>40</v>
      </c>
      <c r="T199" s="133">
        <v>40</v>
      </c>
      <c r="U199" s="133">
        <v>2604.04</v>
      </c>
      <c r="V199" s="132">
        <v>195.98199600000001</v>
      </c>
      <c r="W199" s="133">
        <v>42.3</v>
      </c>
      <c r="X199" s="133">
        <v>2604.04</v>
      </c>
      <c r="Y199" s="132">
        <v>7.85</v>
      </c>
      <c r="Z199" s="134">
        <v>0</v>
      </c>
      <c r="AA199" s="132">
        <v>6.73</v>
      </c>
      <c r="AB199" s="132">
        <v>10.67</v>
      </c>
      <c r="AC199" s="132">
        <v>14</v>
      </c>
      <c r="AD199" s="131">
        <f t="shared" si="132"/>
        <v>1296351.18</v>
      </c>
      <c r="AE199" s="132">
        <f t="shared" si="132"/>
        <v>213270.67799999999</v>
      </c>
      <c r="AF199" s="132">
        <f t="shared" si="132"/>
        <v>275579.17019999999</v>
      </c>
      <c r="AG199" s="132">
        <f t="shared" si="131"/>
        <v>375523.66440000001</v>
      </c>
      <c r="AH199" s="132">
        <f t="shared" si="131"/>
        <v>289379.03759999998</v>
      </c>
      <c r="AI199" s="132">
        <f t="shared" si="131"/>
        <v>131726.00700000001</v>
      </c>
      <c r="AJ199" s="132">
        <f t="shared" si="131"/>
        <v>0</v>
      </c>
      <c r="AK199" s="132">
        <f t="shared" si="131"/>
        <v>0</v>
      </c>
      <c r="AL199" s="132">
        <f t="shared" si="131"/>
        <v>10872.622800000001</v>
      </c>
      <c r="AN199" s="135">
        <f>SUMIF('Page 1'!$L:$L,$B:$B,'Page 1'!$S:$S)</f>
        <v>33.17</v>
      </c>
      <c r="AO199" s="190">
        <f>SUMIF(СиР!$T$25:$Z$25,$AN$5:$AN$235,СиР!$T$26:$Z$26)</f>
        <v>13.89</v>
      </c>
      <c r="AP199" s="191"/>
      <c r="AQ199" s="135">
        <f>SUMIF(СиР!$T$25:$Z$25,$AN$5:$AN$235,СиР!$T$28:$Z$28)</f>
        <v>5.9</v>
      </c>
      <c r="AR199" s="135">
        <f>SUMIF(СиР!$T$25:$Z$25,$AN$5:$AN$235,СиР!$T$29:$Z$29)</f>
        <v>1.53</v>
      </c>
      <c r="AS199" s="135">
        <f>SUMIF(СиР!$T$25:$Z$25,$AN$5:$AN$235,СиР!$T$30:$Z$30)</f>
        <v>0.32</v>
      </c>
      <c r="AT199" s="135">
        <f>SUMIF(СиР!$T$25:$Z$25,$AN$5:$AN$235,СиР!$T$31:$Z$31)</f>
        <v>0.6</v>
      </c>
      <c r="AU199" s="135">
        <f>SUMIF(СиР!$T$25:$Z$25,$AN$5:$AN$235,СиР!$T$32:$Z$32)</f>
        <v>5.01</v>
      </c>
      <c r="AV199" s="135">
        <f>SUMIF(СиР!$T$25:$Z$25,$AN$5:$AN$235,СиР!$T$33:$Z$33)</f>
        <v>4.99</v>
      </c>
      <c r="AW199" s="135">
        <f>SUMIF(СиР!$T$25:$Z$25,$AN$5:$AN$235,СиР!$T$34:$Z$34)</f>
        <v>0</v>
      </c>
      <c r="AX199" s="135">
        <f>SUMIF(СиР!$T$25:$Z$25,$AN$5:$AN$235,СиР!$T$35:$Z$35)</f>
        <v>0</v>
      </c>
      <c r="AY199" s="135">
        <f>SUMIF(СиР!$T$25:$Z$25,$AN$5:$AN$235,СиР!$T$36:$Z$36)</f>
        <v>0</v>
      </c>
      <c r="AZ199" s="136">
        <f>SUMIF(СиР!$T$25:$Z$25,$AN$5:$AN$235,СиР!$T$37:$Z$37)</f>
        <v>0.93</v>
      </c>
      <c r="BA199" s="135">
        <f t="shared" si="139"/>
        <v>37.581610000000005</v>
      </c>
      <c r="BB199" s="190">
        <f t="shared" si="144"/>
        <v>15.737370000000004</v>
      </c>
      <c r="BC199" s="191">
        <f t="shared" si="144"/>
        <v>0</v>
      </c>
      <c r="BD199" s="135">
        <f t="shared" si="144"/>
        <v>6.6847000000000012</v>
      </c>
      <c r="BE199" s="135">
        <f t="shared" si="144"/>
        <v>1.7334900000000002</v>
      </c>
      <c r="BF199" s="135">
        <f t="shared" si="144"/>
        <v>0.36256000000000005</v>
      </c>
      <c r="BG199" s="135">
        <f t="shared" si="144"/>
        <v>0.67980000000000007</v>
      </c>
      <c r="BH199" s="135">
        <f t="shared" si="143"/>
        <v>5.6763300000000001</v>
      </c>
      <c r="BI199" s="135">
        <f t="shared" si="143"/>
        <v>5.65367</v>
      </c>
      <c r="BJ199" s="135">
        <f t="shared" si="143"/>
        <v>0</v>
      </c>
      <c r="BK199" s="135">
        <f t="shared" si="133"/>
        <v>0</v>
      </c>
      <c r="BL199" s="135">
        <f t="shared" si="133"/>
        <v>0</v>
      </c>
      <c r="BM199" s="136">
        <f t="shared" si="133"/>
        <v>1.0536900000000002</v>
      </c>
      <c r="BN199" s="137">
        <f t="shared" si="145"/>
        <v>3081664.419243</v>
      </c>
      <c r="BO199" s="187">
        <f t="shared" si="140"/>
        <v>1290452.7821310004</v>
      </c>
      <c r="BP199" s="187">
        <f t="shared" si="141"/>
        <v>0</v>
      </c>
      <c r="BQ199" s="137">
        <f t="shared" si="142"/>
        <v>548140.4906100001</v>
      </c>
      <c r="BR199" s="137">
        <f t="shared" si="142"/>
        <v>142144.90688699999</v>
      </c>
      <c r="BS199" s="137">
        <f t="shared" si="142"/>
        <v>29729.653728000001</v>
      </c>
      <c r="BT199" s="137">
        <f t="shared" si="142"/>
        <v>55743.100740000009</v>
      </c>
      <c r="BU199" s="137">
        <f t="shared" si="142"/>
        <v>465454.89117899997</v>
      </c>
      <c r="BV199" s="137">
        <f t="shared" si="142"/>
        <v>463596.78782100003</v>
      </c>
      <c r="BW199" s="137">
        <f t="shared" si="142"/>
        <v>0</v>
      </c>
      <c r="BX199" s="137">
        <f t="shared" si="142"/>
        <v>0</v>
      </c>
      <c r="BY199" s="137">
        <f t="shared" si="142"/>
        <v>0</v>
      </c>
      <c r="BZ199" s="137">
        <f t="shared" si="142"/>
        <v>86401.80614700001</v>
      </c>
      <c r="CA199" s="122">
        <v>1</v>
      </c>
      <c r="CF199" s="127" t="s">
        <v>170</v>
      </c>
    </row>
    <row r="200" spans="1:84" ht="12" hidden="1" customHeight="1" x14ac:dyDescent="0.25">
      <c r="A200" s="126" t="e">
        <f t="shared" si="146"/>
        <v>#REF!</v>
      </c>
      <c r="B200" s="127" t="s">
        <v>254</v>
      </c>
      <c r="C200" s="128">
        <f t="shared" si="147"/>
        <v>3030.3</v>
      </c>
      <c r="D200" s="129">
        <v>3030.3</v>
      </c>
      <c r="E200" s="129">
        <v>0</v>
      </c>
      <c r="F200" s="129">
        <v>352.32</v>
      </c>
      <c r="G200" s="126" t="s">
        <v>286</v>
      </c>
      <c r="H200" s="130">
        <v>3</v>
      </c>
      <c r="I200" s="130" t="s">
        <v>276</v>
      </c>
      <c r="J200" s="131">
        <v>45.06</v>
      </c>
      <c r="K200" s="132">
        <v>5.0999999999999996</v>
      </c>
      <c r="L200" s="132">
        <v>8.6300000000000008</v>
      </c>
      <c r="M200" s="132">
        <v>13.43</v>
      </c>
      <c r="N200" s="132">
        <v>6.91</v>
      </c>
      <c r="O200" s="132">
        <v>3.15</v>
      </c>
      <c r="P200" s="132">
        <v>1.81</v>
      </c>
      <c r="Q200" s="132">
        <v>5.77</v>
      </c>
      <c r="R200" s="132">
        <v>0.26</v>
      </c>
      <c r="S200" s="133">
        <v>40</v>
      </c>
      <c r="T200" s="133">
        <v>40</v>
      </c>
      <c r="U200" s="133">
        <v>2604.04</v>
      </c>
      <c r="V200" s="132">
        <v>195.98199600000001</v>
      </c>
      <c r="W200" s="133">
        <v>42.3</v>
      </c>
      <c r="X200" s="133">
        <v>2604.04</v>
      </c>
      <c r="Y200" s="132">
        <v>7.85</v>
      </c>
      <c r="Z200" s="134">
        <v>0</v>
      </c>
      <c r="AA200" s="132">
        <v>6.73</v>
      </c>
      <c r="AB200" s="132">
        <v>10.67</v>
      </c>
      <c r="AC200" s="132">
        <v>14</v>
      </c>
      <c r="AD200" s="131">
        <f t="shared" si="132"/>
        <v>819271.90800000017</v>
      </c>
      <c r="AE200" s="132">
        <f t="shared" si="132"/>
        <v>92727.180000000008</v>
      </c>
      <c r="AF200" s="132">
        <f t="shared" si="132"/>
        <v>156908.93400000004</v>
      </c>
      <c r="AG200" s="132">
        <f t="shared" si="131"/>
        <v>244181.57400000002</v>
      </c>
      <c r="AH200" s="132">
        <f t="shared" si="131"/>
        <v>125636.23800000001</v>
      </c>
      <c r="AI200" s="132">
        <f t="shared" si="131"/>
        <v>57272.67</v>
      </c>
      <c r="AJ200" s="132">
        <f t="shared" si="131"/>
        <v>32909.058000000005</v>
      </c>
      <c r="AK200" s="132">
        <f t="shared" si="131"/>
        <v>104908.98599999999</v>
      </c>
      <c r="AL200" s="132">
        <f t="shared" si="131"/>
        <v>4727.268</v>
      </c>
      <c r="AN200" s="135">
        <f>SUMIF('Page 1'!$L:$L,$B:$B,'Page 1'!$S:$S)</f>
        <v>48.44</v>
      </c>
      <c r="AO200" s="190">
        <f>SUMIF(СиР!$T$25:$Z$25,$AN$5:$AN$235,СиР!$T$26:$Z$26)</f>
        <v>18.489999999999998</v>
      </c>
      <c r="AP200" s="191"/>
      <c r="AQ200" s="135">
        <f>SUMIF(СиР!$T$25:$Z$25,$AN$5:$AN$235,СиР!$T$28:$Z$28)</f>
        <v>6.67</v>
      </c>
      <c r="AR200" s="135">
        <f>SUMIF(СиР!$T$25:$Z$25,$AN$5:$AN$235,СиР!$T$29:$Z$29)</f>
        <v>1.53</v>
      </c>
      <c r="AS200" s="135">
        <f>SUMIF(СиР!$T$25:$Z$25,$AN$5:$AN$235,СиР!$T$30:$Z$30)</f>
        <v>0.32</v>
      </c>
      <c r="AT200" s="135">
        <f>SUMIF(СиР!$T$25:$Z$25,$AN$5:$AN$235,СиР!$T$31:$Z$31)</f>
        <v>0.87</v>
      </c>
      <c r="AU200" s="135">
        <f>SUMIF(СиР!$T$25:$Z$25,$AN$5:$AN$235,СиР!$T$32:$Z$32)</f>
        <v>5.01</v>
      </c>
      <c r="AV200" s="135">
        <f>SUMIF(СиР!$T$25:$Z$25,$AN$5:$AN$235,СиР!$T$33:$Z$33)</f>
        <v>4.99</v>
      </c>
      <c r="AW200" s="135">
        <f>SUMIF(СиР!$T$25:$Z$25,$AN$5:$AN$235,СиР!$T$34:$Z$34)</f>
        <v>2.7</v>
      </c>
      <c r="AX200" s="135">
        <f>SUMIF(СиР!$T$25:$Z$25,$AN$5:$AN$235,СиР!$T$35:$Z$35)</f>
        <v>6.46</v>
      </c>
      <c r="AY200" s="135">
        <f>SUMIF(СиР!$T$25:$Z$25,$AN$5:$AN$235,СиР!$T$36:$Z$36)</f>
        <v>0.47</v>
      </c>
      <c r="AZ200" s="136">
        <f>SUMIF(СиР!$T$25:$Z$25,$AN$5:$AN$235,СиР!$T$37:$Z$37)</f>
        <v>0.93</v>
      </c>
      <c r="BA200" s="135">
        <f t="shared" si="139"/>
        <v>54.88252</v>
      </c>
      <c r="BB200" s="190">
        <f t="shared" si="144"/>
        <v>20.949169999999999</v>
      </c>
      <c r="BC200" s="191">
        <f t="shared" si="144"/>
        <v>0</v>
      </c>
      <c r="BD200" s="135">
        <f t="shared" si="144"/>
        <v>7.5571100000000007</v>
      </c>
      <c r="BE200" s="135">
        <f t="shared" si="144"/>
        <v>1.7334900000000002</v>
      </c>
      <c r="BF200" s="135">
        <f t="shared" si="144"/>
        <v>0.36256000000000005</v>
      </c>
      <c r="BG200" s="135">
        <f t="shared" si="144"/>
        <v>0.98571000000000009</v>
      </c>
      <c r="BH200" s="135">
        <f t="shared" si="143"/>
        <v>5.6763300000000001</v>
      </c>
      <c r="BI200" s="135">
        <f t="shared" si="143"/>
        <v>5.65367</v>
      </c>
      <c r="BJ200" s="135">
        <f t="shared" si="143"/>
        <v>3.0591000000000004</v>
      </c>
      <c r="BK200" s="135">
        <f t="shared" si="133"/>
        <v>7.3191800000000002</v>
      </c>
      <c r="BL200" s="135">
        <f t="shared" si="133"/>
        <v>0.53250999999999993</v>
      </c>
      <c r="BM200" s="136">
        <f t="shared" si="133"/>
        <v>1.05369</v>
      </c>
      <c r="BN200" s="137">
        <f t="shared" si="145"/>
        <v>1956680.46756</v>
      </c>
      <c r="BO200" s="187">
        <f t="shared" si="140"/>
        <v>746883.19250999996</v>
      </c>
      <c r="BP200" s="187">
        <f t="shared" si="141"/>
        <v>0</v>
      </c>
      <c r="BQ200" s="137">
        <f t="shared" si="142"/>
        <v>269427.30633000005</v>
      </c>
      <c r="BR200" s="137">
        <f t="shared" si="142"/>
        <v>61802.66547</v>
      </c>
      <c r="BS200" s="137">
        <f t="shared" si="142"/>
        <v>12926.047680000001</v>
      </c>
      <c r="BT200" s="137">
        <f t="shared" si="142"/>
        <v>35142.692130000003</v>
      </c>
      <c r="BU200" s="137">
        <f t="shared" si="142"/>
        <v>202373.43398999999</v>
      </c>
      <c r="BV200" s="137">
        <f t="shared" si="142"/>
        <v>201565.55601</v>
      </c>
      <c r="BW200" s="137">
        <f t="shared" si="142"/>
        <v>109063.52730000003</v>
      </c>
      <c r="BX200" s="137">
        <f t="shared" si="142"/>
        <v>260944.58754000004</v>
      </c>
      <c r="BY200" s="137">
        <f t="shared" si="142"/>
        <v>18985.132529999995</v>
      </c>
      <c r="BZ200" s="137">
        <f t="shared" si="142"/>
        <v>37566.326069999996</v>
      </c>
      <c r="CA200" s="122">
        <v>1</v>
      </c>
      <c r="CF200" s="127" t="s">
        <v>254</v>
      </c>
    </row>
    <row r="201" spans="1:84" ht="12" hidden="1" customHeight="1" x14ac:dyDescent="0.25">
      <c r="A201" s="126" t="e">
        <f t="shared" si="146"/>
        <v>#REF!</v>
      </c>
      <c r="B201" s="127" t="s">
        <v>273</v>
      </c>
      <c r="C201" s="128">
        <f t="shared" si="147"/>
        <v>3059.3</v>
      </c>
      <c r="D201" s="129">
        <v>3059.3</v>
      </c>
      <c r="E201" s="129">
        <v>0</v>
      </c>
      <c r="F201" s="129">
        <v>361.28</v>
      </c>
      <c r="G201" s="126" t="s">
        <v>286</v>
      </c>
      <c r="H201" s="130">
        <v>3</v>
      </c>
      <c r="I201" s="130" t="s">
        <v>276</v>
      </c>
      <c r="J201" s="131">
        <v>45.06</v>
      </c>
      <c r="K201" s="132">
        <v>5.0999999999999996</v>
      </c>
      <c r="L201" s="132">
        <v>8.6300000000000008</v>
      </c>
      <c r="M201" s="132">
        <v>13.43</v>
      </c>
      <c r="N201" s="132">
        <v>6.91</v>
      </c>
      <c r="O201" s="132">
        <v>3.15</v>
      </c>
      <c r="P201" s="132">
        <v>1.81</v>
      </c>
      <c r="Q201" s="132">
        <v>5.77</v>
      </c>
      <c r="R201" s="132">
        <v>0.26</v>
      </c>
      <c r="S201" s="133">
        <v>40</v>
      </c>
      <c r="T201" s="133">
        <v>40</v>
      </c>
      <c r="U201" s="133">
        <v>2604.04</v>
      </c>
      <c r="V201" s="132">
        <v>195.98199600000001</v>
      </c>
      <c r="W201" s="133">
        <v>42.3</v>
      </c>
      <c r="X201" s="133">
        <v>2604.04</v>
      </c>
      <c r="Y201" s="132">
        <v>7.85</v>
      </c>
      <c r="Z201" s="134">
        <v>0</v>
      </c>
      <c r="AA201" s="132">
        <v>6.73</v>
      </c>
      <c r="AB201" s="132">
        <v>10.67</v>
      </c>
      <c r="AC201" s="132">
        <v>14</v>
      </c>
      <c r="AD201" s="131">
        <f t="shared" si="132"/>
        <v>827112.34800000011</v>
      </c>
      <c r="AE201" s="132">
        <f t="shared" si="132"/>
        <v>93614.58</v>
      </c>
      <c r="AF201" s="132">
        <f t="shared" si="132"/>
        <v>158410.55400000003</v>
      </c>
      <c r="AG201" s="132">
        <f t="shared" si="131"/>
        <v>246518.39400000003</v>
      </c>
      <c r="AH201" s="132">
        <f t="shared" si="131"/>
        <v>126838.57800000001</v>
      </c>
      <c r="AI201" s="132">
        <f t="shared" si="131"/>
        <v>57820.770000000004</v>
      </c>
      <c r="AJ201" s="132">
        <f t="shared" si="131"/>
        <v>33223.998000000007</v>
      </c>
      <c r="AK201" s="132">
        <f t="shared" si="131"/>
        <v>105912.966</v>
      </c>
      <c r="AL201" s="132">
        <f t="shared" si="131"/>
        <v>4772.5080000000007</v>
      </c>
      <c r="AN201" s="135">
        <f>SUMIF('Page 1'!$L:$L,$B:$B,'Page 1'!$S:$S)</f>
        <v>48.44</v>
      </c>
      <c r="AO201" s="190">
        <f>SUMIF(СиР!$T$25:$Z$25,$AN$5:$AN$235,СиР!$T$26:$Z$26)</f>
        <v>18.489999999999998</v>
      </c>
      <c r="AP201" s="191"/>
      <c r="AQ201" s="135">
        <f>SUMIF(СиР!$T$25:$Z$25,$AN$5:$AN$235,СиР!$T$28:$Z$28)</f>
        <v>6.67</v>
      </c>
      <c r="AR201" s="135">
        <f>SUMIF(СиР!$T$25:$Z$25,$AN$5:$AN$235,СиР!$T$29:$Z$29)</f>
        <v>1.53</v>
      </c>
      <c r="AS201" s="135">
        <f>SUMIF(СиР!$T$25:$Z$25,$AN$5:$AN$235,СиР!$T$30:$Z$30)</f>
        <v>0.32</v>
      </c>
      <c r="AT201" s="135">
        <f>SUMIF(СиР!$T$25:$Z$25,$AN$5:$AN$235,СиР!$T$31:$Z$31)</f>
        <v>0.87</v>
      </c>
      <c r="AU201" s="135">
        <f>SUMIF(СиР!$T$25:$Z$25,$AN$5:$AN$235,СиР!$T$32:$Z$32)</f>
        <v>5.01</v>
      </c>
      <c r="AV201" s="135">
        <f>SUMIF(СиР!$T$25:$Z$25,$AN$5:$AN$235,СиР!$T$33:$Z$33)</f>
        <v>4.99</v>
      </c>
      <c r="AW201" s="135">
        <f>SUMIF(СиР!$T$25:$Z$25,$AN$5:$AN$235,СиР!$T$34:$Z$34)</f>
        <v>2.7</v>
      </c>
      <c r="AX201" s="135">
        <f>SUMIF(СиР!$T$25:$Z$25,$AN$5:$AN$235,СиР!$T$35:$Z$35)</f>
        <v>6.46</v>
      </c>
      <c r="AY201" s="135">
        <f>SUMIF(СиР!$T$25:$Z$25,$AN$5:$AN$235,СиР!$T$36:$Z$36)</f>
        <v>0.47</v>
      </c>
      <c r="AZ201" s="136">
        <f>SUMIF(СиР!$T$25:$Z$25,$AN$5:$AN$235,СиР!$T$37:$Z$37)</f>
        <v>0.93</v>
      </c>
      <c r="BA201" s="135">
        <f t="shared" si="139"/>
        <v>54.88252</v>
      </c>
      <c r="BB201" s="190">
        <f t="shared" si="144"/>
        <v>20.949169999999999</v>
      </c>
      <c r="BC201" s="191">
        <f t="shared" si="144"/>
        <v>0</v>
      </c>
      <c r="BD201" s="135">
        <f t="shared" si="144"/>
        <v>7.5571100000000007</v>
      </c>
      <c r="BE201" s="135">
        <f t="shared" si="144"/>
        <v>1.7334900000000002</v>
      </c>
      <c r="BF201" s="135">
        <f t="shared" si="144"/>
        <v>0.36256000000000005</v>
      </c>
      <c r="BG201" s="135">
        <f t="shared" si="144"/>
        <v>0.98571000000000009</v>
      </c>
      <c r="BH201" s="135">
        <f t="shared" si="143"/>
        <v>5.6763300000000001</v>
      </c>
      <c r="BI201" s="135">
        <f t="shared" si="143"/>
        <v>5.65367</v>
      </c>
      <c r="BJ201" s="135">
        <f t="shared" si="143"/>
        <v>3.0591000000000004</v>
      </c>
      <c r="BK201" s="135">
        <f t="shared" si="133"/>
        <v>7.3191800000000002</v>
      </c>
      <c r="BL201" s="135">
        <f t="shared" si="133"/>
        <v>0.53250999999999993</v>
      </c>
      <c r="BM201" s="136">
        <f t="shared" si="133"/>
        <v>1.05369</v>
      </c>
      <c r="BN201" s="137">
        <f t="shared" si="145"/>
        <v>1975405.91836</v>
      </c>
      <c r="BO201" s="187">
        <f t="shared" si="140"/>
        <v>754030.87180999992</v>
      </c>
      <c r="BP201" s="187">
        <f t="shared" si="141"/>
        <v>0</v>
      </c>
      <c r="BQ201" s="137">
        <f t="shared" si="142"/>
        <v>272005.72823000001</v>
      </c>
      <c r="BR201" s="137">
        <f t="shared" si="142"/>
        <v>62394.117570000002</v>
      </c>
      <c r="BS201" s="137">
        <f t="shared" si="142"/>
        <v>13049.750080000002</v>
      </c>
      <c r="BT201" s="137">
        <f t="shared" si="142"/>
        <v>35479.008030000005</v>
      </c>
      <c r="BU201" s="137">
        <f t="shared" si="142"/>
        <v>204310.14968999999</v>
      </c>
      <c r="BV201" s="137">
        <f t="shared" si="142"/>
        <v>203494.54031000001</v>
      </c>
      <c r="BW201" s="137">
        <f t="shared" si="142"/>
        <v>110107.26630000003</v>
      </c>
      <c r="BX201" s="137">
        <f t="shared" si="142"/>
        <v>263441.82974000002</v>
      </c>
      <c r="BY201" s="137">
        <f t="shared" si="142"/>
        <v>19166.820429999996</v>
      </c>
      <c r="BZ201" s="137">
        <f t="shared" si="142"/>
        <v>37925.836169999995</v>
      </c>
      <c r="CA201" s="122">
        <v>1</v>
      </c>
      <c r="CF201" s="127" t="s">
        <v>273</v>
      </c>
    </row>
    <row r="202" spans="1:84" ht="12" hidden="1" customHeight="1" x14ac:dyDescent="0.25">
      <c r="A202" s="126" t="e">
        <f t="shared" si="146"/>
        <v>#REF!</v>
      </c>
      <c r="B202" s="127" t="s">
        <v>171</v>
      </c>
      <c r="C202" s="128">
        <f t="shared" si="147"/>
        <v>6991.3</v>
      </c>
      <c r="D202" s="129">
        <v>6991.3</v>
      </c>
      <c r="E202" s="129">
        <v>0</v>
      </c>
      <c r="F202" s="129">
        <v>619.5</v>
      </c>
      <c r="G202" s="126" t="s">
        <v>286</v>
      </c>
      <c r="H202" s="130">
        <v>7</v>
      </c>
      <c r="I202" s="130" t="s">
        <v>276</v>
      </c>
      <c r="J202" s="131">
        <v>31</v>
      </c>
      <c r="K202" s="132">
        <v>5.0999999999999996</v>
      </c>
      <c r="L202" s="132">
        <v>6.59</v>
      </c>
      <c r="M202" s="132">
        <v>8.98</v>
      </c>
      <c r="N202" s="132">
        <v>6.92</v>
      </c>
      <c r="O202" s="132">
        <v>3.15</v>
      </c>
      <c r="P202" s="132">
        <v>0</v>
      </c>
      <c r="Q202" s="132">
        <v>0</v>
      </c>
      <c r="R202" s="132">
        <v>0.26</v>
      </c>
      <c r="S202" s="133">
        <v>40</v>
      </c>
      <c r="T202" s="133">
        <v>40</v>
      </c>
      <c r="U202" s="133">
        <v>2604.04</v>
      </c>
      <c r="V202" s="132">
        <v>195.98199600000001</v>
      </c>
      <c r="W202" s="133">
        <v>42.3</v>
      </c>
      <c r="X202" s="133">
        <v>2604.04</v>
      </c>
      <c r="Y202" s="132">
        <v>7.85</v>
      </c>
      <c r="Z202" s="134">
        <v>0</v>
      </c>
      <c r="AA202" s="132">
        <v>6.73</v>
      </c>
      <c r="AB202" s="132">
        <v>10.67</v>
      </c>
      <c r="AC202" s="132">
        <v>14</v>
      </c>
      <c r="AD202" s="131">
        <f t="shared" si="132"/>
        <v>1300381.8</v>
      </c>
      <c r="AE202" s="132">
        <f t="shared" si="132"/>
        <v>213933.77999999997</v>
      </c>
      <c r="AF202" s="132">
        <f t="shared" si="132"/>
        <v>276436.00199999998</v>
      </c>
      <c r="AG202" s="132">
        <f t="shared" si="131"/>
        <v>376691.24400000001</v>
      </c>
      <c r="AH202" s="132">
        <f t="shared" si="131"/>
        <v>290278.77600000001</v>
      </c>
      <c r="AI202" s="132">
        <f t="shared" si="131"/>
        <v>132135.57</v>
      </c>
      <c r="AJ202" s="132">
        <f t="shared" si="131"/>
        <v>0</v>
      </c>
      <c r="AK202" s="132">
        <f t="shared" si="131"/>
        <v>0</v>
      </c>
      <c r="AL202" s="132">
        <f t="shared" si="131"/>
        <v>10906.428</v>
      </c>
      <c r="AN202" s="135">
        <f>SUMIF('Page 1'!$L:$L,$B:$B,'Page 1'!$S:$S)</f>
        <v>33.17</v>
      </c>
      <c r="AO202" s="190">
        <f>SUMIF(СиР!$T$25:$Z$25,$AN$5:$AN$235,СиР!$T$26:$Z$26)</f>
        <v>13.89</v>
      </c>
      <c r="AP202" s="191"/>
      <c r="AQ202" s="135">
        <f>SUMIF(СиР!$T$25:$Z$25,$AN$5:$AN$235,СиР!$T$28:$Z$28)</f>
        <v>5.9</v>
      </c>
      <c r="AR202" s="135">
        <f>SUMIF(СиР!$T$25:$Z$25,$AN$5:$AN$235,СиР!$T$29:$Z$29)</f>
        <v>1.53</v>
      </c>
      <c r="AS202" s="135">
        <f>SUMIF(СиР!$T$25:$Z$25,$AN$5:$AN$235,СиР!$T$30:$Z$30)</f>
        <v>0.32</v>
      </c>
      <c r="AT202" s="135">
        <f>SUMIF(СиР!$T$25:$Z$25,$AN$5:$AN$235,СиР!$T$31:$Z$31)</f>
        <v>0.6</v>
      </c>
      <c r="AU202" s="135">
        <f>SUMIF(СиР!$T$25:$Z$25,$AN$5:$AN$235,СиР!$T$32:$Z$32)</f>
        <v>5.01</v>
      </c>
      <c r="AV202" s="135">
        <f>SUMIF(СиР!$T$25:$Z$25,$AN$5:$AN$235,СиР!$T$33:$Z$33)</f>
        <v>4.99</v>
      </c>
      <c r="AW202" s="135">
        <f>SUMIF(СиР!$T$25:$Z$25,$AN$5:$AN$235,СиР!$T$34:$Z$34)</f>
        <v>0</v>
      </c>
      <c r="AX202" s="135">
        <f>SUMIF(СиР!$T$25:$Z$25,$AN$5:$AN$235,СиР!$T$35:$Z$35)</f>
        <v>0</v>
      </c>
      <c r="AY202" s="135">
        <f>SUMIF(СиР!$T$25:$Z$25,$AN$5:$AN$235,СиР!$T$36:$Z$36)</f>
        <v>0</v>
      </c>
      <c r="AZ202" s="136">
        <f>SUMIF(СиР!$T$25:$Z$25,$AN$5:$AN$235,СиР!$T$37:$Z$37)</f>
        <v>0.93</v>
      </c>
      <c r="BA202" s="135">
        <f t="shared" si="139"/>
        <v>37.581610000000005</v>
      </c>
      <c r="BB202" s="190">
        <f t="shared" si="144"/>
        <v>15.737370000000004</v>
      </c>
      <c r="BC202" s="191">
        <f t="shared" si="144"/>
        <v>0</v>
      </c>
      <c r="BD202" s="135">
        <f t="shared" si="144"/>
        <v>6.6847000000000012</v>
      </c>
      <c r="BE202" s="135">
        <f t="shared" si="144"/>
        <v>1.7334900000000002</v>
      </c>
      <c r="BF202" s="135">
        <f t="shared" si="144"/>
        <v>0.36256000000000005</v>
      </c>
      <c r="BG202" s="135">
        <f t="shared" si="144"/>
        <v>0.67980000000000007</v>
      </c>
      <c r="BH202" s="135">
        <f t="shared" si="143"/>
        <v>5.6763300000000001</v>
      </c>
      <c r="BI202" s="135">
        <f t="shared" si="143"/>
        <v>5.65367</v>
      </c>
      <c r="BJ202" s="135">
        <f t="shared" si="143"/>
        <v>0</v>
      </c>
      <c r="BK202" s="135">
        <f t="shared" si="133"/>
        <v>0</v>
      </c>
      <c r="BL202" s="135">
        <f t="shared" si="133"/>
        <v>0</v>
      </c>
      <c r="BM202" s="136">
        <f t="shared" si="133"/>
        <v>1.0536900000000002</v>
      </c>
      <c r="BN202" s="137">
        <f t="shared" si="145"/>
        <v>3091245.9419300002</v>
      </c>
      <c r="BO202" s="187">
        <f t="shared" si="140"/>
        <v>1294465.0628100003</v>
      </c>
      <c r="BP202" s="187">
        <f t="shared" si="141"/>
        <v>0</v>
      </c>
      <c r="BQ202" s="137">
        <f t="shared" si="142"/>
        <v>549844.77110000001</v>
      </c>
      <c r="BR202" s="137">
        <f t="shared" si="142"/>
        <v>142586.86437</v>
      </c>
      <c r="BS202" s="137">
        <f t="shared" si="142"/>
        <v>29822.08928</v>
      </c>
      <c r="BT202" s="137">
        <f t="shared" si="142"/>
        <v>55916.417400000006</v>
      </c>
      <c r="BU202" s="137">
        <f t="shared" si="142"/>
        <v>466902.08529000002</v>
      </c>
      <c r="BV202" s="137">
        <f t="shared" si="142"/>
        <v>465038.20471000002</v>
      </c>
      <c r="BW202" s="137">
        <f t="shared" si="142"/>
        <v>0</v>
      </c>
      <c r="BX202" s="137">
        <f t="shared" si="142"/>
        <v>0</v>
      </c>
      <c r="BY202" s="137">
        <f t="shared" si="142"/>
        <v>0</v>
      </c>
      <c r="BZ202" s="137">
        <f t="shared" si="142"/>
        <v>86670.446970000019</v>
      </c>
      <c r="CA202" s="122">
        <v>1</v>
      </c>
      <c r="CF202" s="127" t="s">
        <v>171</v>
      </c>
    </row>
    <row r="203" spans="1:84" ht="12" hidden="1" customHeight="1" x14ac:dyDescent="0.25">
      <c r="A203" s="126" t="e">
        <f t="shared" si="146"/>
        <v>#REF!</v>
      </c>
      <c r="B203" s="127" t="s">
        <v>172</v>
      </c>
      <c r="C203" s="128">
        <f t="shared" si="147"/>
        <v>8371.2500000000018</v>
      </c>
      <c r="D203" s="129">
        <v>7665.5500000000011</v>
      </c>
      <c r="E203" s="129">
        <v>705.7</v>
      </c>
      <c r="F203" s="129">
        <v>5042</v>
      </c>
      <c r="G203" s="126" t="s">
        <v>214</v>
      </c>
      <c r="H203" s="130">
        <v>1</v>
      </c>
      <c r="I203" s="130" t="s">
        <v>276</v>
      </c>
      <c r="J203" s="131">
        <v>44.8</v>
      </c>
      <c r="K203" s="132">
        <v>5.0999999999999996</v>
      </c>
      <c r="L203" s="132">
        <v>8.6300000000000008</v>
      </c>
      <c r="M203" s="132">
        <v>13.43</v>
      </c>
      <c r="N203" s="132">
        <v>6.91</v>
      </c>
      <c r="O203" s="132">
        <v>3.15</v>
      </c>
      <c r="P203" s="132">
        <v>1.81</v>
      </c>
      <c r="Q203" s="132">
        <v>5.77</v>
      </c>
      <c r="R203" s="132">
        <v>0</v>
      </c>
      <c r="S203" s="133">
        <v>40</v>
      </c>
      <c r="T203" s="133">
        <v>40</v>
      </c>
      <c r="U203" s="133">
        <v>2604.04</v>
      </c>
      <c r="V203" s="132">
        <v>195.98199600000001</v>
      </c>
      <c r="W203" s="133">
        <v>42.3</v>
      </c>
      <c r="X203" s="133">
        <v>2604.04</v>
      </c>
      <c r="Y203" s="132">
        <v>0</v>
      </c>
      <c r="Z203" s="134">
        <v>0</v>
      </c>
      <c r="AA203" s="132">
        <v>5.05</v>
      </c>
      <c r="AB203" s="132">
        <v>10.67</v>
      </c>
      <c r="AC203" s="132">
        <v>14</v>
      </c>
      <c r="AD203" s="131">
        <f t="shared" si="132"/>
        <v>2250192.0000000005</v>
      </c>
      <c r="AE203" s="132">
        <f t="shared" si="132"/>
        <v>256160.25000000006</v>
      </c>
      <c r="AF203" s="132">
        <f t="shared" si="132"/>
        <v>433463.32500000019</v>
      </c>
      <c r="AG203" s="132">
        <f t="shared" si="131"/>
        <v>674555.32500000019</v>
      </c>
      <c r="AH203" s="132">
        <f t="shared" si="131"/>
        <v>347072.02500000008</v>
      </c>
      <c r="AI203" s="132">
        <f t="shared" si="131"/>
        <v>158216.62500000003</v>
      </c>
      <c r="AJ203" s="132">
        <f t="shared" si="131"/>
        <v>90911.775000000023</v>
      </c>
      <c r="AK203" s="132">
        <f t="shared" si="131"/>
        <v>289812.67500000005</v>
      </c>
      <c r="AL203" s="132">
        <f t="shared" si="131"/>
        <v>0</v>
      </c>
      <c r="AN203" s="135">
        <f>SUMIF('Page 1'!$L:$L,$B:$B,'Page 1'!$S:$S)</f>
        <v>48.16</v>
      </c>
      <c r="AO203" s="190">
        <f>SUMIF(СиР!$T$25:$Z$25,$AN$5:$AN$235,СиР!$T$26:$Z$26)</f>
        <v>18.649999999999999</v>
      </c>
      <c r="AP203" s="191"/>
      <c r="AQ203" s="135">
        <f>SUMIF(СиР!$T$25:$Z$25,$AN$5:$AN$235,СиР!$T$28:$Z$28)</f>
        <v>7.16</v>
      </c>
      <c r="AR203" s="135">
        <f>SUMIF(СиР!$T$25:$Z$25,$AN$5:$AN$235,СиР!$T$29:$Z$29)</f>
        <v>1.53</v>
      </c>
      <c r="AS203" s="135">
        <f>SUMIF(СиР!$T$25:$Z$25,$AN$5:$AN$235,СиР!$T$30:$Z$30)</f>
        <v>0.32</v>
      </c>
      <c r="AT203" s="135">
        <f>SUMIF(СиР!$T$25:$Z$25,$AN$5:$AN$235,СиР!$T$31:$Z$31)</f>
        <v>0.87</v>
      </c>
      <c r="AU203" s="135">
        <f>SUMIF(СиР!$T$25:$Z$25,$AN$5:$AN$235,СиР!$T$32:$Z$32)</f>
        <v>5.01</v>
      </c>
      <c r="AV203" s="135">
        <f>SUMIF(СиР!$T$25:$Z$25,$AN$5:$AN$235,СиР!$T$33:$Z$33)</f>
        <v>4.99</v>
      </c>
      <c r="AW203" s="135">
        <f>SUMIF(СиР!$T$25:$Z$25,$AN$5:$AN$235,СиР!$T$34:$Z$34)</f>
        <v>2.7</v>
      </c>
      <c r="AX203" s="135">
        <f>SUMIF(СиР!$T$25:$Z$25,$AN$5:$AN$235,СиР!$T$35:$Z$35)</f>
        <v>6.46</v>
      </c>
      <c r="AY203" s="135">
        <f>SUMIF(СиР!$T$25:$Z$25,$AN$5:$AN$235,СиР!$T$36:$Z$36)</f>
        <v>0.47</v>
      </c>
      <c r="AZ203" s="136">
        <f>SUMIF(СиР!$T$25:$Z$25,$AN$5:$AN$235,СиР!$T$37:$Z$37)</f>
        <v>0</v>
      </c>
      <c r="BA203" s="135">
        <f t="shared" si="139"/>
        <v>54.565279999999994</v>
      </c>
      <c r="BB203" s="190">
        <f t="shared" si="144"/>
        <v>21.130449999999996</v>
      </c>
      <c r="BC203" s="191">
        <f t="shared" si="144"/>
        <v>0</v>
      </c>
      <c r="BD203" s="135">
        <f t="shared" si="144"/>
        <v>8.1122800000000002</v>
      </c>
      <c r="BE203" s="135">
        <f t="shared" si="144"/>
        <v>1.7334900000000002</v>
      </c>
      <c r="BF203" s="135">
        <f t="shared" si="144"/>
        <v>0.36255999999999999</v>
      </c>
      <c r="BG203" s="135">
        <f t="shared" si="144"/>
        <v>0.98570999999999998</v>
      </c>
      <c r="BH203" s="135">
        <f t="shared" si="143"/>
        <v>5.6763299999999992</v>
      </c>
      <c r="BI203" s="135">
        <f t="shared" si="143"/>
        <v>5.6536700000000009</v>
      </c>
      <c r="BJ203" s="135">
        <f t="shared" si="143"/>
        <v>3.0591000000000004</v>
      </c>
      <c r="BK203" s="135">
        <f t="shared" si="133"/>
        <v>7.3191800000000002</v>
      </c>
      <c r="BL203" s="135">
        <f t="shared" si="133"/>
        <v>0.53250999999999993</v>
      </c>
      <c r="BM203" s="136">
        <f t="shared" si="133"/>
        <v>0</v>
      </c>
      <c r="BN203" s="137">
        <f t="shared" si="145"/>
        <v>5374114.8020000011</v>
      </c>
      <c r="BO203" s="187">
        <f t="shared" si="140"/>
        <v>2081130.4206250003</v>
      </c>
      <c r="BP203" s="187">
        <f t="shared" si="141"/>
        <v>0</v>
      </c>
      <c r="BQ203" s="137">
        <f t="shared" si="142"/>
        <v>798975.53950000019</v>
      </c>
      <c r="BR203" s="137">
        <f t="shared" si="142"/>
        <v>170730.80662500003</v>
      </c>
      <c r="BS203" s="137">
        <f t="shared" si="142"/>
        <v>35708.40400000001</v>
      </c>
      <c r="BT203" s="137">
        <f t="shared" si="142"/>
        <v>97082.223375000016</v>
      </c>
      <c r="BU203" s="137">
        <f t="shared" si="142"/>
        <v>559059.70012500009</v>
      </c>
      <c r="BV203" s="137">
        <f t="shared" ref="BV203:BZ204" si="148">(AV203*2+BI203*10)*$C203</f>
        <v>556827.92487500026</v>
      </c>
      <c r="BW203" s="137">
        <f t="shared" si="148"/>
        <v>301289.65875000012</v>
      </c>
      <c r="BX203" s="137">
        <f t="shared" si="148"/>
        <v>720863.40575000015</v>
      </c>
      <c r="BY203" s="137">
        <f t="shared" si="148"/>
        <v>52446.718374999997</v>
      </c>
      <c r="BZ203" s="137">
        <f t="shared" si="148"/>
        <v>0</v>
      </c>
      <c r="CA203" s="122">
        <v>1</v>
      </c>
      <c r="CF203" s="127" t="s">
        <v>172</v>
      </c>
    </row>
    <row r="204" spans="1:84" ht="12" hidden="1" customHeight="1" x14ac:dyDescent="0.25">
      <c r="A204" s="126" t="e">
        <f t="shared" si="146"/>
        <v>#REF!</v>
      </c>
      <c r="B204" s="127" t="s">
        <v>209</v>
      </c>
      <c r="C204" s="128">
        <f t="shared" si="147"/>
        <v>635.79999999999995</v>
      </c>
      <c r="D204" s="129">
        <v>635.79999999999995</v>
      </c>
      <c r="E204" s="129">
        <v>0</v>
      </c>
      <c r="F204" s="129">
        <v>74.2</v>
      </c>
      <c r="G204" s="126" t="s">
        <v>212</v>
      </c>
      <c r="H204" s="130">
        <v>7</v>
      </c>
      <c r="I204" s="130" t="s">
        <v>275</v>
      </c>
      <c r="J204" s="138">
        <v>25.29</v>
      </c>
      <c r="K204" s="132">
        <v>4.32</v>
      </c>
      <c r="L204" s="132">
        <v>5.61</v>
      </c>
      <c r="M204" s="132">
        <v>7.16</v>
      </c>
      <c r="N204" s="132">
        <v>5.31</v>
      </c>
      <c r="O204" s="132">
        <v>2.67</v>
      </c>
      <c r="P204" s="132">
        <v>0</v>
      </c>
      <c r="Q204" s="132">
        <v>0</v>
      </c>
      <c r="R204" s="132">
        <v>0.22</v>
      </c>
      <c r="S204" s="133">
        <v>40</v>
      </c>
      <c r="T204" s="133">
        <v>40</v>
      </c>
      <c r="U204" s="133">
        <v>2604.04</v>
      </c>
      <c r="V204" s="132">
        <v>195.98199600000001</v>
      </c>
      <c r="W204" s="133">
        <v>42.3</v>
      </c>
      <c r="X204" s="133">
        <v>2604.04</v>
      </c>
      <c r="Y204" s="132">
        <v>7.85</v>
      </c>
      <c r="Z204" s="134">
        <v>0</v>
      </c>
      <c r="AA204" s="132">
        <v>6.73</v>
      </c>
      <c r="AB204" s="132">
        <v>10.67</v>
      </c>
      <c r="AC204" s="132">
        <v>14</v>
      </c>
      <c r="AD204" s="131">
        <f t="shared" si="132"/>
        <v>96476.291999999987</v>
      </c>
      <c r="AE204" s="132">
        <f t="shared" si="132"/>
        <v>16479.936000000002</v>
      </c>
      <c r="AF204" s="132">
        <f t="shared" si="132"/>
        <v>21401.027999999998</v>
      </c>
      <c r="AG204" s="132">
        <f t="shared" si="131"/>
        <v>27313.967999999997</v>
      </c>
      <c r="AH204" s="132">
        <f t="shared" si="131"/>
        <v>20256.587999999996</v>
      </c>
      <c r="AI204" s="132">
        <f t="shared" si="131"/>
        <v>10185.516</v>
      </c>
      <c r="AJ204" s="132">
        <f t="shared" si="131"/>
        <v>0</v>
      </c>
      <c r="AK204" s="132">
        <f t="shared" si="131"/>
        <v>0</v>
      </c>
      <c r="AL204" s="132">
        <f t="shared" si="131"/>
        <v>839.25600000000009</v>
      </c>
      <c r="AN204" s="135">
        <f>SUMIF('Page 1'!$L:$L,$B:$B,'Page 1'!$S:$S)</f>
        <v>33.17</v>
      </c>
      <c r="AO204" s="190">
        <f>SUMIF(СиР!$T$25:$Z$25,$AN$5:$AN$235,СиР!$T$26:$Z$26)</f>
        <v>13.89</v>
      </c>
      <c r="AP204" s="191"/>
      <c r="AQ204" s="135">
        <f>SUMIF(СиР!$T$25:$Z$25,$AN$5:$AN$235,СиР!$T$28:$Z$28)</f>
        <v>5.9</v>
      </c>
      <c r="AR204" s="135">
        <f>SUMIF(СиР!$T$25:$Z$25,$AN$5:$AN$235,СиР!$T$29:$Z$29)</f>
        <v>1.53</v>
      </c>
      <c r="AS204" s="135">
        <f>SUMIF(СиР!$T$25:$Z$25,$AN$5:$AN$235,СиР!$T$30:$Z$30)</f>
        <v>0.32</v>
      </c>
      <c r="AT204" s="135">
        <f>SUMIF(СиР!$T$25:$Z$25,$AN$5:$AN$235,СиР!$T$31:$Z$31)</f>
        <v>0.6</v>
      </c>
      <c r="AU204" s="135">
        <f>SUMIF(СиР!$T$25:$Z$25,$AN$5:$AN$235,СиР!$T$32:$Z$32)</f>
        <v>5.01</v>
      </c>
      <c r="AV204" s="135">
        <f>SUMIF(СиР!$T$25:$Z$25,$AN$5:$AN$235,СиР!$T$33:$Z$33)</f>
        <v>4.99</v>
      </c>
      <c r="AW204" s="135">
        <f>SUMIF(СиР!$T$25:$Z$25,$AN$5:$AN$235,СиР!$T$34:$Z$34)</f>
        <v>0</v>
      </c>
      <c r="AX204" s="135">
        <f>SUMIF(СиР!$T$25:$Z$25,$AN$5:$AN$235,СиР!$T$35:$Z$35)</f>
        <v>0</v>
      </c>
      <c r="AY204" s="135">
        <f>SUMIF(СиР!$T$25:$Z$25,$AN$5:$AN$235,СиР!$T$36:$Z$36)</f>
        <v>0</v>
      </c>
      <c r="AZ204" s="136">
        <f>SUMIF(СиР!$T$25:$Z$25,$AN$5:$AN$235,СиР!$T$37:$Z$37)</f>
        <v>0.93</v>
      </c>
      <c r="BA204" s="135">
        <f t="shared" si="139"/>
        <v>37.581610000000005</v>
      </c>
      <c r="BB204" s="190">
        <f t="shared" si="144"/>
        <v>15.737370000000004</v>
      </c>
      <c r="BC204" s="191">
        <f t="shared" si="144"/>
        <v>0</v>
      </c>
      <c r="BD204" s="135">
        <f t="shared" si="144"/>
        <v>6.6847000000000012</v>
      </c>
      <c r="BE204" s="135">
        <f t="shared" si="144"/>
        <v>1.7334900000000002</v>
      </c>
      <c r="BF204" s="135">
        <f t="shared" si="144"/>
        <v>0.36256000000000005</v>
      </c>
      <c r="BG204" s="135">
        <f t="shared" si="144"/>
        <v>0.67980000000000007</v>
      </c>
      <c r="BH204" s="135">
        <f t="shared" si="143"/>
        <v>5.6763300000000001</v>
      </c>
      <c r="BI204" s="135">
        <f t="shared" si="143"/>
        <v>5.65367</v>
      </c>
      <c r="BJ204" s="135">
        <f t="shared" si="143"/>
        <v>0</v>
      </c>
      <c r="BK204" s="135">
        <f t="shared" si="133"/>
        <v>0</v>
      </c>
      <c r="BL204" s="135">
        <f t="shared" si="133"/>
        <v>0</v>
      </c>
      <c r="BM204" s="136">
        <f t="shared" si="133"/>
        <v>1.0536900000000002</v>
      </c>
      <c r="BN204" s="137">
        <f t="shared" si="145"/>
        <v>281122.84837999998</v>
      </c>
      <c r="BO204" s="187">
        <f t="shared" si="140"/>
        <v>117720.72246000002</v>
      </c>
      <c r="BP204" s="187">
        <f t="shared" si="141"/>
        <v>0</v>
      </c>
      <c r="BQ204" s="137">
        <f t="shared" ref="BQ204:BU204" si="149">(AQ204*2+BD204*10)*$C204</f>
        <v>50003.762600000002</v>
      </c>
      <c r="BR204" s="137">
        <f t="shared" si="149"/>
        <v>12967.07742</v>
      </c>
      <c r="BS204" s="137">
        <f t="shared" si="149"/>
        <v>2712.0684799999999</v>
      </c>
      <c r="BT204" s="137">
        <f t="shared" si="149"/>
        <v>5085.1284000000005</v>
      </c>
      <c r="BU204" s="137">
        <f t="shared" si="149"/>
        <v>42460.822139999997</v>
      </c>
      <c r="BV204" s="137">
        <f t="shared" si="148"/>
        <v>42291.317859999996</v>
      </c>
      <c r="BW204" s="137">
        <f t="shared" si="148"/>
        <v>0</v>
      </c>
      <c r="BX204" s="137">
        <f t="shared" si="148"/>
        <v>0</v>
      </c>
      <c r="BY204" s="137">
        <f t="shared" si="148"/>
        <v>0</v>
      </c>
      <c r="BZ204" s="137">
        <f t="shared" si="148"/>
        <v>7881.9490200000009</v>
      </c>
      <c r="CA204" s="122">
        <v>1</v>
      </c>
      <c r="CF204" s="127" t="s">
        <v>209</v>
      </c>
    </row>
    <row r="205" spans="1:84" ht="12" hidden="1" customHeight="1" x14ac:dyDescent="0.25">
      <c r="A205" s="126" t="e">
        <f t="shared" si="146"/>
        <v>#REF!</v>
      </c>
      <c r="B205" s="127" t="s">
        <v>173</v>
      </c>
      <c r="C205" s="128">
        <f t="shared" si="147"/>
        <v>2472.5</v>
      </c>
      <c r="D205" s="129">
        <v>2472.5</v>
      </c>
      <c r="E205" s="129">
        <v>0</v>
      </c>
      <c r="F205" s="129">
        <v>220.8</v>
      </c>
      <c r="G205" s="126" t="s">
        <v>212</v>
      </c>
      <c r="H205" s="130">
        <v>7</v>
      </c>
      <c r="I205" s="130" t="s">
        <v>275</v>
      </c>
      <c r="J205" s="138">
        <v>25.29</v>
      </c>
      <c r="K205" s="132">
        <v>4.32</v>
      </c>
      <c r="L205" s="132">
        <v>5.61</v>
      </c>
      <c r="M205" s="132">
        <v>7.16</v>
      </c>
      <c r="N205" s="132">
        <v>5.31</v>
      </c>
      <c r="O205" s="132">
        <v>2.67</v>
      </c>
      <c r="P205" s="132">
        <v>0</v>
      </c>
      <c r="Q205" s="132">
        <v>0</v>
      </c>
      <c r="R205" s="132">
        <v>0.22</v>
      </c>
      <c r="S205" s="133">
        <v>40</v>
      </c>
      <c r="T205" s="133">
        <v>40</v>
      </c>
      <c r="U205" s="133">
        <v>2604.04</v>
      </c>
      <c r="V205" s="132">
        <v>195.98199600000001</v>
      </c>
      <c r="W205" s="133">
        <v>42.3</v>
      </c>
      <c r="X205" s="133">
        <v>2604.04</v>
      </c>
      <c r="Y205" s="132">
        <v>7.85</v>
      </c>
      <c r="Z205" s="134">
        <v>0</v>
      </c>
      <c r="AA205" s="132">
        <v>6.73</v>
      </c>
      <c r="AB205" s="132">
        <v>10.67</v>
      </c>
      <c r="AC205" s="132">
        <v>14</v>
      </c>
      <c r="AD205" s="131">
        <f t="shared" si="132"/>
        <v>375177.15</v>
      </c>
      <c r="AE205" s="132">
        <f t="shared" si="132"/>
        <v>64087.200000000004</v>
      </c>
      <c r="AF205" s="132">
        <f t="shared" si="132"/>
        <v>83224.350000000006</v>
      </c>
      <c r="AG205" s="132">
        <f t="shared" si="131"/>
        <v>106218.59999999999</v>
      </c>
      <c r="AH205" s="132">
        <f t="shared" si="131"/>
        <v>78773.849999999991</v>
      </c>
      <c r="AI205" s="132">
        <f t="shared" si="131"/>
        <v>39609.449999999997</v>
      </c>
      <c r="AJ205" s="132">
        <f t="shared" si="131"/>
        <v>0</v>
      </c>
      <c r="AK205" s="132">
        <f t="shared" si="131"/>
        <v>0</v>
      </c>
      <c r="AL205" s="132">
        <f t="shared" si="131"/>
        <v>3263.7000000000003</v>
      </c>
      <c r="AM205" s="122" t="s">
        <v>275</v>
      </c>
      <c r="AN205" s="135">
        <f>SUMIF('Page 1'!$L:$L,$B:$B,'Page 1'!$S:$S)</f>
        <v>27.19</v>
      </c>
      <c r="AO205" s="135">
        <f>K205/$J205*$AN205*1</f>
        <v>4.6445551601423487</v>
      </c>
      <c r="AP205" s="135">
        <f>L205/$J205*$AN205</f>
        <v>6.0314709371293009</v>
      </c>
      <c r="AQ205" s="135">
        <f>M205/$J205*$AN205</f>
        <v>7.6979201265322263</v>
      </c>
      <c r="AR205" s="135"/>
      <c r="AS205" s="135"/>
      <c r="AT205" s="135"/>
      <c r="AU205" s="135">
        <f>N205/$J205*$AN205</f>
        <v>5.7089323843416366</v>
      </c>
      <c r="AV205" s="135">
        <f>O205/$J205*$AN205</f>
        <v>2.8705931198102022</v>
      </c>
      <c r="AW205" s="135">
        <f>P205/$J205*$AN205</f>
        <v>0</v>
      </c>
      <c r="AX205" s="135">
        <f>Q205/$J205*$AN205</f>
        <v>0</v>
      </c>
      <c r="AY205" s="135"/>
      <c r="AZ205" s="136">
        <f>R205/$J205*$AN205</f>
        <v>0.23652827204428631</v>
      </c>
      <c r="BA205" s="135">
        <f>AN205</f>
        <v>27.19</v>
      </c>
      <c r="BB205" s="135">
        <f t="shared" si="144"/>
        <v>4.6445551601423487</v>
      </c>
      <c r="BC205" s="135">
        <f t="shared" si="144"/>
        <v>6.0314709371293009</v>
      </c>
      <c r="BD205" s="135">
        <f t="shared" si="144"/>
        <v>7.6979201265322263</v>
      </c>
      <c r="BE205" s="135">
        <f t="shared" si="144"/>
        <v>0</v>
      </c>
      <c r="BF205" s="135">
        <f t="shared" si="144"/>
        <v>0</v>
      </c>
      <c r="BG205" s="135">
        <f t="shared" si="144"/>
        <v>0</v>
      </c>
      <c r="BH205" s="135">
        <f t="shared" si="143"/>
        <v>5.7089323843416357</v>
      </c>
      <c r="BI205" s="135">
        <f t="shared" si="143"/>
        <v>2.8705931198102022</v>
      </c>
      <c r="BJ205" s="135">
        <f t="shared" si="143"/>
        <v>0</v>
      </c>
      <c r="BK205" s="135">
        <f t="shared" si="133"/>
        <v>0</v>
      </c>
      <c r="BL205" s="135">
        <f t="shared" si="133"/>
        <v>0</v>
      </c>
      <c r="BM205" s="136">
        <f t="shared" si="133"/>
        <v>0.23652827204428631</v>
      </c>
      <c r="BN205" s="137">
        <f t="shared" si="145"/>
        <v>806727.3</v>
      </c>
      <c r="BO205" s="137">
        <f>(BB205*10+AO205*2)*$C205</f>
        <v>137803.9516014235</v>
      </c>
      <c r="BP205" s="137">
        <f t="shared" ref="BP205:BZ205" si="150">(BC205*10+AP205*2)*$C205</f>
        <v>178953.74270462635</v>
      </c>
      <c r="BQ205" s="137">
        <f t="shared" si="150"/>
        <v>228397.29015421114</v>
      </c>
      <c r="BR205" s="137">
        <f t="shared" si="150"/>
        <v>0</v>
      </c>
      <c r="BS205" s="137">
        <f t="shared" si="150"/>
        <v>0</v>
      </c>
      <c r="BT205" s="137">
        <f t="shared" si="150"/>
        <v>0</v>
      </c>
      <c r="BU205" s="137">
        <f t="shared" si="150"/>
        <v>169384.02384341636</v>
      </c>
      <c r="BV205" s="137">
        <f t="shared" si="150"/>
        <v>85170.497864768695</v>
      </c>
      <c r="BW205" s="137">
        <f t="shared" si="150"/>
        <v>0</v>
      </c>
      <c r="BX205" s="137">
        <f t="shared" si="150"/>
        <v>0</v>
      </c>
      <c r="BY205" s="137">
        <f t="shared" si="150"/>
        <v>0</v>
      </c>
      <c r="BZ205" s="137">
        <f t="shared" si="150"/>
        <v>7017.793831553975</v>
      </c>
      <c r="CA205" s="145">
        <v>2</v>
      </c>
      <c r="CF205" s="127" t="s">
        <v>173</v>
      </c>
    </row>
    <row r="206" spans="1:84" ht="12" hidden="1" customHeight="1" x14ac:dyDescent="0.25">
      <c r="A206" s="126" t="e">
        <f t="shared" si="146"/>
        <v>#REF!</v>
      </c>
      <c r="B206" s="127" t="s">
        <v>174</v>
      </c>
      <c r="C206" s="128">
        <f t="shared" si="147"/>
        <v>632.29999999999995</v>
      </c>
      <c r="D206" s="129">
        <v>632.29999999999995</v>
      </c>
      <c r="E206" s="129">
        <v>0</v>
      </c>
      <c r="F206" s="129">
        <v>41.3</v>
      </c>
      <c r="G206" s="126" t="s">
        <v>212</v>
      </c>
      <c r="H206" s="130">
        <v>7</v>
      </c>
      <c r="I206" s="130" t="s">
        <v>275</v>
      </c>
      <c r="J206" s="138">
        <v>25.29</v>
      </c>
      <c r="K206" s="132">
        <v>4.32</v>
      </c>
      <c r="L206" s="132">
        <v>5.61</v>
      </c>
      <c r="M206" s="132">
        <v>7.16</v>
      </c>
      <c r="N206" s="132">
        <v>5.31</v>
      </c>
      <c r="O206" s="132">
        <v>2.67</v>
      </c>
      <c r="P206" s="132">
        <v>0</v>
      </c>
      <c r="Q206" s="132">
        <v>0</v>
      </c>
      <c r="R206" s="132">
        <v>0.22</v>
      </c>
      <c r="S206" s="133">
        <v>40</v>
      </c>
      <c r="T206" s="133">
        <v>40</v>
      </c>
      <c r="U206" s="133">
        <v>2604.04</v>
      </c>
      <c r="V206" s="132">
        <v>195.98199600000001</v>
      </c>
      <c r="W206" s="133">
        <v>42.3</v>
      </c>
      <c r="X206" s="133">
        <v>2604.04</v>
      </c>
      <c r="Y206" s="132">
        <v>7.85</v>
      </c>
      <c r="Z206" s="134">
        <v>0</v>
      </c>
      <c r="AA206" s="132">
        <v>6.73</v>
      </c>
      <c r="AB206" s="132">
        <v>10.67</v>
      </c>
      <c r="AC206" s="132">
        <v>14</v>
      </c>
      <c r="AD206" s="131">
        <f t="shared" si="132"/>
        <v>95945.20199999999</v>
      </c>
      <c r="AE206" s="132">
        <f t="shared" si="132"/>
        <v>16389.216</v>
      </c>
      <c r="AF206" s="132">
        <f t="shared" si="132"/>
        <v>21283.218000000001</v>
      </c>
      <c r="AG206" s="132">
        <f t="shared" si="131"/>
        <v>27163.608</v>
      </c>
      <c r="AH206" s="132">
        <f t="shared" si="131"/>
        <v>20145.077999999998</v>
      </c>
      <c r="AI206" s="132">
        <f t="shared" si="131"/>
        <v>10129.445999999998</v>
      </c>
      <c r="AJ206" s="132">
        <f t="shared" si="131"/>
        <v>0</v>
      </c>
      <c r="AK206" s="132">
        <f t="shared" si="131"/>
        <v>0</v>
      </c>
      <c r="AL206" s="132">
        <f t="shared" si="131"/>
        <v>834.63599999999997</v>
      </c>
      <c r="AN206" s="135">
        <f>SUMIF('Page 1'!$L:$L,$B:$B,'Page 1'!$S:$S)</f>
        <v>33.17</v>
      </c>
      <c r="AO206" s="190">
        <f>SUMIF(СиР!$T$25:$Z$25,$AN$5:$AN$235,СиР!$T$26:$Z$26)</f>
        <v>13.89</v>
      </c>
      <c r="AP206" s="191"/>
      <c r="AQ206" s="139">
        <f>SUMIF(СиР!$T$25:$Z$25,$AN$5:$AN$235,СиР!$T$28:$Z$28)</f>
        <v>5.9</v>
      </c>
      <c r="AR206" s="139">
        <f>SUMIF(СиР!$T$25:$Z$25,$AN$5:$AN$235,СиР!$T$29:$Z$29)</f>
        <v>1.53</v>
      </c>
      <c r="AS206" s="139">
        <f>SUMIF(СиР!$T$25:$Z$25,$AN$5:$AN$235,СиР!$T$30:$Z$30)</f>
        <v>0.32</v>
      </c>
      <c r="AT206" s="139">
        <f>SUMIF(СиР!$T$25:$Z$25,$AN$5:$AN$235,СиР!$T$31:$Z$31)</f>
        <v>0.6</v>
      </c>
      <c r="AU206" s="139">
        <f>SUMIF(СиР!$T$25:$Z$25,$AN$5:$AN$235,СиР!$T$32:$Z$32)</f>
        <v>5.01</v>
      </c>
      <c r="AV206" s="139">
        <f>SUMIF(СиР!$T$25:$Z$25,$AN$5:$AN$235,СиР!$T$33:$Z$33)</f>
        <v>4.99</v>
      </c>
      <c r="AW206" s="139">
        <f>SUMIF(СиР!$T$25:$Z$25,$AN$5:$AN$235,СиР!$T$34:$Z$34)</f>
        <v>0</v>
      </c>
      <c r="AX206" s="139">
        <f>SUMIF(СиР!$T$25:$Z$25,$AN$5:$AN$235,СиР!$T$35:$Z$35)</f>
        <v>0</v>
      </c>
      <c r="AY206" s="139">
        <f>SUMIF(СиР!$T$25:$Z$25,$AN$5:$AN$235,СиР!$T$36:$Z$36)</f>
        <v>0</v>
      </c>
      <c r="AZ206" s="140">
        <f>SUMIF(СиР!$T$25:$Z$25,$AN$5:$AN$235,СиР!$T$37:$Z$37)</f>
        <v>0.93</v>
      </c>
      <c r="BA206" s="135">
        <f t="shared" ref="BA206:BA211" si="151">AN206*(1+$BA$4)</f>
        <v>37.581610000000005</v>
      </c>
      <c r="BB206" s="190">
        <f t="shared" si="144"/>
        <v>15.737370000000004</v>
      </c>
      <c r="BC206" s="191">
        <f t="shared" si="144"/>
        <v>0</v>
      </c>
      <c r="BD206" s="139">
        <f t="shared" si="144"/>
        <v>6.6847000000000012</v>
      </c>
      <c r="BE206" s="139">
        <f t="shared" si="144"/>
        <v>1.7334900000000002</v>
      </c>
      <c r="BF206" s="139">
        <f t="shared" si="144"/>
        <v>0.36256000000000005</v>
      </c>
      <c r="BG206" s="139">
        <f t="shared" si="144"/>
        <v>0.67980000000000007</v>
      </c>
      <c r="BH206" s="139">
        <f t="shared" si="143"/>
        <v>5.6763300000000001</v>
      </c>
      <c r="BI206" s="139">
        <f t="shared" si="143"/>
        <v>5.65367</v>
      </c>
      <c r="BJ206" s="139">
        <f t="shared" si="143"/>
        <v>0</v>
      </c>
      <c r="BK206" s="139">
        <f t="shared" si="133"/>
        <v>0</v>
      </c>
      <c r="BL206" s="139">
        <f t="shared" si="133"/>
        <v>0</v>
      </c>
      <c r="BM206" s="140">
        <f t="shared" si="133"/>
        <v>1.0536900000000002</v>
      </c>
      <c r="BN206" s="137">
        <f t="shared" si="145"/>
        <v>279575.30203000002</v>
      </c>
      <c r="BO206" s="187">
        <f t="shared" ref="BO206:BO208" si="152">(AO206*2+BB206*10)*$C206</f>
        <v>117072.68451000002</v>
      </c>
      <c r="BP206" s="187">
        <f t="shared" ref="BP206:BP208" si="153">(AP206*6+BC206*6)*$C206</f>
        <v>0</v>
      </c>
      <c r="BQ206" s="137">
        <f t="shared" ref="BQ206:BZ208" si="154">(AQ206*2+BD206*10)*$C206</f>
        <v>49728.498099999997</v>
      </c>
      <c r="BR206" s="137">
        <f t="shared" si="154"/>
        <v>12895.695269999998</v>
      </c>
      <c r="BS206" s="137">
        <f t="shared" si="154"/>
        <v>2697.13888</v>
      </c>
      <c r="BT206" s="137">
        <f t="shared" si="154"/>
        <v>5057.1354000000001</v>
      </c>
      <c r="BU206" s="137">
        <f t="shared" si="154"/>
        <v>42227.080589999998</v>
      </c>
      <c r="BV206" s="137">
        <f t="shared" si="154"/>
        <v>42058.509409999999</v>
      </c>
      <c r="BW206" s="137">
        <f t="shared" si="154"/>
        <v>0</v>
      </c>
      <c r="BX206" s="137">
        <f t="shared" si="154"/>
        <v>0</v>
      </c>
      <c r="BY206" s="137">
        <f t="shared" si="154"/>
        <v>0</v>
      </c>
      <c r="BZ206" s="137">
        <f t="shared" si="154"/>
        <v>7838.559870000001</v>
      </c>
      <c r="CA206" s="122">
        <v>1</v>
      </c>
      <c r="CF206" s="127" t="s">
        <v>174</v>
      </c>
    </row>
    <row r="207" spans="1:84" ht="12" hidden="1" customHeight="1" x14ac:dyDescent="0.25">
      <c r="A207" s="126" t="e">
        <f t="shared" si="146"/>
        <v>#REF!</v>
      </c>
      <c r="B207" s="127" t="s">
        <v>175</v>
      </c>
      <c r="C207" s="128">
        <f t="shared" si="147"/>
        <v>651.9</v>
      </c>
      <c r="D207" s="129">
        <v>651.9</v>
      </c>
      <c r="E207" s="129">
        <v>0</v>
      </c>
      <c r="F207" s="129">
        <v>53.7</v>
      </c>
      <c r="G207" s="126" t="s">
        <v>212</v>
      </c>
      <c r="H207" s="130">
        <v>7</v>
      </c>
      <c r="I207" s="130" t="s">
        <v>275</v>
      </c>
      <c r="J207" s="138">
        <v>25.29</v>
      </c>
      <c r="K207" s="132">
        <v>4.32</v>
      </c>
      <c r="L207" s="132">
        <v>5.61</v>
      </c>
      <c r="M207" s="132">
        <v>7.16</v>
      </c>
      <c r="N207" s="132">
        <v>5.31</v>
      </c>
      <c r="O207" s="132">
        <v>2.67</v>
      </c>
      <c r="P207" s="132">
        <v>0</v>
      </c>
      <c r="Q207" s="132">
        <v>0</v>
      </c>
      <c r="R207" s="132">
        <v>0.22</v>
      </c>
      <c r="S207" s="133">
        <v>40</v>
      </c>
      <c r="T207" s="133">
        <v>40</v>
      </c>
      <c r="U207" s="133">
        <v>2604.04</v>
      </c>
      <c r="V207" s="132">
        <v>195.98199600000001</v>
      </c>
      <c r="W207" s="133">
        <v>42.3</v>
      </c>
      <c r="X207" s="133">
        <v>2604.04</v>
      </c>
      <c r="Y207" s="132">
        <v>7.85</v>
      </c>
      <c r="Z207" s="134">
        <v>0</v>
      </c>
      <c r="AA207" s="132">
        <v>6.73</v>
      </c>
      <c r="AB207" s="132">
        <v>10.67</v>
      </c>
      <c r="AC207" s="132">
        <v>14</v>
      </c>
      <c r="AD207" s="131">
        <f t="shared" si="132"/>
        <v>98919.305999999997</v>
      </c>
      <c r="AE207" s="132">
        <f t="shared" si="132"/>
        <v>16897.248</v>
      </c>
      <c r="AF207" s="132">
        <f t="shared" si="132"/>
        <v>21942.954000000002</v>
      </c>
      <c r="AG207" s="132">
        <f t="shared" si="131"/>
        <v>28005.624000000003</v>
      </c>
      <c r="AH207" s="132">
        <f t="shared" si="131"/>
        <v>20769.533999999996</v>
      </c>
      <c r="AI207" s="132">
        <f t="shared" si="131"/>
        <v>10443.437999999998</v>
      </c>
      <c r="AJ207" s="132">
        <f t="shared" si="131"/>
        <v>0</v>
      </c>
      <c r="AK207" s="132">
        <f t="shared" si="131"/>
        <v>0</v>
      </c>
      <c r="AL207" s="132">
        <f t="shared" si="131"/>
        <v>860.50800000000004</v>
      </c>
      <c r="AN207" s="135">
        <f>SUMIF('Page 1'!$L:$L,$B:$B,'Page 1'!$S:$S)</f>
        <v>33.17</v>
      </c>
      <c r="AO207" s="190">
        <f>SUMIF(СиР!$T$25:$Z$25,$AN$5:$AN$235,СиР!$T$26:$Z$26)</f>
        <v>13.89</v>
      </c>
      <c r="AP207" s="191"/>
      <c r="AQ207" s="135">
        <f>SUMIF(СиР!$T$25:$Z$25,$AN$5:$AN$235,СиР!$T$28:$Z$28)</f>
        <v>5.9</v>
      </c>
      <c r="AR207" s="135">
        <f>SUMIF(СиР!$T$25:$Z$25,$AN$5:$AN$235,СиР!$T$29:$Z$29)</f>
        <v>1.53</v>
      </c>
      <c r="AS207" s="135">
        <f>SUMIF(СиР!$T$25:$Z$25,$AN$5:$AN$235,СиР!$T$30:$Z$30)</f>
        <v>0.32</v>
      </c>
      <c r="AT207" s="135">
        <f>SUMIF(СиР!$T$25:$Z$25,$AN$5:$AN$235,СиР!$T$31:$Z$31)</f>
        <v>0.6</v>
      </c>
      <c r="AU207" s="135">
        <f>SUMIF(СиР!$T$25:$Z$25,$AN$5:$AN$235,СиР!$T$32:$Z$32)</f>
        <v>5.01</v>
      </c>
      <c r="AV207" s="135">
        <f>SUMIF(СиР!$T$25:$Z$25,$AN$5:$AN$235,СиР!$T$33:$Z$33)</f>
        <v>4.99</v>
      </c>
      <c r="AW207" s="135">
        <f>SUMIF(СиР!$T$25:$Z$25,$AN$5:$AN$235,СиР!$T$34:$Z$34)</f>
        <v>0</v>
      </c>
      <c r="AX207" s="135">
        <f>SUMIF(СиР!$T$25:$Z$25,$AN$5:$AN$235,СиР!$T$35:$Z$35)</f>
        <v>0</v>
      </c>
      <c r="AY207" s="135">
        <f>SUMIF(СиР!$T$25:$Z$25,$AN$5:$AN$235,СиР!$T$36:$Z$36)</f>
        <v>0</v>
      </c>
      <c r="AZ207" s="136">
        <f>SUMIF(СиР!$T$25:$Z$25,$AN$5:$AN$235,СиР!$T$37:$Z$37)</f>
        <v>0.93</v>
      </c>
      <c r="BA207" s="135">
        <f t="shared" si="151"/>
        <v>37.581610000000005</v>
      </c>
      <c r="BB207" s="190">
        <f t="shared" si="144"/>
        <v>15.737370000000004</v>
      </c>
      <c r="BC207" s="191">
        <f t="shared" si="144"/>
        <v>0</v>
      </c>
      <c r="BD207" s="135">
        <f t="shared" si="144"/>
        <v>6.6847000000000012</v>
      </c>
      <c r="BE207" s="135">
        <f t="shared" si="144"/>
        <v>1.7334900000000002</v>
      </c>
      <c r="BF207" s="135">
        <f t="shared" si="144"/>
        <v>0.36256000000000005</v>
      </c>
      <c r="BG207" s="135">
        <f t="shared" si="144"/>
        <v>0.67980000000000007</v>
      </c>
      <c r="BH207" s="135">
        <f t="shared" si="143"/>
        <v>5.6763300000000001</v>
      </c>
      <c r="BI207" s="135">
        <f t="shared" si="143"/>
        <v>5.65367</v>
      </c>
      <c r="BJ207" s="135">
        <f t="shared" si="143"/>
        <v>0</v>
      </c>
      <c r="BK207" s="135">
        <f t="shared" si="133"/>
        <v>0</v>
      </c>
      <c r="BL207" s="135">
        <f t="shared" si="133"/>
        <v>0</v>
      </c>
      <c r="BM207" s="136">
        <f t="shared" si="133"/>
        <v>1.0536900000000002</v>
      </c>
      <c r="BN207" s="137">
        <f t="shared" si="145"/>
        <v>288241.56159</v>
      </c>
      <c r="BO207" s="187">
        <f t="shared" si="152"/>
        <v>120701.69703000002</v>
      </c>
      <c r="BP207" s="187">
        <f t="shared" si="153"/>
        <v>0</v>
      </c>
      <c r="BQ207" s="137">
        <f t="shared" si="154"/>
        <v>51269.979299999999</v>
      </c>
      <c r="BR207" s="137">
        <f t="shared" si="154"/>
        <v>13295.435309999999</v>
      </c>
      <c r="BS207" s="137">
        <f t="shared" si="154"/>
        <v>2780.7446399999999</v>
      </c>
      <c r="BT207" s="137">
        <f t="shared" si="154"/>
        <v>5213.8962000000001</v>
      </c>
      <c r="BU207" s="137">
        <f t="shared" si="154"/>
        <v>43536.03327</v>
      </c>
      <c r="BV207" s="137">
        <f t="shared" si="154"/>
        <v>43362.236729999997</v>
      </c>
      <c r="BW207" s="137">
        <f t="shared" si="154"/>
        <v>0</v>
      </c>
      <c r="BX207" s="137">
        <f t="shared" si="154"/>
        <v>0</v>
      </c>
      <c r="BY207" s="137">
        <f t="shared" si="154"/>
        <v>0</v>
      </c>
      <c r="BZ207" s="137">
        <f t="shared" si="154"/>
        <v>8081.5391100000015</v>
      </c>
      <c r="CA207" s="122">
        <v>1</v>
      </c>
      <c r="CF207" s="127" t="s">
        <v>175</v>
      </c>
    </row>
    <row r="208" spans="1:84" ht="12" hidden="1" customHeight="1" x14ac:dyDescent="0.25">
      <c r="A208" s="126" t="e">
        <f t="shared" si="146"/>
        <v>#REF!</v>
      </c>
      <c r="B208" s="127" t="s">
        <v>176</v>
      </c>
      <c r="C208" s="128">
        <f t="shared" si="147"/>
        <v>639.5</v>
      </c>
      <c r="D208" s="129">
        <v>639.5</v>
      </c>
      <c r="E208" s="129">
        <v>0</v>
      </c>
      <c r="F208" s="129">
        <v>53.7</v>
      </c>
      <c r="G208" s="126" t="s">
        <v>212</v>
      </c>
      <c r="H208" s="130">
        <v>7</v>
      </c>
      <c r="I208" s="130" t="s">
        <v>275</v>
      </c>
      <c r="J208" s="138">
        <v>25.29</v>
      </c>
      <c r="K208" s="132">
        <v>4.32</v>
      </c>
      <c r="L208" s="132">
        <v>5.61</v>
      </c>
      <c r="M208" s="132">
        <v>7.16</v>
      </c>
      <c r="N208" s="132">
        <v>5.31</v>
      </c>
      <c r="O208" s="132">
        <v>2.67</v>
      </c>
      <c r="P208" s="132">
        <v>0</v>
      </c>
      <c r="Q208" s="132">
        <v>0</v>
      </c>
      <c r="R208" s="132">
        <v>0.22</v>
      </c>
      <c r="S208" s="133">
        <v>40</v>
      </c>
      <c r="T208" s="133">
        <v>40</v>
      </c>
      <c r="U208" s="133">
        <v>2604.04</v>
      </c>
      <c r="V208" s="132">
        <v>195.98199600000001</v>
      </c>
      <c r="W208" s="133">
        <v>42.3</v>
      </c>
      <c r="X208" s="133">
        <v>2604.04</v>
      </c>
      <c r="Y208" s="132">
        <v>7.85</v>
      </c>
      <c r="Z208" s="134">
        <v>0</v>
      </c>
      <c r="AA208" s="132">
        <v>6.73</v>
      </c>
      <c r="AB208" s="132">
        <v>10.67</v>
      </c>
      <c r="AC208" s="132">
        <v>14</v>
      </c>
      <c r="AD208" s="131">
        <f t="shared" si="132"/>
        <v>97037.73</v>
      </c>
      <c r="AE208" s="132">
        <f t="shared" si="132"/>
        <v>16575.840000000004</v>
      </c>
      <c r="AF208" s="132">
        <f t="shared" si="132"/>
        <v>21525.57</v>
      </c>
      <c r="AG208" s="132">
        <f t="shared" si="131"/>
        <v>27472.92</v>
      </c>
      <c r="AH208" s="132">
        <f t="shared" si="131"/>
        <v>20374.47</v>
      </c>
      <c r="AI208" s="132">
        <f t="shared" si="131"/>
        <v>10244.789999999999</v>
      </c>
      <c r="AJ208" s="132">
        <f t="shared" si="131"/>
        <v>0</v>
      </c>
      <c r="AK208" s="132">
        <f t="shared" si="131"/>
        <v>0</v>
      </c>
      <c r="AL208" s="132">
        <f t="shared" si="131"/>
        <v>844.14</v>
      </c>
      <c r="AN208" s="135">
        <f>SUMIF('Page 1'!$L:$L,$B:$B,'Page 1'!$S:$S)</f>
        <v>33.17</v>
      </c>
      <c r="AO208" s="190">
        <f>SUMIF(СиР!$T$25:$Z$25,$AN$5:$AN$235,СиР!$T$26:$Z$26)</f>
        <v>13.89</v>
      </c>
      <c r="AP208" s="191"/>
      <c r="AQ208" s="135">
        <f>SUMIF(СиР!$T$25:$Z$25,$AN$5:$AN$235,СиР!$T$28:$Z$28)</f>
        <v>5.9</v>
      </c>
      <c r="AR208" s="135">
        <f>SUMIF(СиР!$T$25:$Z$25,$AN$5:$AN$235,СиР!$T$29:$Z$29)</f>
        <v>1.53</v>
      </c>
      <c r="AS208" s="135">
        <f>SUMIF(СиР!$T$25:$Z$25,$AN$5:$AN$235,СиР!$T$30:$Z$30)</f>
        <v>0.32</v>
      </c>
      <c r="AT208" s="135">
        <f>SUMIF(СиР!$T$25:$Z$25,$AN$5:$AN$235,СиР!$T$31:$Z$31)</f>
        <v>0.6</v>
      </c>
      <c r="AU208" s="135">
        <f>SUMIF(СиР!$T$25:$Z$25,$AN$5:$AN$235,СиР!$T$32:$Z$32)</f>
        <v>5.01</v>
      </c>
      <c r="AV208" s="135">
        <f>SUMIF(СиР!$T$25:$Z$25,$AN$5:$AN$235,СиР!$T$33:$Z$33)</f>
        <v>4.99</v>
      </c>
      <c r="AW208" s="135">
        <f>SUMIF(СиР!$T$25:$Z$25,$AN$5:$AN$235,СиР!$T$34:$Z$34)</f>
        <v>0</v>
      </c>
      <c r="AX208" s="135">
        <f>SUMIF(СиР!$T$25:$Z$25,$AN$5:$AN$235,СиР!$T$35:$Z$35)</f>
        <v>0</v>
      </c>
      <c r="AY208" s="135">
        <f>SUMIF(СиР!$T$25:$Z$25,$AN$5:$AN$235,СиР!$T$36:$Z$36)</f>
        <v>0</v>
      </c>
      <c r="AZ208" s="136">
        <f>SUMIF(СиР!$T$25:$Z$25,$AN$5:$AN$235,СиР!$T$37:$Z$37)</f>
        <v>0.93</v>
      </c>
      <c r="BA208" s="135">
        <f t="shared" si="151"/>
        <v>37.581610000000005</v>
      </c>
      <c r="BB208" s="190">
        <f t="shared" si="144"/>
        <v>15.737370000000004</v>
      </c>
      <c r="BC208" s="191">
        <f t="shared" si="144"/>
        <v>0</v>
      </c>
      <c r="BD208" s="135">
        <f t="shared" si="144"/>
        <v>6.6847000000000012</v>
      </c>
      <c r="BE208" s="135">
        <f t="shared" si="144"/>
        <v>1.7334900000000002</v>
      </c>
      <c r="BF208" s="135">
        <f t="shared" si="144"/>
        <v>0.36256000000000005</v>
      </c>
      <c r="BG208" s="135">
        <f t="shared" si="144"/>
        <v>0.67980000000000007</v>
      </c>
      <c r="BH208" s="135">
        <f t="shared" si="143"/>
        <v>5.6763300000000001</v>
      </c>
      <c r="BI208" s="135">
        <f t="shared" si="143"/>
        <v>5.65367</v>
      </c>
      <c r="BJ208" s="135">
        <f t="shared" si="143"/>
        <v>0</v>
      </c>
      <c r="BK208" s="135">
        <f t="shared" si="133"/>
        <v>0</v>
      </c>
      <c r="BL208" s="135">
        <f t="shared" si="133"/>
        <v>0</v>
      </c>
      <c r="BM208" s="136">
        <f t="shared" si="133"/>
        <v>1.0536900000000002</v>
      </c>
      <c r="BN208" s="137">
        <f t="shared" si="145"/>
        <v>282758.82594999997</v>
      </c>
      <c r="BO208" s="187">
        <f t="shared" si="152"/>
        <v>118405.79115000003</v>
      </c>
      <c r="BP208" s="187">
        <f t="shared" si="153"/>
        <v>0</v>
      </c>
      <c r="BQ208" s="137">
        <f t="shared" si="154"/>
        <v>50294.756500000003</v>
      </c>
      <c r="BR208" s="137">
        <f t="shared" si="154"/>
        <v>13042.538549999999</v>
      </c>
      <c r="BS208" s="137">
        <f t="shared" si="154"/>
        <v>2727.8512000000001</v>
      </c>
      <c r="BT208" s="137">
        <f t="shared" si="154"/>
        <v>5114.7210000000005</v>
      </c>
      <c r="BU208" s="137">
        <f t="shared" si="154"/>
        <v>42707.92035</v>
      </c>
      <c r="BV208" s="137">
        <f t="shared" si="154"/>
        <v>42537.429649999998</v>
      </c>
      <c r="BW208" s="137">
        <f t="shared" si="154"/>
        <v>0</v>
      </c>
      <c r="BX208" s="137">
        <f t="shared" si="154"/>
        <v>0</v>
      </c>
      <c r="BY208" s="137">
        <f t="shared" si="154"/>
        <v>0</v>
      </c>
      <c r="BZ208" s="137">
        <f t="shared" si="154"/>
        <v>7927.8175500000016</v>
      </c>
      <c r="CA208" s="122">
        <v>1</v>
      </c>
      <c r="CF208" s="127" t="s">
        <v>176</v>
      </c>
    </row>
    <row r="209" spans="1:84" ht="12" hidden="1" customHeight="1" x14ac:dyDescent="0.25">
      <c r="A209" s="126" t="e">
        <f t="shared" si="146"/>
        <v>#REF!</v>
      </c>
      <c r="B209" s="127" t="s">
        <v>177</v>
      </c>
      <c r="C209" s="128">
        <f t="shared" si="147"/>
        <v>4849.7999999999993</v>
      </c>
      <c r="D209" s="129">
        <v>4090.5999999999995</v>
      </c>
      <c r="E209" s="129">
        <v>759.2</v>
      </c>
      <c r="F209" s="129">
        <v>370.5</v>
      </c>
      <c r="G209" s="126" t="s">
        <v>212</v>
      </c>
      <c r="H209" s="130">
        <v>7</v>
      </c>
      <c r="I209" s="130" t="s">
        <v>275</v>
      </c>
      <c r="J209" s="138">
        <v>25.29</v>
      </c>
      <c r="K209" s="132">
        <v>4.32</v>
      </c>
      <c r="L209" s="132">
        <v>5.61</v>
      </c>
      <c r="M209" s="132">
        <v>7.16</v>
      </c>
      <c r="N209" s="132">
        <v>5.31</v>
      </c>
      <c r="O209" s="132">
        <v>2.67</v>
      </c>
      <c r="P209" s="132">
        <v>0</v>
      </c>
      <c r="Q209" s="132">
        <v>0</v>
      </c>
      <c r="R209" s="132">
        <v>0.22</v>
      </c>
      <c r="S209" s="133">
        <v>40</v>
      </c>
      <c r="T209" s="133">
        <v>40</v>
      </c>
      <c r="U209" s="133">
        <v>2604.04</v>
      </c>
      <c r="V209" s="132">
        <v>195.98199600000001</v>
      </c>
      <c r="W209" s="133">
        <v>42.3</v>
      </c>
      <c r="X209" s="133">
        <v>2604.04</v>
      </c>
      <c r="Y209" s="132">
        <v>7.85</v>
      </c>
      <c r="Z209" s="134">
        <v>0</v>
      </c>
      <c r="AA209" s="132">
        <v>6.73</v>
      </c>
      <c r="AB209" s="132">
        <v>10.67</v>
      </c>
      <c r="AC209" s="132">
        <v>14</v>
      </c>
      <c r="AD209" s="131">
        <f t="shared" si="132"/>
        <v>735908.65199999989</v>
      </c>
      <c r="AE209" s="132">
        <f t="shared" si="132"/>
        <v>125706.81599999999</v>
      </c>
      <c r="AF209" s="132">
        <f t="shared" si="132"/>
        <v>163244.26799999998</v>
      </c>
      <c r="AG209" s="132">
        <f t="shared" si="131"/>
        <v>208347.40799999994</v>
      </c>
      <c r="AH209" s="132">
        <f t="shared" si="131"/>
        <v>154514.62799999997</v>
      </c>
      <c r="AI209" s="132">
        <f t="shared" si="131"/>
        <v>77693.795999999988</v>
      </c>
      <c r="AJ209" s="132">
        <f t="shared" si="131"/>
        <v>0</v>
      </c>
      <c r="AK209" s="132">
        <f t="shared" si="131"/>
        <v>0</v>
      </c>
      <c r="AL209" s="132">
        <f t="shared" si="131"/>
        <v>6401.735999999999</v>
      </c>
      <c r="AN209" s="135">
        <f>SUMIF('Page 1'!$L:$L,$B:$B,'Page 1'!$S:$S)</f>
        <v>27.19</v>
      </c>
      <c r="AO209" s="135">
        <f>K209/$J209*$AN209</f>
        <v>4.6445551601423487</v>
      </c>
      <c r="AP209" s="135">
        <f>L209/$J209*$AN209</f>
        <v>6.0314709371293009</v>
      </c>
      <c r="AQ209" s="135">
        <f>M209/$J209*$AN209</f>
        <v>7.6979201265322263</v>
      </c>
      <c r="AR209" s="135"/>
      <c r="AS209" s="135"/>
      <c r="AT209" s="135"/>
      <c r="AU209" s="135">
        <f>N209/$J209*$AN209</f>
        <v>5.7089323843416366</v>
      </c>
      <c r="AV209" s="135">
        <f>O209/$J209*$AN209</f>
        <v>2.8705931198102022</v>
      </c>
      <c r="AW209" s="135">
        <f>P209/$J209*$AN209</f>
        <v>0</v>
      </c>
      <c r="AX209" s="135">
        <f>Q209/$J209*$AN209</f>
        <v>0</v>
      </c>
      <c r="AY209" s="135"/>
      <c r="AZ209" s="136">
        <f>R209/$J209*$AN209</f>
        <v>0.23652827204428631</v>
      </c>
      <c r="BA209" s="135">
        <f t="shared" si="151"/>
        <v>30.806270000000001</v>
      </c>
      <c r="BB209" s="135">
        <f t="shared" si="144"/>
        <v>5.2622809964412811</v>
      </c>
      <c r="BC209" s="135">
        <f t="shared" si="144"/>
        <v>6.8336565717674977</v>
      </c>
      <c r="BD209" s="135">
        <f t="shared" si="144"/>
        <v>8.7217435033610133</v>
      </c>
      <c r="BE209" s="135">
        <f t="shared" si="144"/>
        <v>0</v>
      </c>
      <c r="BF209" s="135">
        <f t="shared" si="144"/>
        <v>0</v>
      </c>
      <c r="BG209" s="135">
        <f t="shared" si="144"/>
        <v>0</v>
      </c>
      <c r="BH209" s="135">
        <f t="shared" si="143"/>
        <v>6.4682203914590737</v>
      </c>
      <c r="BI209" s="135">
        <f t="shared" si="143"/>
        <v>3.252382004744959</v>
      </c>
      <c r="BJ209" s="135">
        <f t="shared" si="143"/>
        <v>0</v>
      </c>
      <c r="BK209" s="135">
        <f t="shared" si="133"/>
        <v>0</v>
      </c>
      <c r="BL209" s="135">
        <f t="shared" si="133"/>
        <v>0</v>
      </c>
      <c r="BM209" s="136">
        <f t="shared" si="133"/>
        <v>0.26798653222617641</v>
      </c>
      <c r="BN209" s="137">
        <f t="shared" si="145"/>
        <v>1757774.6064599997</v>
      </c>
      <c r="BO209" s="137">
        <f>(BB209*10+AO209*2)*$C209</f>
        <v>300260.43099672592</v>
      </c>
      <c r="BP209" s="137">
        <f t="shared" ref="BP209:BZ209" si="155">(BC209*10+AP209*2)*$C209</f>
        <v>389921.53191935935</v>
      </c>
      <c r="BQ209" s="137">
        <f t="shared" si="155"/>
        <v>497653.86248531431</v>
      </c>
      <c r="BR209" s="137">
        <f t="shared" si="155"/>
        <v>0</v>
      </c>
      <c r="BS209" s="137">
        <f t="shared" si="155"/>
        <v>0</v>
      </c>
      <c r="BT209" s="137">
        <f t="shared" si="155"/>
        <v>0</v>
      </c>
      <c r="BU209" s="137">
        <f t="shared" si="155"/>
        <v>369070.11310014222</v>
      </c>
      <c r="BV209" s="137">
        <f t="shared" si="155"/>
        <v>185577.62749103204</v>
      </c>
      <c r="BW209" s="137">
        <f t="shared" si="155"/>
        <v>0</v>
      </c>
      <c r="BX209" s="137">
        <f t="shared" si="155"/>
        <v>0</v>
      </c>
      <c r="BY209" s="137">
        <f t="shared" si="155"/>
        <v>0</v>
      </c>
      <c r="BZ209" s="137">
        <f t="shared" si="155"/>
        <v>15291.040467425861</v>
      </c>
      <c r="CA209" s="145">
        <v>2</v>
      </c>
      <c r="CF209" s="127" t="s">
        <v>177</v>
      </c>
    </row>
    <row r="210" spans="1:84" ht="12" hidden="1" customHeight="1" x14ac:dyDescent="0.25">
      <c r="A210" s="126" t="e">
        <f t="shared" si="146"/>
        <v>#REF!</v>
      </c>
      <c r="B210" s="127" t="s">
        <v>178</v>
      </c>
      <c r="C210" s="128">
        <f t="shared" si="147"/>
        <v>637.70000000000005</v>
      </c>
      <c r="D210" s="129">
        <v>637.70000000000005</v>
      </c>
      <c r="E210" s="129">
        <v>0</v>
      </c>
      <c r="F210" s="129">
        <v>56</v>
      </c>
      <c r="G210" s="126" t="s">
        <v>212</v>
      </c>
      <c r="H210" s="130">
        <v>7</v>
      </c>
      <c r="I210" s="130" t="s">
        <v>275</v>
      </c>
      <c r="J210" s="138">
        <v>25.29</v>
      </c>
      <c r="K210" s="132">
        <v>4.32</v>
      </c>
      <c r="L210" s="132">
        <v>5.61</v>
      </c>
      <c r="M210" s="132">
        <v>7.16</v>
      </c>
      <c r="N210" s="132">
        <v>5.31</v>
      </c>
      <c r="O210" s="132">
        <v>2.67</v>
      </c>
      <c r="P210" s="132">
        <v>0</v>
      </c>
      <c r="Q210" s="132">
        <v>0</v>
      </c>
      <c r="R210" s="132">
        <v>0.22</v>
      </c>
      <c r="S210" s="133">
        <v>40</v>
      </c>
      <c r="T210" s="133">
        <v>40</v>
      </c>
      <c r="U210" s="133">
        <v>2604.04</v>
      </c>
      <c r="V210" s="132">
        <v>195.98199600000001</v>
      </c>
      <c r="W210" s="133">
        <v>42.3</v>
      </c>
      <c r="X210" s="133">
        <v>2604.04</v>
      </c>
      <c r="Y210" s="132">
        <v>7.85</v>
      </c>
      <c r="Z210" s="134">
        <v>0</v>
      </c>
      <c r="AA210" s="132">
        <v>6.73</v>
      </c>
      <c r="AB210" s="132">
        <v>10.67</v>
      </c>
      <c r="AC210" s="132">
        <v>14</v>
      </c>
      <c r="AD210" s="131">
        <f t="shared" si="132"/>
        <v>96764.597999999998</v>
      </c>
      <c r="AE210" s="132">
        <f t="shared" si="132"/>
        <v>16529.184000000001</v>
      </c>
      <c r="AF210" s="132">
        <f t="shared" si="132"/>
        <v>21464.982000000004</v>
      </c>
      <c r="AG210" s="132">
        <f t="shared" si="131"/>
        <v>27395.592000000004</v>
      </c>
      <c r="AH210" s="132">
        <f t="shared" si="131"/>
        <v>20317.121999999999</v>
      </c>
      <c r="AI210" s="132">
        <f t="shared" si="131"/>
        <v>10215.954000000002</v>
      </c>
      <c r="AJ210" s="132">
        <f t="shared" si="131"/>
        <v>0</v>
      </c>
      <c r="AK210" s="132">
        <f t="shared" si="131"/>
        <v>0</v>
      </c>
      <c r="AL210" s="132">
        <f t="shared" si="131"/>
        <v>841.76400000000012</v>
      </c>
      <c r="AN210" s="135">
        <f>SUMIF('Page 1'!$L:$L,$B:$B,'Page 1'!$S:$S)</f>
        <v>33.17</v>
      </c>
      <c r="AO210" s="190">
        <f>SUMIF(СиР!$T$25:$Z$25,$AN$5:$AN$235,СиР!$T$26:$Z$26)</f>
        <v>13.89</v>
      </c>
      <c r="AP210" s="191"/>
      <c r="AQ210" s="139">
        <f>SUMIF(СиР!$T$25:$Z$25,$AN$5:$AN$235,СиР!$T$28:$Z$28)</f>
        <v>5.9</v>
      </c>
      <c r="AR210" s="139">
        <f>SUMIF(СиР!$T$25:$Z$25,$AN$5:$AN$235,СиР!$T$29:$Z$29)</f>
        <v>1.53</v>
      </c>
      <c r="AS210" s="139">
        <f>SUMIF(СиР!$T$25:$Z$25,$AN$5:$AN$235,СиР!$T$30:$Z$30)</f>
        <v>0.32</v>
      </c>
      <c r="AT210" s="139">
        <f>SUMIF(СиР!$T$25:$Z$25,$AN$5:$AN$235,СиР!$T$31:$Z$31)</f>
        <v>0.6</v>
      </c>
      <c r="AU210" s="139">
        <f>SUMIF(СиР!$T$25:$Z$25,$AN$5:$AN$235,СиР!$T$32:$Z$32)</f>
        <v>5.01</v>
      </c>
      <c r="AV210" s="139">
        <f>SUMIF(СиР!$T$25:$Z$25,$AN$5:$AN$235,СиР!$T$33:$Z$33)</f>
        <v>4.99</v>
      </c>
      <c r="AW210" s="139">
        <f>SUMIF(СиР!$T$25:$Z$25,$AN$5:$AN$235,СиР!$T$34:$Z$34)</f>
        <v>0</v>
      </c>
      <c r="AX210" s="139">
        <f>SUMIF(СиР!$T$25:$Z$25,$AN$5:$AN$235,СиР!$T$35:$Z$35)</f>
        <v>0</v>
      </c>
      <c r="AY210" s="139">
        <f>SUMIF(СиР!$T$25:$Z$25,$AN$5:$AN$235,СиР!$T$36:$Z$36)</f>
        <v>0</v>
      </c>
      <c r="AZ210" s="140">
        <f>SUMIF(СиР!$T$25:$Z$25,$AN$5:$AN$235,СиР!$T$37:$Z$37)</f>
        <v>0.93</v>
      </c>
      <c r="BA210" s="135">
        <f t="shared" si="151"/>
        <v>37.581610000000005</v>
      </c>
      <c r="BB210" s="190">
        <f t="shared" si="144"/>
        <v>15.737370000000004</v>
      </c>
      <c r="BC210" s="191">
        <f t="shared" si="144"/>
        <v>0</v>
      </c>
      <c r="BD210" s="139">
        <f t="shared" si="144"/>
        <v>6.6847000000000012</v>
      </c>
      <c r="BE210" s="139">
        <f t="shared" si="144"/>
        <v>1.7334900000000002</v>
      </c>
      <c r="BF210" s="139">
        <f t="shared" si="144"/>
        <v>0.36256000000000005</v>
      </c>
      <c r="BG210" s="139">
        <f t="shared" si="144"/>
        <v>0.67980000000000007</v>
      </c>
      <c r="BH210" s="139">
        <f t="shared" si="143"/>
        <v>5.6763300000000001</v>
      </c>
      <c r="BI210" s="139">
        <f t="shared" si="143"/>
        <v>5.65367</v>
      </c>
      <c r="BJ210" s="139">
        <f t="shared" si="143"/>
        <v>0</v>
      </c>
      <c r="BK210" s="139">
        <f t="shared" si="133"/>
        <v>0</v>
      </c>
      <c r="BL210" s="139">
        <f t="shared" si="133"/>
        <v>0</v>
      </c>
      <c r="BM210" s="140">
        <f t="shared" si="133"/>
        <v>1.0536900000000002</v>
      </c>
      <c r="BN210" s="137">
        <f t="shared" si="145"/>
        <v>281962.94497000001</v>
      </c>
      <c r="BO210" s="187">
        <f t="shared" ref="BO210:BO211" si="156">(AO210*2+BB210*10)*$C210</f>
        <v>118072.51449000003</v>
      </c>
      <c r="BP210" s="187">
        <f t="shared" ref="BP210:BP211" si="157">(AP210*6+BC210*6)*$C210</f>
        <v>0</v>
      </c>
      <c r="BQ210" s="137">
        <f t="shared" ref="BQ210:BZ211" si="158">(AQ210*2+BD210*10)*$C210</f>
        <v>50153.191900000005</v>
      </c>
      <c r="BR210" s="137">
        <f t="shared" si="158"/>
        <v>13005.827730000001</v>
      </c>
      <c r="BS210" s="137">
        <f t="shared" si="158"/>
        <v>2720.1731200000004</v>
      </c>
      <c r="BT210" s="137">
        <f t="shared" si="158"/>
        <v>5100.3246000000008</v>
      </c>
      <c r="BU210" s="137">
        <f t="shared" si="158"/>
        <v>42587.71041</v>
      </c>
      <c r="BV210" s="137">
        <f t="shared" si="158"/>
        <v>42417.699590000004</v>
      </c>
      <c r="BW210" s="137">
        <f t="shared" si="158"/>
        <v>0</v>
      </c>
      <c r="BX210" s="137">
        <f t="shared" si="158"/>
        <v>0</v>
      </c>
      <c r="BY210" s="137">
        <f t="shared" si="158"/>
        <v>0</v>
      </c>
      <c r="BZ210" s="137">
        <f t="shared" si="158"/>
        <v>7905.5031300000019</v>
      </c>
      <c r="CA210" s="122">
        <v>1</v>
      </c>
      <c r="CF210" s="127" t="s">
        <v>178</v>
      </c>
    </row>
    <row r="211" spans="1:84" ht="12" hidden="1" customHeight="1" x14ac:dyDescent="0.25">
      <c r="A211" s="126" t="e">
        <f t="shared" si="146"/>
        <v>#REF!</v>
      </c>
      <c r="B211" s="127" t="s">
        <v>179</v>
      </c>
      <c r="C211" s="128">
        <f t="shared" si="147"/>
        <v>655.20000000000005</v>
      </c>
      <c r="D211" s="129">
        <v>655.20000000000005</v>
      </c>
      <c r="E211" s="129">
        <v>0</v>
      </c>
      <c r="F211" s="129">
        <v>56</v>
      </c>
      <c r="G211" s="126" t="s">
        <v>212</v>
      </c>
      <c r="H211" s="130">
        <v>7</v>
      </c>
      <c r="I211" s="130" t="s">
        <v>275</v>
      </c>
      <c r="J211" s="138">
        <v>25.29</v>
      </c>
      <c r="K211" s="132">
        <v>4.32</v>
      </c>
      <c r="L211" s="132">
        <v>5.61</v>
      </c>
      <c r="M211" s="132">
        <v>7.16</v>
      </c>
      <c r="N211" s="132">
        <v>5.31</v>
      </c>
      <c r="O211" s="132">
        <v>2.67</v>
      </c>
      <c r="P211" s="132">
        <v>0</v>
      </c>
      <c r="Q211" s="132">
        <v>0</v>
      </c>
      <c r="R211" s="132">
        <v>0.22</v>
      </c>
      <c r="S211" s="133">
        <v>40</v>
      </c>
      <c r="T211" s="133">
        <v>40</v>
      </c>
      <c r="U211" s="133">
        <v>2604.04</v>
      </c>
      <c r="V211" s="132">
        <v>195.98199600000001</v>
      </c>
      <c r="W211" s="133">
        <v>42.3</v>
      </c>
      <c r="X211" s="133">
        <v>2604.04</v>
      </c>
      <c r="Y211" s="132">
        <v>7.85</v>
      </c>
      <c r="Z211" s="134">
        <v>0</v>
      </c>
      <c r="AA211" s="132">
        <v>6.73</v>
      </c>
      <c r="AB211" s="132">
        <v>10.67</v>
      </c>
      <c r="AC211" s="132">
        <v>14</v>
      </c>
      <c r="AD211" s="131">
        <f t="shared" si="132"/>
        <v>99420.04800000001</v>
      </c>
      <c r="AE211" s="132">
        <f t="shared" si="132"/>
        <v>16982.784000000003</v>
      </c>
      <c r="AF211" s="132">
        <f t="shared" si="132"/>
        <v>22054.032000000003</v>
      </c>
      <c r="AG211" s="132">
        <f t="shared" si="131"/>
        <v>28147.392</v>
      </c>
      <c r="AH211" s="132">
        <f t="shared" si="131"/>
        <v>20874.671999999999</v>
      </c>
      <c r="AI211" s="132">
        <f t="shared" si="131"/>
        <v>10496.304</v>
      </c>
      <c r="AJ211" s="132">
        <f t="shared" si="131"/>
        <v>0</v>
      </c>
      <c r="AK211" s="132">
        <f t="shared" si="131"/>
        <v>0</v>
      </c>
      <c r="AL211" s="132">
        <f t="shared" si="131"/>
        <v>864.86400000000003</v>
      </c>
      <c r="AN211" s="135">
        <f>SUMIF('Page 1'!$L:$L,$B:$B,'Page 1'!$S:$S)</f>
        <v>33.17</v>
      </c>
      <c r="AO211" s="190">
        <f>SUMIF(СиР!$T$25:$Z$25,$AN$5:$AN$235,СиР!$T$26:$Z$26)</f>
        <v>13.89</v>
      </c>
      <c r="AP211" s="191"/>
      <c r="AQ211" s="135">
        <f>SUMIF(СиР!$T$25:$Z$25,$AN$5:$AN$235,СиР!$T$28:$Z$28)</f>
        <v>5.9</v>
      </c>
      <c r="AR211" s="135">
        <f>SUMIF(СиР!$T$25:$Z$25,$AN$5:$AN$235,СиР!$T$29:$Z$29)</f>
        <v>1.53</v>
      </c>
      <c r="AS211" s="135">
        <f>SUMIF(СиР!$T$25:$Z$25,$AN$5:$AN$235,СиР!$T$30:$Z$30)</f>
        <v>0.32</v>
      </c>
      <c r="AT211" s="135">
        <f>SUMIF(СиР!$T$25:$Z$25,$AN$5:$AN$235,СиР!$T$31:$Z$31)</f>
        <v>0.6</v>
      </c>
      <c r="AU211" s="135">
        <f>SUMIF(СиР!$T$25:$Z$25,$AN$5:$AN$235,СиР!$T$32:$Z$32)</f>
        <v>5.01</v>
      </c>
      <c r="AV211" s="135">
        <f>SUMIF(СиР!$T$25:$Z$25,$AN$5:$AN$235,СиР!$T$33:$Z$33)</f>
        <v>4.99</v>
      </c>
      <c r="AW211" s="135">
        <f>SUMIF(СиР!$T$25:$Z$25,$AN$5:$AN$235,СиР!$T$34:$Z$34)</f>
        <v>0</v>
      </c>
      <c r="AX211" s="135">
        <f>SUMIF(СиР!$T$25:$Z$25,$AN$5:$AN$235,СиР!$T$35:$Z$35)</f>
        <v>0</v>
      </c>
      <c r="AY211" s="135">
        <f>SUMIF(СиР!$T$25:$Z$25,$AN$5:$AN$235,СиР!$T$36:$Z$36)</f>
        <v>0</v>
      </c>
      <c r="AZ211" s="136">
        <f>SUMIF(СиР!$T$25:$Z$25,$AN$5:$AN$235,СиР!$T$37:$Z$37)</f>
        <v>0.93</v>
      </c>
      <c r="BA211" s="135">
        <f t="shared" si="151"/>
        <v>37.581610000000005</v>
      </c>
      <c r="BB211" s="190">
        <f t="shared" si="144"/>
        <v>15.737370000000004</v>
      </c>
      <c r="BC211" s="191">
        <f t="shared" si="144"/>
        <v>0</v>
      </c>
      <c r="BD211" s="135">
        <f t="shared" si="144"/>
        <v>6.6847000000000012</v>
      </c>
      <c r="BE211" s="135">
        <f t="shared" si="144"/>
        <v>1.7334900000000002</v>
      </c>
      <c r="BF211" s="135">
        <f t="shared" si="144"/>
        <v>0.36256000000000005</v>
      </c>
      <c r="BG211" s="135">
        <f t="shared" si="144"/>
        <v>0.67980000000000007</v>
      </c>
      <c r="BH211" s="135">
        <f t="shared" si="143"/>
        <v>5.6763300000000001</v>
      </c>
      <c r="BI211" s="135">
        <f t="shared" si="143"/>
        <v>5.65367</v>
      </c>
      <c r="BJ211" s="135">
        <f t="shared" si="143"/>
        <v>0</v>
      </c>
      <c r="BK211" s="135">
        <f t="shared" si="133"/>
        <v>0</v>
      </c>
      <c r="BL211" s="135">
        <f t="shared" si="133"/>
        <v>0</v>
      </c>
      <c r="BM211" s="136">
        <f t="shared" si="133"/>
        <v>1.0536900000000002</v>
      </c>
      <c r="BN211" s="137">
        <f t="shared" si="145"/>
        <v>289700.67672000005</v>
      </c>
      <c r="BO211" s="187">
        <f t="shared" si="156"/>
        <v>121312.70424000004</v>
      </c>
      <c r="BP211" s="187">
        <f t="shared" si="157"/>
        <v>0</v>
      </c>
      <c r="BQ211" s="137">
        <f t="shared" si="158"/>
        <v>51529.514400000007</v>
      </c>
      <c r="BR211" s="137">
        <f t="shared" si="158"/>
        <v>13362.73848</v>
      </c>
      <c r="BS211" s="137">
        <f t="shared" si="158"/>
        <v>2794.8211200000001</v>
      </c>
      <c r="BT211" s="137">
        <f t="shared" si="158"/>
        <v>5240.289600000001</v>
      </c>
      <c r="BU211" s="137">
        <f t="shared" si="158"/>
        <v>43756.418160000001</v>
      </c>
      <c r="BV211" s="137">
        <f t="shared" si="158"/>
        <v>43581.741840000002</v>
      </c>
      <c r="BW211" s="137">
        <f t="shared" si="158"/>
        <v>0</v>
      </c>
      <c r="BX211" s="137">
        <f t="shared" si="158"/>
        <v>0</v>
      </c>
      <c r="BY211" s="137">
        <f t="shared" si="158"/>
        <v>0</v>
      </c>
      <c r="BZ211" s="137">
        <f t="shared" si="158"/>
        <v>8122.4488800000017</v>
      </c>
      <c r="CA211" s="122">
        <v>1</v>
      </c>
      <c r="CF211" s="127" t="s">
        <v>179</v>
      </c>
    </row>
    <row r="212" spans="1:84" ht="12" customHeight="1" x14ac:dyDescent="0.25">
      <c r="A212" s="126" t="e">
        <f t="shared" si="146"/>
        <v>#REF!</v>
      </c>
      <c r="B212" s="127" t="s">
        <v>180</v>
      </c>
      <c r="C212" s="128">
        <f t="shared" si="147"/>
        <v>228.2</v>
      </c>
      <c r="D212" s="129">
        <v>228.2</v>
      </c>
      <c r="E212" s="129">
        <v>0</v>
      </c>
      <c r="F212" s="129">
        <v>0</v>
      </c>
      <c r="G212" s="126" t="s">
        <v>212</v>
      </c>
      <c r="H212" s="130">
        <v>8</v>
      </c>
      <c r="I212" s="130" t="s">
        <v>274</v>
      </c>
      <c r="J212" s="138">
        <v>16.02</v>
      </c>
      <c r="K212" s="132">
        <v>0</v>
      </c>
      <c r="L212" s="132">
        <v>3.25</v>
      </c>
      <c r="M212" s="132">
        <v>6.72</v>
      </c>
      <c r="N212" s="132">
        <v>4</v>
      </c>
      <c r="O212" s="132">
        <v>2.0499999999999998</v>
      </c>
      <c r="P212" s="132">
        <v>0</v>
      </c>
      <c r="Q212" s="132">
        <v>0</v>
      </c>
      <c r="R212" s="132">
        <v>0</v>
      </c>
      <c r="S212" s="133">
        <v>40</v>
      </c>
      <c r="T212" s="133">
        <v>0</v>
      </c>
      <c r="U212" s="133">
        <v>0</v>
      </c>
      <c r="V212" s="132">
        <v>0</v>
      </c>
      <c r="W212" s="133">
        <v>42.3</v>
      </c>
      <c r="X212" s="133">
        <v>2604.04</v>
      </c>
      <c r="Y212" s="132">
        <v>0</v>
      </c>
      <c r="Z212" s="134">
        <v>0</v>
      </c>
      <c r="AA212" s="132">
        <v>5.05</v>
      </c>
      <c r="AB212" s="132">
        <v>10.67</v>
      </c>
      <c r="AC212" s="132">
        <v>14</v>
      </c>
      <c r="AD212" s="131">
        <f t="shared" si="132"/>
        <v>21934.583999999999</v>
      </c>
      <c r="AE212" s="132">
        <f t="shared" si="132"/>
        <v>0</v>
      </c>
      <c r="AF212" s="132">
        <f t="shared" si="132"/>
        <v>4449.8999999999996</v>
      </c>
      <c r="AG212" s="132">
        <f t="shared" si="131"/>
        <v>9201.0239999999994</v>
      </c>
      <c r="AH212" s="132">
        <f t="shared" si="131"/>
        <v>5476.7999999999993</v>
      </c>
      <c r="AI212" s="132">
        <f t="shared" si="131"/>
        <v>2806.8599999999997</v>
      </c>
      <c r="AJ212" s="132">
        <f t="shared" si="131"/>
        <v>0</v>
      </c>
      <c r="AK212" s="132">
        <f t="shared" si="131"/>
        <v>0</v>
      </c>
      <c r="AL212" s="132">
        <f t="shared" si="131"/>
        <v>0</v>
      </c>
      <c r="AM212" s="141" t="s">
        <v>1515</v>
      </c>
      <c r="AN212" s="135">
        <f>SUMIF('Page 1'!$L:$L,$B:$B,'Page 1'!$S:$S)</f>
        <v>16.02</v>
      </c>
      <c r="AO212" s="135">
        <f t="shared" ref="AO212:AQ220" si="159">K212/$J212*$AN212</f>
        <v>0</v>
      </c>
      <c r="AP212" s="135">
        <f t="shared" si="159"/>
        <v>3.25</v>
      </c>
      <c r="AQ212" s="135">
        <f t="shared" si="159"/>
        <v>6.72</v>
      </c>
      <c r="AR212" s="135"/>
      <c r="AS212" s="135"/>
      <c r="AT212" s="135"/>
      <c r="AU212" s="135">
        <f t="shared" ref="AU212:AX220" si="160">N212/$J212*$AN212</f>
        <v>4</v>
      </c>
      <c r="AV212" s="135">
        <f t="shared" si="160"/>
        <v>2.0499999999999998</v>
      </c>
      <c r="AW212" s="135">
        <f t="shared" si="160"/>
        <v>0</v>
      </c>
      <c r="AX212" s="135">
        <f t="shared" si="160"/>
        <v>0</v>
      </c>
      <c r="AY212" s="135"/>
      <c r="AZ212" s="136">
        <f t="shared" ref="AZ212:AZ220" si="161">R212/$J212*$AN212</f>
        <v>0</v>
      </c>
      <c r="BA212" s="135">
        <f t="shared" ref="BA212:BA220" si="162">AN212</f>
        <v>16.02</v>
      </c>
      <c r="BB212" s="135">
        <f t="shared" si="144"/>
        <v>0</v>
      </c>
      <c r="BC212" s="135">
        <f t="shared" si="144"/>
        <v>3.25</v>
      </c>
      <c r="BD212" s="135">
        <f t="shared" si="144"/>
        <v>6.72</v>
      </c>
      <c r="BE212" s="135">
        <f t="shared" si="144"/>
        <v>0</v>
      </c>
      <c r="BF212" s="135">
        <f t="shared" si="144"/>
        <v>0</v>
      </c>
      <c r="BG212" s="135">
        <f t="shared" si="144"/>
        <v>0</v>
      </c>
      <c r="BH212" s="135">
        <f t="shared" si="143"/>
        <v>4</v>
      </c>
      <c r="BI212" s="135">
        <f t="shared" si="143"/>
        <v>2.0499999999999998</v>
      </c>
      <c r="BJ212" s="135">
        <f t="shared" si="143"/>
        <v>0</v>
      </c>
      <c r="BK212" s="135">
        <f t="shared" si="133"/>
        <v>0</v>
      </c>
      <c r="BL212" s="135">
        <f t="shared" si="133"/>
        <v>0</v>
      </c>
      <c r="BM212" s="136">
        <f t="shared" si="133"/>
        <v>0</v>
      </c>
      <c r="BN212" s="137">
        <f t="shared" si="145"/>
        <v>43869.167999999998</v>
      </c>
      <c r="BO212" s="137">
        <f t="shared" ref="BO212:BZ220" si="163">(BB212*10+AO212*2)*$C212</f>
        <v>0</v>
      </c>
      <c r="BP212" s="137">
        <f t="shared" si="163"/>
        <v>8899.7999999999993</v>
      </c>
      <c r="BQ212" s="137">
        <f t="shared" si="163"/>
        <v>18402.047999999999</v>
      </c>
      <c r="BR212" s="137">
        <f t="shared" si="163"/>
        <v>0</v>
      </c>
      <c r="BS212" s="137">
        <f t="shared" si="163"/>
        <v>0</v>
      </c>
      <c r="BT212" s="137">
        <f t="shared" si="163"/>
        <v>0</v>
      </c>
      <c r="BU212" s="137">
        <f t="shared" si="163"/>
        <v>10953.599999999999</v>
      </c>
      <c r="BV212" s="137">
        <f t="shared" si="163"/>
        <v>5613.72</v>
      </c>
      <c r="BW212" s="137">
        <f t="shared" si="163"/>
        <v>0</v>
      </c>
      <c r="BX212" s="137">
        <f t="shared" si="163"/>
        <v>0</v>
      </c>
      <c r="BY212" s="137">
        <f t="shared" si="163"/>
        <v>0</v>
      </c>
      <c r="BZ212" s="137">
        <f t="shared" si="163"/>
        <v>0</v>
      </c>
      <c r="CA212" s="122">
        <v>2</v>
      </c>
      <c r="CF212" s="127" t="s">
        <v>180</v>
      </c>
    </row>
    <row r="213" spans="1:84" ht="12" hidden="1" customHeight="1" x14ac:dyDescent="0.25">
      <c r="A213" s="126" t="e">
        <f t="shared" si="146"/>
        <v>#REF!</v>
      </c>
      <c r="B213" s="127" t="s">
        <v>181</v>
      </c>
      <c r="C213" s="128">
        <f t="shared" si="147"/>
        <v>4601.2</v>
      </c>
      <c r="D213" s="129">
        <v>4601.2</v>
      </c>
      <c r="E213" s="129">
        <v>0</v>
      </c>
      <c r="F213" s="129">
        <v>1142.4000000000001</v>
      </c>
      <c r="G213" s="126" t="s">
        <v>212</v>
      </c>
      <c r="H213" s="130">
        <v>3</v>
      </c>
      <c r="I213" s="130" t="s">
        <v>275</v>
      </c>
      <c r="J213" s="138">
        <v>36.75</v>
      </c>
      <c r="K213" s="132">
        <v>4.0199999999999996</v>
      </c>
      <c r="L213" s="132">
        <v>7</v>
      </c>
      <c r="M213" s="132">
        <v>11</v>
      </c>
      <c r="N213" s="132">
        <v>5.4</v>
      </c>
      <c r="O213" s="132">
        <v>2.67</v>
      </c>
      <c r="P213" s="132">
        <v>1.54</v>
      </c>
      <c r="Q213" s="132">
        <v>4.9000000000000004</v>
      </c>
      <c r="R213" s="132">
        <v>0.22</v>
      </c>
      <c r="S213" s="133">
        <v>40</v>
      </c>
      <c r="T213" s="133">
        <v>40</v>
      </c>
      <c r="U213" s="133">
        <v>2604.04</v>
      </c>
      <c r="V213" s="132">
        <v>195.98199600000001</v>
      </c>
      <c r="W213" s="133">
        <v>42.3</v>
      </c>
      <c r="X213" s="133">
        <v>2604.04</v>
      </c>
      <c r="Y213" s="132">
        <v>7.85</v>
      </c>
      <c r="Z213" s="134">
        <v>0</v>
      </c>
      <c r="AA213" s="132">
        <v>6.73</v>
      </c>
      <c r="AB213" s="132">
        <v>10.67</v>
      </c>
      <c r="AC213" s="132">
        <v>14</v>
      </c>
      <c r="AD213" s="131">
        <f t="shared" si="132"/>
        <v>1014564.6000000001</v>
      </c>
      <c r="AE213" s="132">
        <f t="shared" si="132"/>
        <v>110980.94399999999</v>
      </c>
      <c r="AF213" s="132">
        <f t="shared" si="132"/>
        <v>193250.4</v>
      </c>
      <c r="AG213" s="132">
        <f t="shared" si="131"/>
        <v>303679.19999999995</v>
      </c>
      <c r="AH213" s="132">
        <f t="shared" si="131"/>
        <v>149078.88</v>
      </c>
      <c r="AI213" s="132">
        <f t="shared" si="131"/>
        <v>73711.224000000002</v>
      </c>
      <c r="AJ213" s="132">
        <f t="shared" si="131"/>
        <v>42515.088000000003</v>
      </c>
      <c r="AK213" s="132">
        <f t="shared" si="131"/>
        <v>135275.28</v>
      </c>
      <c r="AL213" s="132">
        <f t="shared" si="131"/>
        <v>6073.5839999999998</v>
      </c>
      <c r="AM213" s="122" t="s">
        <v>275</v>
      </c>
      <c r="AN213" s="135">
        <f>SUMIF('Page 1'!$L:$L,$B:$B,'Page 1'!$S:$S)</f>
        <v>39.51</v>
      </c>
      <c r="AO213" s="135">
        <f t="shared" si="159"/>
        <v>4.3219102040816324</v>
      </c>
      <c r="AP213" s="135">
        <f t="shared" si="159"/>
        <v>7.5257142857142849</v>
      </c>
      <c r="AQ213" s="135">
        <f t="shared" si="159"/>
        <v>11.826122448979591</v>
      </c>
      <c r="AR213" s="135"/>
      <c r="AS213" s="135"/>
      <c r="AT213" s="135"/>
      <c r="AU213" s="135">
        <f t="shared" si="160"/>
        <v>5.8055510204081635</v>
      </c>
      <c r="AV213" s="135">
        <f t="shared" si="160"/>
        <v>2.8705224489795915</v>
      </c>
      <c r="AW213" s="135">
        <f t="shared" si="160"/>
        <v>1.6556571428571427</v>
      </c>
      <c r="AX213" s="135">
        <f t="shared" si="160"/>
        <v>5.2679999999999998</v>
      </c>
      <c r="AY213" s="135"/>
      <c r="AZ213" s="136">
        <f t="shared" si="161"/>
        <v>0.23652244897959185</v>
      </c>
      <c r="BA213" s="135">
        <f t="shared" si="162"/>
        <v>39.51</v>
      </c>
      <c r="BB213" s="135">
        <f t="shared" si="144"/>
        <v>4.3219102040816324</v>
      </c>
      <c r="BC213" s="135">
        <f t="shared" si="144"/>
        <v>7.5257142857142849</v>
      </c>
      <c r="BD213" s="135">
        <f t="shared" si="144"/>
        <v>11.826122448979591</v>
      </c>
      <c r="BE213" s="135">
        <f t="shared" si="144"/>
        <v>0</v>
      </c>
      <c r="BF213" s="135">
        <f t="shared" si="144"/>
        <v>0</v>
      </c>
      <c r="BG213" s="135">
        <f t="shared" si="144"/>
        <v>0</v>
      </c>
      <c r="BH213" s="135">
        <f t="shared" si="143"/>
        <v>5.8055510204081635</v>
      </c>
      <c r="BI213" s="135">
        <f t="shared" si="143"/>
        <v>2.8705224489795915</v>
      </c>
      <c r="BJ213" s="135">
        <f t="shared" si="143"/>
        <v>1.6556571428571427</v>
      </c>
      <c r="BK213" s="135">
        <f t="shared" si="133"/>
        <v>5.2679999999999998</v>
      </c>
      <c r="BL213" s="135">
        <f t="shared" si="133"/>
        <v>0</v>
      </c>
      <c r="BM213" s="136">
        <f t="shared" si="133"/>
        <v>0.23652244897959182</v>
      </c>
      <c r="BN213" s="137">
        <f t="shared" si="145"/>
        <v>2181520.9440000001</v>
      </c>
      <c r="BO213" s="137">
        <f t="shared" si="163"/>
        <v>238631.67877224486</v>
      </c>
      <c r="BP213" s="137">
        <f t="shared" si="163"/>
        <v>415527.79885714286</v>
      </c>
      <c r="BQ213" s="137">
        <f t="shared" si="163"/>
        <v>652972.25534693873</v>
      </c>
      <c r="BR213" s="137">
        <f t="shared" si="163"/>
        <v>0</v>
      </c>
      <c r="BS213" s="137">
        <f t="shared" si="163"/>
        <v>0</v>
      </c>
      <c r="BT213" s="137">
        <f t="shared" si="163"/>
        <v>0</v>
      </c>
      <c r="BU213" s="137">
        <f t="shared" si="163"/>
        <v>320550.01626122452</v>
      </c>
      <c r="BV213" s="137">
        <f t="shared" si="163"/>
        <v>158494.17470693876</v>
      </c>
      <c r="BW213" s="137">
        <f t="shared" si="163"/>
        <v>91416.115748571421</v>
      </c>
      <c r="BX213" s="137">
        <f t="shared" si="163"/>
        <v>290869.45919999998</v>
      </c>
      <c r="BY213" s="137">
        <f t="shared" si="163"/>
        <v>0</v>
      </c>
      <c r="BZ213" s="137">
        <f t="shared" si="163"/>
        <v>13059.445106938774</v>
      </c>
      <c r="CA213" s="145">
        <v>2</v>
      </c>
      <c r="CF213" s="127" t="s">
        <v>181</v>
      </c>
    </row>
    <row r="214" spans="1:84" ht="12" hidden="1" customHeight="1" x14ac:dyDescent="0.25">
      <c r="A214" s="126" t="e">
        <f t="shared" si="146"/>
        <v>#REF!</v>
      </c>
      <c r="B214" s="127" t="s">
        <v>182</v>
      </c>
      <c r="C214" s="128">
        <f t="shared" si="147"/>
        <v>6918.95</v>
      </c>
      <c r="D214" s="129">
        <v>6614.75</v>
      </c>
      <c r="E214" s="129">
        <v>304.2</v>
      </c>
      <c r="F214" s="129">
        <v>962.4</v>
      </c>
      <c r="G214" s="126" t="s">
        <v>212</v>
      </c>
      <c r="H214" s="130">
        <v>1</v>
      </c>
      <c r="I214" s="130" t="s">
        <v>275</v>
      </c>
      <c r="J214" s="138">
        <v>36.54</v>
      </c>
      <c r="K214" s="132">
        <v>4.03</v>
      </c>
      <c r="L214" s="132">
        <v>7</v>
      </c>
      <c r="M214" s="132">
        <v>11</v>
      </c>
      <c r="N214" s="132">
        <v>5.4</v>
      </c>
      <c r="O214" s="132">
        <v>2.67</v>
      </c>
      <c r="P214" s="132">
        <v>1.54</v>
      </c>
      <c r="Q214" s="132">
        <v>4.9000000000000004</v>
      </c>
      <c r="R214" s="132">
        <v>0</v>
      </c>
      <c r="S214" s="133">
        <v>40</v>
      </c>
      <c r="T214" s="133">
        <v>40</v>
      </c>
      <c r="U214" s="133">
        <v>2604.04</v>
      </c>
      <c r="V214" s="132">
        <v>195.98199600000001</v>
      </c>
      <c r="W214" s="133">
        <v>42.3</v>
      </c>
      <c r="X214" s="133">
        <v>2604.04</v>
      </c>
      <c r="Y214" s="132">
        <v>0</v>
      </c>
      <c r="Z214" s="134">
        <v>0</v>
      </c>
      <c r="AA214" s="132">
        <v>5.05</v>
      </c>
      <c r="AB214" s="132">
        <v>10.67</v>
      </c>
      <c r="AC214" s="132">
        <v>14</v>
      </c>
      <c r="AD214" s="131">
        <f t="shared" si="132"/>
        <v>1516910.598</v>
      </c>
      <c r="AE214" s="132">
        <f t="shared" si="132"/>
        <v>167300.21100000001</v>
      </c>
      <c r="AF214" s="132">
        <f t="shared" si="132"/>
        <v>290595.90000000002</v>
      </c>
      <c r="AG214" s="132">
        <f t="shared" si="131"/>
        <v>456650.69999999995</v>
      </c>
      <c r="AH214" s="132">
        <f t="shared" si="131"/>
        <v>224173.98</v>
      </c>
      <c r="AI214" s="132">
        <f t="shared" si="131"/>
        <v>110841.579</v>
      </c>
      <c r="AJ214" s="132">
        <f t="shared" si="131"/>
        <v>63931.097999999998</v>
      </c>
      <c r="AK214" s="132">
        <f t="shared" si="131"/>
        <v>203417.13</v>
      </c>
      <c r="AL214" s="132">
        <f t="shared" si="131"/>
        <v>0</v>
      </c>
      <c r="AM214" s="122" t="s">
        <v>275</v>
      </c>
      <c r="AN214" s="135">
        <f>SUMIF('Page 1'!$L:$L,$B:$B,'Page 1'!$S:$S)</f>
        <v>39.28</v>
      </c>
      <c r="AO214" s="135">
        <f t="shared" si="159"/>
        <v>4.3321948549534763</v>
      </c>
      <c r="AP214" s="135">
        <f t="shared" si="159"/>
        <v>7.5249042145593874</v>
      </c>
      <c r="AQ214" s="135">
        <f t="shared" si="159"/>
        <v>11.824849480021895</v>
      </c>
      <c r="AR214" s="135"/>
      <c r="AS214" s="135"/>
      <c r="AT214" s="135"/>
      <c r="AU214" s="135">
        <f t="shared" si="160"/>
        <v>5.8049261083743851</v>
      </c>
      <c r="AV214" s="135">
        <f t="shared" si="160"/>
        <v>2.870213464696223</v>
      </c>
      <c r="AW214" s="135">
        <f t="shared" si="160"/>
        <v>1.6554789272030652</v>
      </c>
      <c r="AX214" s="135">
        <f t="shared" si="160"/>
        <v>5.267432950191572</v>
      </c>
      <c r="AY214" s="135"/>
      <c r="AZ214" s="136">
        <f t="shared" si="161"/>
        <v>0</v>
      </c>
      <c r="BA214" s="135">
        <f t="shared" si="162"/>
        <v>39.28</v>
      </c>
      <c r="BB214" s="135">
        <f t="shared" si="144"/>
        <v>4.3321948549534763</v>
      </c>
      <c r="BC214" s="135">
        <f t="shared" si="144"/>
        <v>7.5249042145593874</v>
      </c>
      <c r="BD214" s="135">
        <f t="shared" si="144"/>
        <v>11.824849480021895</v>
      </c>
      <c r="BE214" s="135">
        <f t="shared" si="144"/>
        <v>0</v>
      </c>
      <c r="BF214" s="135">
        <f t="shared" si="144"/>
        <v>0</v>
      </c>
      <c r="BG214" s="135">
        <f t="shared" si="144"/>
        <v>0</v>
      </c>
      <c r="BH214" s="135">
        <f t="shared" si="143"/>
        <v>5.8049261083743851</v>
      </c>
      <c r="BI214" s="135">
        <f t="shared" si="143"/>
        <v>2.870213464696223</v>
      </c>
      <c r="BJ214" s="135">
        <f t="shared" si="143"/>
        <v>1.6554789272030652</v>
      </c>
      <c r="BK214" s="135">
        <f t="shared" si="133"/>
        <v>5.267432950191572</v>
      </c>
      <c r="BL214" s="135">
        <f t="shared" si="133"/>
        <v>0</v>
      </c>
      <c r="BM214" s="136">
        <f t="shared" si="133"/>
        <v>0</v>
      </c>
      <c r="BN214" s="137">
        <f t="shared" si="145"/>
        <v>3261316.2720000003</v>
      </c>
      <c r="BO214" s="137">
        <f t="shared" si="163"/>
        <v>359690.87510016432</v>
      </c>
      <c r="BP214" s="137">
        <f t="shared" si="163"/>
        <v>624773.232183908</v>
      </c>
      <c r="BQ214" s="137">
        <f t="shared" si="163"/>
        <v>981786.50771756982</v>
      </c>
      <c r="BR214" s="137">
        <f t="shared" si="163"/>
        <v>0</v>
      </c>
      <c r="BS214" s="137">
        <f t="shared" si="163"/>
        <v>0</v>
      </c>
      <c r="BT214" s="137">
        <f t="shared" si="163"/>
        <v>0</v>
      </c>
      <c r="BU214" s="137">
        <f t="shared" si="163"/>
        <v>481967.92197044339</v>
      </c>
      <c r="BV214" s="137">
        <f t="shared" si="163"/>
        <v>238306.3614187192</v>
      </c>
      <c r="BW214" s="137">
        <f t="shared" si="163"/>
        <v>137450.11108045978</v>
      </c>
      <c r="BX214" s="137">
        <f t="shared" si="163"/>
        <v>437341.26252873574</v>
      </c>
      <c r="BY214" s="137">
        <f t="shared" si="163"/>
        <v>0</v>
      </c>
      <c r="BZ214" s="137">
        <f t="shared" si="163"/>
        <v>0</v>
      </c>
      <c r="CA214" s="145">
        <v>2</v>
      </c>
      <c r="CF214" s="127" t="s">
        <v>182</v>
      </c>
    </row>
    <row r="215" spans="1:84" ht="12" hidden="1" customHeight="1" x14ac:dyDescent="0.25">
      <c r="A215" s="126" t="e">
        <f t="shared" si="146"/>
        <v>#REF!</v>
      </c>
      <c r="B215" s="127" t="s">
        <v>183</v>
      </c>
      <c r="C215" s="128">
        <f t="shared" si="147"/>
        <v>17410.200000000004</v>
      </c>
      <c r="D215" s="129">
        <v>16699.800000000003</v>
      </c>
      <c r="E215" s="129">
        <v>710.4</v>
      </c>
      <c r="F215" s="129">
        <v>4474.6000000000004</v>
      </c>
      <c r="G215" s="126" t="s">
        <v>212</v>
      </c>
      <c r="H215" s="130">
        <v>1</v>
      </c>
      <c r="I215" s="130" t="s">
        <v>275</v>
      </c>
      <c r="J215" s="138">
        <v>36.54</v>
      </c>
      <c r="K215" s="132">
        <v>4.03</v>
      </c>
      <c r="L215" s="132">
        <v>7</v>
      </c>
      <c r="M215" s="132">
        <v>11</v>
      </c>
      <c r="N215" s="132">
        <v>5.4</v>
      </c>
      <c r="O215" s="132">
        <v>2.67</v>
      </c>
      <c r="P215" s="132">
        <v>1.54</v>
      </c>
      <c r="Q215" s="132">
        <v>4.9000000000000004</v>
      </c>
      <c r="R215" s="132">
        <v>0</v>
      </c>
      <c r="S215" s="133">
        <v>40</v>
      </c>
      <c r="T215" s="133">
        <v>40</v>
      </c>
      <c r="U215" s="133">
        <v>2604.04</v>
      </c>
      <c r="V215" s="132">
        <v>195.98199600000001</v>
      </c>
      <c r="W215" s="133">
        <v>42.3</v>
      </c>
      <c r="X215" s="133">
        <v>2604.04</v>
      </c>
      <c r="Y215" s="132">
        <v>0</v>
      </c>
      <c r="Z215" s="134">
        <v>0</v>
      </c>
      <c r="AA215" s="132">
        <v>5.05</v>
      </c>
      <c r="AB215" s="132">
        <v>10.67</v>
      </c>
      <c r="AC215" s="132">
        <v>14</v>
      </c>
      <c r="AD215" s="131">
        <f t="shared" si="132"/>
        <v>3817012.2480000006</v>
      </c>
      <c r="AE215" s="132">
        <f t="shared" si="132"/>
        <v>420978.63600000017</v>
      </c>
      <c r="AF215" s="132">
        <f t="shared" si="132"/>
        <v>731228.40000000014</v>
      </c>
      <c r="AG215" s="132">
        <f t="shared" si="131"/>
        <v>1149073.2000000002</v>
      </c>
      <c r="AH215" s="132">
        <f t="shared" si="131"/>
        <v>564090.48000000021</v>
      </c>
      <c r="AI215" s="132">
        <f t="shared" si="131"/>
        <v>278911.4040000001</v>
      </c>
      <c r="AJ215" s="132">
        <f t="shared" ref="AJ215:AL235" si="164">$C215*P215*6</f>
        <v>160870.24800000002</v>
      </c>
      <c r="AK215" s="132">
        <f t="shared" si="164"/>
        <v>511859.88000000012</v>
      </c>
      <c r="AL215" s="132">
        <f t="shared" si="164"/>
        <v>0</v>
      </c>
      <c r="AM215" s="122" t="s">
        <v>275</v>
      </c>
      <c r="AN215" s="135">
        <f>SUMIF('Page 1'!$L:$L,$B:$B,'Page 1'!$S:$S)</f>
        <v>39.28</v>
      </c>
      <c r="AO215" s="135">
        <f t="shared" si="159"/>
        <v>4.3321948549534763</v>
      </c>
      <c r="AP215" s="135">
        <f t="shared" si="159"/>
        <v>7.5249042145593874</v>
      </c>
      <c r="AQ215" s="135">
        <f t="shared" si="159"/>
        <v>11.824849480021895</v>
      </c>
      <c r="AR215" s="135"/>
      <c r="AS215" s="135"/>
      <c r="AT215" s="135"/>
      <c r="AU215" s="135">
        <f t="shared" si="160"/>
        <v>5.8049261083743851</v>
      </c>
      <c r="AV215" s="135">
        <f t="shared" si="160"/>
        <v>2.870213464696223</v>
      </c>
      <c r="AW215" s="135">
        <f t="shared" si="160"/>
        <v>1.6554789272030652</v>
      </c>
      <c r="AX215" s="135">
        <f t="shared" si="160"/>
        <v>5.267432950191572</v>
      </c>
      <c r="AY215" s="135"/>
      <c r="AZ215" s="136">
        <f t="shared" si="161"/>
        <v>0</v>
      </c>
      <c r="BA215" s="135">
        <f t="shared" si="162"/>
        <v>39.28</v>
      </c>
      <c r="BB215" s="135">
        <f t="shared" si="144"/>
        <v>4.3321948549534763</v>
      </c>
      <c r="BC215" s="135">
        <f t="shared" si="144"/>
        <v>7.5249042145593874</v>
      </c>
      <c r="BD215" s="135">
        <f t="shared" si="144"/>
        <v>11.824849480021895</v>
      </c>
      <c r="BE215" s="135">
        <f t="shared" si="144"/>
        <v>0</v>
      </c>
      <c r="BF215" s="135">
        <f t="shared" si="144"/>
        <v>0</v>
      </c>
      <c r="BG215" s="135">
        <f t="shared" si="144"/>
        <v>0</v>
      </c>
      <c r="BH215" s="135">
        <f t="shared" si="143"/>
        <v>5.8049261083743851</v>
      </c>
      <c r="BI215" s="135">
        <f t="shared" si="143"/>
        <v>2.870213464696223</v>
      </c>
      <c r="BJ215" s="135">
        <f t="shared" si="143"/>
        <v>1.6554789272030652</v>
      </c>
      <c r="BK215" s="135">
        <f t="shared" si="133"/>
        <v>5.267432950191572</v>
      </c>
      <c r="BL215" s="135">
        <f t="shared" si="133"/>
        <v>0</v>
      </c>
      <c r="BM215" s="136">
        <f t="shared" si="133"/>
        <v>0</v>
      </c>
      <c r="BN215" s="137">
        <f t="shared" si="145"/>
        <v>8206471.8720000032</v>
      </c>
      <c r="BO215" s="137">
        <f t="shared" si="163"/>
        <v>905092.54636453255</v>
      </c>
      <c r="BP215" s="137">
        <f t="shared" si="163"/>
        <v>1572121.0482758626</v>
      </c>
      <c r="BQ215" s="137">
        <f t="shared" si="163"/>
        <v>2470475.9330049269</v>
      </c>
      <c r="BR215" s="137">
        <f t="shared" si="163"/>
        <v>0</v>
      </c>
      <c r="BS215" s="137">
        <f t="shared" si="163"/>
        <v>0</v>
      </c>
      <c r="BT215" s="137">
        <f t="shared" si="163"/>
        <v>0</v>
      </c>
      <c r="BU215" s="137">
        <f t="shared" si="163"/>
        <v>1212779.094384237</v>
      </c>
      <c r="BV215" s="137">
        <f t="shared" si="163"/>
        <v>599651.88555665035</v>
      </c>
      <c r="BW215" s="137">
        <f t="shared" si="163"/>
        <v>345866.63062068977</v>
      </c>
      <c r="BX215" s="137">
        <f t="shared" si="163"/>
        <v>1100484.7337931041</v>
      </c>
      <c r="BY215" s="137">
        <f t="shared" si="163"/>
        <v>0</v>
      </c>
      <c r="BZ215" s="137">
        <f t="shared" si="163"/>
        <v>0</v>
      </c>
      <c r="CA215" s="145">
        <v>2</v>
      </c>
      <c r="CF215" s="127" t="s">
        <v>183</v>
      </c>
    </row>
    <row r="216" spans="1:84" ht="12" hidden="1" customHeight="1" x14ac:dyDescent="0.25">
      <c r="A216" s="126" t="e">
        <f t="shared" si="146"/>
        <v>#REF!</v>
      </c>
      <c r="B216" s="127" t="s">
        <v>184</v>
      </c>
      <c r="C216" s="128">
        <f t="shared" si="147"/>
        <v>8733.14</v>
      </c>
      <c r="D216" s="129">
        <v>8733.14</v>
      </c>
      <c r="E216" s="129">
        <v>0</v>
      </c>
      <c r="F216" s="129">
        <v>2063.9</v>
      </c>
      <c r="G216" s="126" t="s">
        <v>212</v>
      </c>
      <c r="H216" s="130">
        <v>3</v>
      </c>
      <c r="I216" s="130" t="s">
        <v>275</v>
      </c>
      <c r="J216" s="138">
        <v>36.75</v>
      </c>
      <c r="K216" s="132">
        <v>4.0199999999999996</v>
      </c>
      <c r="L216" s="132">
        <v>7</v>
      </c>
      <c r="M216" s="132">
        <v>11</v>
      </c>
      <c r="N216" s="132">
        <v>5.4</v>
      </c>
      <c r="O216" s="132">
        <v>2.67</v>
      </c>
      <c r="P216" s="132">
        <v>1.54</v>
      </c>
      <c r="Q216" s="132">
        <v>4.9000000000000004</v>
      </c>
      <c r="R216" s="132">
        <v>0.22</v>
      </c>
      <c r="S216" s="133">
        <v>40</v>
      </c>
      <c r="T216" s="133">
        <v>40</v>
      </c>
      <c r="U216" s="133">
        <v>2604.04</v>
      </c>
      <c r="V216" s="132">
        <v>195.98199600000001</v>
      </c>
      <c r="W216" s="133">
        <v>42.3</v>
      </c>
      <c r="X216" s="133">
        <v>2604.04</v>
      </c>
      <c r="Y216" s="132">
        <v>7.85</v>
      </c>
      <c r="Z216" s="134">
        <v>0</v>
      </c>
      <c r="AA216" s="132">
        <v>6.73</v>
      </c>
      <c r="AB216" s="132">
        <v>10.67</v>
      </c>
      <c r="AC216" s="132">
        <v>14</v>
      </c>
      <c r="AD216" s="131">
        <f t="shared" si="132"/>
        <v>1925657.3699999996</v>
      </c>
      <c r="AE216" s="132">
        <f t="shared" si="132"/>
        <v>210643.33679999999</v>
      </c>
      <c r="AF216" s="132">
        <f t="shared" si="132"/>
        <v>366791.88</v>
      </c>
      <c r="AG216" s="132">
        <f t="shared" si="132"/>
        <v>576387.24</v>
      </c>
      <c r="AH216" s="132">
        <f t="shared" si="132"/>
        <v>282953.73599999998</v>
      </c>
      <c r="AI216" s="132">
        <f t="shared" si="132"/>
        <v>139904.90279999998</v>
      </c>
      <c r="AJ216" s="132">
        <f t="shared" si="164"/>
        <v>80694.213599999988</v>
      </c>
      <c r="AK216" s="132">
        <f t="shared" si="164"/>
        <v>256754.31599999999</v>
      </c>
      <c r="AL216" s="132">
        <f t="shared" si="164"/>
        <v>11527.7448</v>
      </c>
      <c r="AM216" s="122" t="s">
        <v>275</v>
      </c>
      <c r="AN216" s="135">
        <f>SUMIF('Page 1'!$L:$L,$B:$B,'Page 1'!$S:$S)</f>
        <v>39.51</v>
      </c>
      <c r="AO216" s="135">
        <f t="shared" si="159"/>
        <v>4.3219102040816324</v>
      </c>
      <c r="AP216" s="135">
        <f t="shared" si="159"/>
        <v>7.5257142857142849</v>
      </c>
      <c r="AQ216" s="135">
        <f t="shared" si="159"/>
        <v>11.826122448979591</v>
      </c>
      <c r="AR216" s="135"/>
      <c r="AS216" s="135"/>
      <c r="AT216" s="135"/>
      <c r="AU216" s="135">
        <f t="shared" si="160"/>
        <v>5.8055510204081635</v>
      </c>
      <c r="AV216" s="135">
        <f t="shared" si="160"/>
        <v>2.8705224489795915</v>
      </c>
      <c r="AW216" s="135">
        <f t="shared" si="160"/>
        <v>1.6556571428571427</v>
      </c>
      <c r="AX216" s="135">
        <f t="shared" si="160"/>
        <v>5.2679999999999998</v>
      </c>
      <c r="AY216" s="135"/>
      <c r="AZ216" s="136">
        <f t="shared" si="161"/>
        <v>0.23652244897959185</v>
      </c>
      <c r="BA216" s="135">
        <f t="shared" si="162"/>
        <v>39.51</v>
      </c>
      <c r="BB216" s="135">
        <f t="shared" si="144"/>
        <v>4.3219102040816324</v>
      </c>
      <c r="BC216" s="135">
        <f t="shared" si="144"/>
        <v>7.5257142857142849</v>
      </c>
      <c r="BD216" s="135">
        <f t="shared" si="144"/>
        <v>11.826122448979591</v>
      </c>
      <c r="BE216" s="135">
        <f t="shared" si="144"/>
        <v>0</v>
      </c>
      <c r="BF216" s="135">
        <f t="shared" si="144"/>
        <v>0</v>
      </c>
      <c r="BG216" s="135">
        <f t="shared" si="144"/>
        <v>0</v>
      </c>
      <c r="BH216" s="135">
        <f t="shared" si="143"/>
        <v>5.8055510204081635</v>
      </c>
      <c r="BI216" s="135">
        <f t="shared" si="143"/>
        <v>2.8705224489795915</v>
      </c>
      <c r="BJ216" s="135">
        <f t="shared" si="143"/>
        <v>1.6556571428571427</v>
      </c>
      <c r="BK216" s="135">
        <f t="shared" si="133"/>
        <v>5.2679999999999998</v>
      </c>
      <c r="BL216" s="135">
        <f t="shared" si="133"/>
        <v>0</v>
      </c>
      <c r="BM216" s="136">
        <f t="shared" si="133"/>
        <v>0.23652244897959182</v>
      </c>
      <c r="BN216" s="137">
        <f t="shared" si="145"/>
        <v>4140556.3367999997</v>
      </c>
      <c r="BO216" s="137">
        <f t="shared" si="163"/>
        <v>452926.1625560816</v>
      </c>
      <c r="BP216" s="137">
        <f t="shared" si="163"/>
        <v>788677.39748571417</v>
      </c>
      <c r="BQ216" s="137">
        <f t="shared" si="163"/>
        <v>1239350.1960489794</v>
      </c>
      <c r="BR216" s="137">
        <f t="shared" si="163"/>
        <v>0</v>
      </c>
      <c r="BS216" s="137">
        <f t="shared" si="163"/>
        <v>0</v>
      </c>
      <c r="BT216" s="137">
        <f t="shared" si="163"/>
        <v>0</v>
      </c>
      <c r="BU216" s="137">
        <f t="shared" si="163"/>
        <v>608408.27806040819</v>
      </c>
      <c r="BV216" s="137">
        <f t="shared" si="163"/>
        <v>300824.09304097958</v>
      </c>
      <c r="BW216" s="137">
        <f t="shared" si="163"/>
        <v>173509.02744685713</v>
      </c>
      <c r="BX216" s="137">
        <f t="shared" si="163"/>
        <v>552074.17823999992</v>
      </c>
      <c r="BY216" s="137">
        <f t="shared" si="163"/>
        <v>0</v>
      </c>
      <c r="BZ216" s="137">
        <f t="shared" si="163"/>
        <v>24787.003920979587</v>
      </c>
      <c r="CA216" s="145">
        <v>2</v>
      </c>
      <c r="CF216" s="127" t="s">
        <v>184</v>
      </c>
    </row>
    <row r="217" spans="1:84" ht="12" hidden="1" customHeight="1" x14ac:dyDescent="0.25">
      <c r="A217" s="126" t="e">
        <f t="shared" si="146"/>
        <v>#REF!</v>
      </c>
      <c r="B217" s="127" t="s">
        <v>185</v>
      </c>
      <c r="C217" s="128">
        <f t="shared" si="147"/>
        <v>9293.3900000000012</v>
      </c>
      <c r="D217" s="129">
        <v>8850.19</v>
      </c>
      <c r="E217" s="129">
        <v>443.2</v>
      </c>
      <c r="F217" s="129">
        <v>1859</v>
      </c>
      <c r="G217" s="126" t="s">
        <v>212</v>
      </c>
      <c r="H217" s="130">
        <v>1</v>
      </c>
      <c r="I217" s="130" t="s">
        <v>275</v>
      </c>
      <c r="J217" s="138">
        <v>36.54</v>
      </c>
      <c r="K217" s="132">
        <v>4.03</v>
      </c>
      <c r="L217" s="132">
        <v>7</v>
      </c>
      <c r="M217" s="132">
        <v>11</v>
      </c>
      <c r="N217" s="132">
        <v>5.4</v>
      </c>
      <c r="O217" s="132">
        <v>2.67</v>
      </c>
      <c r="P217" s="132">
        <v>1.54</v>
      </c>
      <c r="Q217" s="132">
        <v>4.9000000000000004</v>
      </c>
      <c r="R217" s="132">
        <v>0</v>
      </c>
      <c r="S217" s="133">
        <v>40</v>
      </c>
      <c r="T217" s="133">
        <v>40</v>
      </c>
      <c r="U217" s="133">
        <v>2604.04</v>
      </c>
      <c r="V217" s="132">
        <v>195.98199600000001</v>
      </c>
      <c r="W217" s="133">
        <v>42.3</v>
      </c>
      <c r="X217" s="133">
        <v>2604.04</v>
      </c>
      <c r="Y217" s="132">
        <v>0</v>
      </c>
      <c r="Z217" s="134">
        <v>0</v>
      </c>
      <c r="AA217" s="132">
        <v>5.05</v>
      </c>
      <c r="AB217" s="132">
        <v>10.67</v>
      </c>
      <c r="AC217" s="132">
        <v>14</v>
      </c>
      <c r="AD217" s="131">
        <f t="shared" si="132"/>
        <v>2037482.8236000002</v>
      </c>
      <c r="AE217" s="132">
        <f t="shared" si="132"/>
        <v>224714.17020000005</v>
      </c>
      <c r="AF217" s="132">
        <f t="shared" si="132"/>
        <v>390322.38000000006</v>
      </c>
      <c r="AG217" s="132">
        <f t="shared" si="132"/>
        <v>613363.74</v>
      </c>
      <c r="AH217" s="132">
        <f t="shared" si="132"/>
        <v>301105.83600000007</v>
      </c>
      <c r="AI217" s="132">
        <f t="shared" si="132"/>
        <v>148880.1078</v>
      </c>
      <c r="AJ217" s="132">
        <f t="shared" si="164"/>
        <v>85870.923600000009</v>
      </c>
      <c r="AK217" s="132">
        <f t="shared" si="164"/>
        <v>273225.66600000008</v>
      </c>
      <c r="AL217" s="132">
        <f t="shared" si="164"/>
        <v>0</v>
      </c>
      <c r="AM217" s="122" t="s">
        <v>275</v>
      </c>
      <c r="AN217" s="135">
        <f>SUMIF('Page 1'!$L:$L,$B:$B,'Page 1'!$S:$S)</f>
        <v>39.28</v>
      </c>
      <c r="AO217" s="135">
        <f t="shared" si="159"/>
        <v>4.3321948549534763</v>
      </c>
      <c r="AP217" s="135">
        <f t="shared" si="159"/>
        <v>7.5249042145593874</v>
      </c>
      <c r="AQ217" s="135">
        <f t="shared" si="159"/>
        <v>11.824849480021895</v>
      </c>
      <c r="AR217" s="135"/>
      <c r="AS217" s="135"/>
      <c r="AT217" s="135"/>
      <c r="AU217" s="135">
        <f t="shared" si="160"/>
        <v>5.8049261083743851</v>
      </c>
      <c r="AV217" s="135">
        <f t="shared" si="160"/>
        <v>2.870213464696223</v>
      </c>
      <c r="AW217" s="135">
        <f t="shared" si="160"/>
        <v>1.6554789272030652</v>
      </c>
      <c r="AX217" s="135">
        <f t="shared" si="160"/>
        <v>5.267432950191572</v>
      </c>
      <c r="AY217" s="135"/>
      <c r="AZ217" s="136">
        <f t="shared" si="161"/>
        <v>0</v>
      </c>
      <c r="BA217" s="135">
        <f t="shared" si="162"/>
        <v>39.28</v>
      </c>
      <c r="BB217" s="135">
        <f t="shared" si="144"/>
        <v>4.3321948549534763</v>
      </c>
      <c r="BC217" s="135">
        <f t="shared" si="144"/>
        <v>7.5249042145593874</v>
      </c>
      <c r="BD217" s="135">
        <f t="shared" si="144"/>
        <v>11.824849480021895</v>
      </c>
      <c r="BE217" s="135">
        <f t="shared" si="144"/>
        <v>0</v>
      </c>
      <c r="BF217" s="135">
        <f t="shared" si="144"/>
        <v>0</v>
      </c>
      <c r="BG217" s="135">
        <f t="shared" si="144"/>
        <v>0</v>
      </c>
      <c r="BH217" s="135">
        <f t="shared" si="143"/>
        <v>5.8049261083743851</v>
      </c>
      <c r="BI217" s="135">
        <f t="shared" si="143"/>
        <v>2.870213464696223</v>
      </c>
      <c r="BJ217" s="135">
        <f t="shared" si="143"/>
        <v>1.6554789272030652</v>
      </c>
      <c r="BK217" s="135">
        <f t="shared" si="133"/>
        <v>5.267432950191572</v>
      </c>
      <c r="BL217" s="135">
        <f t="shared" si="133"/>
        <v>0</v>
      </c>
      <c r="BM217" s="136">
        <f t="shared" si="133"/>
        <v>0</v>
      </c>
      <c r="BN217" s="137">
        <f t="shared" si="145"/>
        <v>4380532.3104000017</v>
      </c>
      <c r="BO217" s="137">
        <f t="shared" si="163"/>
        <v>483129.31611691316</v>
      </c>
      <c r="BP217" s="137">
        <f t="shared" si="163"/>
        <v>839182.43494252884</v>
      </c>
      <c r="BQ217" s="137">
        <f t="shared" si="163"/>
        <v>1318715.2549096881</v>
      </c>
      <c r="BR217" s="137">
        <f t="shared" si="163"/>
        <v>0</v>
      </c>
      <c r="BS217" s="137">
        <f t="shared" si="163"/>
        <v>0</v>
      </c>
      <c r="BT217" s="137">
        <f t="shared" si="163"/>
        <v>0</v>
      </c>
      <c r="BU217" s="137">
        <f t="shared" si="163"/>
        <v>647369.30695566523</v>
      </c>
      <c r="BV217" s="137">
        <f t="shared" si="163"/>
        <v>320088.15732807881</v>
      </c>
      <c r="BW217" s="137">
        <f t="shared" si="163"/>
        <v>184620.13568735638</v>
      </c>
      <c r="BX217" s="137">
        <f t="shared" si="163"/>
        <v>587427.70445977035</v>
      </c>
      <c r="BY217" s="137">
        <f t="shared" si="163"/>
        <v>0</v>
      </c>
      <c r="BZ217" s="137">
        <f t="shared" si="163"/>
        <v>0</v>
      </c>
      <c r="CA217" s="145">
        <v>2</v>
      </c>
      <c r="CF217" s="127" t="s">
        <v>185</v>
      </c>
    </row>
    <row r="218" spans="1:84" ht="12" hidden="1" customHeight="1" x14ac:dyDescent="0.25">
      <c r="A218" s="126" t="e">
        <f t="shared" si="146"/>
        <v>#REF!</v>
      </c>
      <c r="B218" s="127" t="s">
        <v>186</v>
      </c>
      <c r="C218" s="128">
        <f t="shared" si="147"/>
        <v>3385.67</v>
      </c>
      <c r="D218" s="129">
        <v>3385.67</v>
      </c>
      <c r="E218" s="129">
        <v>0</v>
      </c>
      <c r="F218" s="129">
        <v>310.8</v>
      </c>
      <c r="G218" s="126" t="s">
        <v>212</v>
      </c>
      <c r="H218" s="130">
        <v>7</v>
      </c>
      <c r="I218" s="130" t="s">
        <v>275</v>
      </c>
      <c r="J218" s="138">
        <v>25.29</v>
      </c>
      <c r="K218" s="132">
        <v>4.32</v>
      </c>
      <c r="L218" s="132">
        <v>5.61</v>
      </c>
      <c r="M218" s="132">
        <v>7.16</v>
      </c>
      <c r="N218" s="132">
        <v>5.31</v>
      </c>
      <c r="O218" s="132">
        <v>2.67</v>
      </c>
      <c r="P218" s="132">
        <v>0</v>
      </c>
      <c r="Q218" s="132">
        <v>0</v>
      </c>
      <c r="R218" s="132">
        <v>0.22</v>
      </c>
      <c r="S218" s="133">
        <v>40</v>
      </c>
      <c r="T218" s="133">
        <v>40</v>
      </c>
      <c r="U218" s="133">
        <v>2604.04</v>
      </c>
      <c r="V218" s="132">
        <v>195.98199600000001</v>
      </c>
      <c r="W218" s="133">
        <v>42.3</v>
      </c>
      <c r="X218" s="133">
        <v>2604.04</v>
      </c>
      <c r="Y218" s="132">
        <v>7.85</v>
      </c>
      <c r="Z218" s="134">
        <v>0</v>
      </c>
      <c r="AA218" s="132">
        <v>6.73</v>
      </c>
      <c r="AB218" s="132">
        <v>10.67</v>
      </c>
      <c r="AC218" s="132">
        <v>14</v>
      </c>
      <c r="AD218" s="131">
        <f t="shared" si="132"/>
        <v>513741.56579999998</v>
      </c>
      <c r="AE218" s="132">
        <f t="shared" si="132"/>
        <v>87756.566400000011</v>
      </c>
      <c r="AF218" s="132">
        <f t="shared" si="132"/>
        <v>113961.65220000001</v>
      </c>
      <c r="AG218" s="132">
        <f t="shared" si="132"/>
        <v>145448.38319999998</v>
      </c>
      <c r="AH218" s="132">
        <f t="shared" si="132"/>
        <v>107867.44620000001</v>
      </c>
      <c r="AI218" s="132">
        <f t="shared" si="132"/>
        <v>54238.433400000002</v>
      </c>
      <c r="AJ218" s="132">
        <f t="shared" si="164"/>
        <v>0</v>
      </c>
      <c r="AK218" s="132">
        <f t="shared" si="164"/>
        <v>0</v>
      </c>
      <c r="AL218" s="132">
        <f t="shared" si="164"/>
        <v>4469.0843999999997</v>
      </c>
      <c r="AM218" s="122" t="s">
        <v>275</v>
      </c>
      <c r="AN218" s="135">
        <f>SUMIF('Page 1'!$L:$L,$B:$B,'Page 1'!$S:$S)</f>
        <v>27.19</v>
      </c>
      <c r="AO218" s="135">
        <f t="shared" si="159"/>
        <v>4.6445551601423487</v>
      </c>
      <c r="AP218" s="135">
        <f t="shared" si="159"/>
        <v>6.0314709371293009</v>
      </c>
      <c r="AQ218" s="135">
        <f t="shared" si="159"/>
        <v>7.6979201265322263</v>
      </c>
      <c r="AR218" s="135"/>
      <c r="AS218" s="135"/>
      <c r="AT218" s="135"/>
      <c r="AU218" s="135">
        <f t="shared" si="160"/>
        <v>5.7089323843416366</v>
      </c>
      <c r="AV218" s="135">
        <f t="shared" si="160"/>
        <v>2.8705931198102022</v>
      </c>
      <c r="AW218" s="135">
        <f t="shared" si="160"/>
        <v>0</v>
      </c>
      <c r="AX218" s="135">
        <f t="shared" si="160"/>
        <v>0</v>
      </c>
      <c r="AY218" s="135"/>
      <c r="AZ218" s="136">
        <f t="shared" si="161"/>
        <v>0.23652827204428631</v>
      </c>
      <c r="BA218" s="135">
        <f t="shared" si="162"/>
        <v>27.19</v>
      </c>
      <c r="BB218" s="135">
        <f t="shared" si="144"/>
        <v>4.6445551601423487</v>
      </c>
      <c r="BC218" s="135">
        <f t="shared" si="144"/>
        <v>6.0314709371293009</v>
      </c>
      <c r="BD218" s="135">
        <f t="shared" si="144"/>
        <v>7.6979201265322263</v>
      </c>
      <c r="BE218" s="135">
        <f t="shared" si="144"/>
        <v>0</v>
      </c>
      <c r="BF218" s="135">
        <f t="shared" si="144"/>
        <v>0</v>
      </c>
      <c r="BG218" s="135">
        <f t="shared" si="144"/>
        <v>0</v>
      </c>
      <c r="BH218" s="135">
        <f t="shared" si="143"/>
        <v>5.7089323843416357</v>
      </c>
      <c r="BI218" s="135">
        <f t="shared" si="143"/>
        <v>2.8705931198102022</v>
      </c>
      <c r="BJ218" s="135">
        <f t="shared" si="143"/>
        <v>0</v>
      </c>
      <c r="BK218" s="135">
        <f t="shared" si="133"/>
        <v>0</v>
      </c>
      <c r="BL218" s="135">
        <f t="shared" si="133"/>
        <v>0</v>
      </c>
      <c r="BM218" s="136">
        <f t="shared" si="133"/>
        <v>0.23652827204428631</v>
      </c>
      <c r="BN218" s="137">
        <f t="shared" si="145"/>
        <v>1104676.4076000003</v>
      </c>
      <c r="BO218" s="137">
        <f t="shared" si="163"/>
        <v>188699.17282846977</v>
      </c>
      <c r="BP218" s="137">
        <f t="shared" si="163"/>
        <v>245046.84249252672</v>
      </c>
      <c r="BQ218" s="137">
        <f t="shared" si="163"/>
        <v>312751.40681755636</v>
      </c>
      <c r="BR218" s="137">
        <f t="shared" si="163"/>
        <v>0</v>
      </c>
      <c r="BS218" s="137">
        <f t="shared" si="163"/>
        <v>0</v>
      </c>
      <c r="BT218" s="137">
        <f t="shared" si="163"/>
        <v>0</v>
      </c>
      <c r="BU218" s="137">
        <f t="shared" si="163"/>
        <v>231942.7332683274</v>
      </c>
      <c r="BV218" s="137">
        <f t="shared" si="163"/>
        <v>116626.57209537369</v>
      </c>
      <c r="BW218" s="137">
        <f t="shared" si="163"/>
        <v>0</v>
      </c>
      <c r="BX218" s="137">
        <f t="shared" si="163"/>
        <v>0</v>
      </c>
      <c r="BY218" s="137">
        <f t="shared" si="163"/>
        <v>0</v>
      </c>
      <c r="BZ218" s="137">
        <f t="shared" si="163"/>
        <v>9609.6800977461462</v>
      </c>
      <c r="CA218" s="145">
        <v>2</v>
      </c>
      <c r="CF218" s="127" t="s">
        <v>186</v>
      </c>
    </row>
    <row r="219" spans="1:84" ht="12" hidden="1" customHeight="1" x14ac:dyDescent="0.25">
      <c r="A219" s="126" t="e">
        <f t="shared" si="146"/>
        <v>#REF!</v>
      </c>
      <c r="B219" s="127" t="s">
        <v>187</v>
      </c>
      <c r="C219" s="128">
        <f t="shared" si="147"/>
        <v>5287.1</v>
      </c>
      <c r="D219" s="129">
        <v>5287.1</v>
      </c>
      <c r="E219" s="129">
        <v>0</v>
      </c>
      <c r="F219" s="129">
        <v>1016.1</v>
      </c>
      <c r="G219" s="126" t="s">
        <v>212</v>
      </c>
      <c r="H219" s="130">
        <v>1</v>
      </c>
      <c r="I219" s="130" t="s">
        <v>275</v>
      </c>
      <c r="J219" s="138">
        <v>36.54</v>
      </c>
      <c r="K219" s="132">
        <v>4.03</v>
      </c>
      <c r="L219" s="132">
        <v>7</v>
      </c>
      <c r="M219" s="132">
        <v>11</v>
      </c>
      <c r="N219" s="132">
        <v>5.4</v>
      </c>
      <c r="O219" s="132">
        <v>2.67</v>
      </c>
      <c r="P219" s="132">
        <v>1.54</v>
      </c>
      <c r="Q219" s="132">
        <v>4.9000000000000004</v>
      </c>
      <c r="R219" s="132">
        <v>0</v>
      </c>
      <c r="S219" s="133">
        <v>40</v>
      </c>
      <c r="T219" s="133">
        <v>40</v>
      </c>
      <c r="U219" s="133">
        <v>2604.04</v>
      </c>
      <c r="V219" s="132">
        <v>195.98199600000001</v>
      </c>
      <c r="W219" s="133">
        <v>42.3</v>
      </c>
      <c r="X219" s="133">
        <v>2604.04</v>
      </c>
      <c r="Y219" s="132">
        <v>0</v>
      </c>
      <c r="Z219" s="134">
        <v>0</v>
      </c>
      <c r="AA219" s="132">
        <v>5.05</v>
      </c>
      <c r="AB219" s="132">
        <v>10.67</v>
      </c>
      <c r="AC219" s="132">
        <v>14</v>
      </c>
      <c r="AD219" s="131">
        <f t="shared" si="132"/>
        <v>1159143.804</v>
      </c>
      <c r="AE219" s="132">
        <f t="shared" si="132"/>
        <v>127842.07800000001</v>
      </c>
      <c r="AF219" s="132">
        <f t="shared" si="132"/>
        <v>222058.2</v>
      </c>
      <c r="AG219" s="132">
        <f t="shared" si="132"/>
        <v>348948.60000000003</v>
      </c>
      <c r="AH219" s="132">
        <f t="shared" si="132"/>
        <v>171302.04000000004</v>
      </c>
      <c r="AI219" s="132">
        <f t="shared" si="132"/>
        <v>84699.342000000004</v>
      </c>
      <c r="AJ219" s="132">
        <f t="shared" si="164"/>
        <v>48852.804000000004</v>
      </c>
      <c r="AK219" s="132">
        <f t="shared" si="164"/>
        <v>155440.74000000002</v>
      </c>
      <c r="AL219" s="132">
        <f t="shared" si="164"/>
        <v>0</v>
      </c>
      <c r="AM219" s="122" t="s">
        <v>275</v>
      </c>
      <c r="AN219" s="135">
        <f>SUMIF('Page 1'!$L:$L,$B:$B,'Page 1'!$S:$S)</f>
        <v>39.28</v>
      </c>
      <c r="AO219" s="135">
        <f t="shared" si="159"/>
        <v>4.3321948549534763</v>
      </c>
      <c r="AP219" s="135">
        <f t="shared" si="159"/>
        <v>7.5249042145593874</v>
      </c>
      <c r="AQ219" s="135">
        <f t="shared" si="159"/>
        <v>11.824849480021895</v>
      </c>
      <c r="AR219" s="135"/>
      <c r="AS219" s="135"/>
      <c r="AT219" s="135"/>
      <c r="AU219" s="135">
        <f t="shared" si="160"/>
        <v>5.8049261083743851</v>
      </c>
      <c r="AV219" s="135">
        <f t="shared" si="160"/>
        <v>2.870213464696223</v>
      </c>
      <c r="AW219" s="135">
        <f t="shared" si="160"/>
        <v>1.6554789272030652</v>
      </c>
      <c r="AX219" s="135">
        <f t="shared" si="160"/>
        <v>5.267432950191572</v>
      </c>
      <c r="AY219" s="135"/>
      <c r="AZ219" s="136">
        <f t="shared" si="161"/>
        <v>0</v>
      </c>
      <c r="BA219" s="135">
        <f t="shared" si="162"/>
        <v>39.28</v>
      </c>
      <c r="BB219" s="135">
        <f t="shared" si="144"/>
        <v>4.3321948549534763</v>
      </c>
      <c r="BC219" s="135">
        <f t="shared" si="144"/>
        <v>7.5249042145593874</v>
      </c>
      <c r="BD219" s="135">
        <f t="shared" si="144"/>
        <v>11.824849480021895</v>
      </c>
      <c r="BE219" s="135">
        <f t="shared" si="144"/>
        <v>0</v>
      </c>
      <c r="BF219" s="135">
        <f t="shared" si="144"/>
        <v>0</v>
      </c>
      <c r="BG219" s="135">
        <f t="shared" si="144"/>
        <v>0</v>
      </c>
      <c r="BH219" s="135">
        <f t="shared" si="143"/>
        <v>5.8049261083743851</v>
      </c>
      <c r="BI219" s="135">
        <f t="shared" si="143"/>
        <v>2.870213464696223</v>
      </c>
      <c r="BJ219" s="135">
        <f t="shared" si="143"/>
        <v>1.6554789272030652</v>
      </c>
      <c r="BK219" s="135">
        <f t="shared" si="133"/>
        <v>5.267432950191572</v>
      </c>
      <c r="BL219" s="135">
        <f t="shared" si="133"/>
        <v>0</v>
      </c>
      <c r="BM219" s="136">
        <f t="shared" si="133"/>
        <v>0</v>
      </c>
      <c r="BN219" s="137">
        <f t="shared" si="145"/>
        <v>2492127.4560000002</v>
      </c>
      <c r="BO219" s="137">
        <f t="shared" si="163"/>
        <v>274856.96901149437</v>
      </c>
      <c r="BP219" s="137">
        <f t="shared" si="163"/>
        <v>477419.05287356325</v>
      </c>
      <c r="BQ219" s="137">
        <f t="shared" si="163"/>
        <v>750229.94022988516</v>
      </c>
      <c r="BR219" s="137">
        <f t="shared" si="163"/>
        <v>0</v>
      </c>
      <c r="BS219" s="137">
        <f t="shared" si="163"/>
        <v>0</v>
      </c>
      <c r="BT219" s="137">
        <f t="shared" si="163"/>
        <v>0</v>
      </c>
      <c r="BU219" s="137">
        <f t="shared" si="163"/>
        <v>368294.69793103455</v>
      </c>
      <c r="BV219" s="137">
        <f t="shared" si="163"/>
        <v>182101.26731034482</v>
      </c>
      <c r="BW219" s="137">
        <f t="shared" si="163"/>
        <v>105032.19163218392</v>
      </c>
      <c r="BX219" s="137">
        <f t="shared" si="163"/>
        <v>334193.33701149438</v>
      </c>
      <c r="BY219" s="137">
        <f t="shared" si="163"/>
        <v>0</v>
      </c>
      <c r="BZ219" s="137">
        <f t="shared" si="163"/>
        <v>0</v>
      </c>
      <c r="CA219" s="145">
        <v>2</v>
      </c>
      <c r="CF219" s="127" t="s">
        <v>187</v>
      </c>
    </row>
    <row r="220" spans="1:84" s="145" customFormat="1" ht="12" hidden="1" customHeight="1" x14ac:dyDescent="0.25">
      <c r="A220" s="126" t="e">
        <f t="shared" si="146"/>
        <v>#REF!</v>
      </c>
      <c r="B220" s="127" t="s">
        <v>188</v>
      </c>
      <c r="C220" s="128">
        <f t="shared" si="147"/>
        <v>5321.2</v>
      </c>
      <c r="D220" s="129">
        <v>5321.2</v>
      </c>
      <c r="E220" s="129">
        <v>0</v>
      </c>
      <c r="F220" s="129">
        <v>1014.6</v>
      </c>
      <c r="G220" s="126" t="s">
        <v>212</v>
      </c>
      <c r="H220" s="130">
        <v>1</v>
      </c>
      <c r="I220" s="130" t="s">
        <v>275</v>
      </c>
      <c r="J220" s="138">
        <v>36.54</v>
      </c>
      <c r="K220" s="132">
        <v>4.03</v>
      </c>
      <c r="L220" s="132">
        <v>7</v>
      </c>
      <c r="M220" s="132">
        <v>11</v>
      </c>
      <c r="N220" s="132">
        <v>5.4</v>
      </c>
      <c r="O220" s="132">
        <v>2.67</v>
      </c>
      <c r="P220" s="132">
        <v>1.54</v>
      </c>
      <c r="Q220" s="132">
        <v>4.9000000000000004</v>
      </c>
      <c r="R220" s="132">
        <v>0</v>
      </c>
      <c r="S220" s="133">
        <v>40</v>
      </c>
      <c r="T220" s="133">
        <v>40</v>
      </c>
      <c r="U220" s="133">
        <v>2604.04</v>
      </c>
      <c r="V220" s="132">
        <v>195.98199600000001</v>
      </c>
      <c r="W220" s="133">
        <v>42.3</v>
      </c>
      <c r="X220" s="133">
        <v>2604.04</v>
      </c>
      <c r="Y220" s="132">
        <v>0</v>
      </c>
      <c r="Z220" s="134">
        <v>0</v>
      </c>
      <c r="AA220" s="132">
        <v>5.05</v>
      </c>
      <c r="AB220" s="132">
        <v>10.67</v>
      </c>
      <c r="AC220" s="132">
        <v>14</v>
      </c>
      <c r="AD220" s="131">
        <f t="shared" si="132"/>
        <v>1166619.8879999998</v>
      </c>
      <c r="AE220" s="132">
        <f t="shared" si="132"/>
        <v>128666.61600000001</v>
      </c>
      <c r="AF220" s="132">
        <f t="shared" si="132"/>
        <v>223490.40000000002</v>
      </c>
      <c r="AG220" s="132">
        <f t="shared" si="132"/>
        <v>351199.19999999995</v>
      </c>
      <c r="AH220" s="132">
        <f t="shared" si="132"/>
        <v>172406.88</v>
      </c>
      <c r="AI220" s="132">
        <f t="shared" si="132"/>
        <v>85245.623999999996</v>
      </c>
      <c r="AJ220" s="132">
        <f t="shared" si="164"/>
        <v>49167.887999999992</v>
      </c>
      <c r="AK220" s="132">
        <f t="shared" si="164"/>
        <v>156443.28</v>
      </c>
      <c r="AL220" s="132">
        <f t="shared" si="164"/>
        <v>0</v>
      </c>
      <c r="AM220" s="145" t="s">
        <v>275</v>
      </c>
      <c r="AN220" s="135">
        <f>SUMIF('Page 1'!$L:$L,$B:$B,'Page 1'!$S:$S)</f>
        <v>39.28</v>
      </c>
      <c r="AO220" s="135">
        <f t="shared" si="159"/>
        <v>4.3321948549534763</v>
      </c>
      <c r="AP220" s="135">
        <f t="shared" si="159"/>
        <v>7.5249042145593874</v>
      </c>
      <c r="AQ220" s="135">
        <f t="shared" si="159"/>
        <v>11.824849480021895</v>
      </c>
      <c r="AR220" s="135"/>
      <c r="AS220" s="135"/>
      <c r="AT220" s="135"/>
      <c r="AU220" s="135">
        <f t="shared" si="160"/>
        <v>5.8049261083743851</v>
      </c>
      <c r="AV220" s="135">
        <f t="shared" si="160"/>
        <v>2.870213464696223</v>
      </c>
      <c r="AW220" s="135">
        <f t="shared" si="160"/>
        <v>1.6554789272030652</v>
      </c>
      <c r="AX220" s="135">
        <f t="shared" si="160"/>
        <v>5.267432950191572</v>
      </c>
      <c r="AY220" s="135"/>
      <c r="AZ220" s="136">
        <f t="shared" si="161"/>
        <v>0</v>
      </c>
      <c r="BA220" s="135">
        <f t="shared" si="162"/>
        <v>39.28</v>
      </c>
      <c r="BB220" s="135">
        <f t="shared" si="144"/>
        <v>4.3321948549534763</v>
      </c>
      <c r="BC220" s="135">
        <f t="shared" si="144"/>
        <v>7.5249042145593874</v>
      </c>
      <c r="BD220" s="135">
        <f t="shared" si="144"/>
        <v>11.824849480021895</v>
      </c>
      <c r="BE220" s="135">
        <f t="shared" si="144"/>
        <v>0</v>
      </c>
      <c r="BF220" s="135">
        <f t="shared" si="144"/>
        <v>0</v>
      </c>
      <c r="BG220" s="135">
        <f t="shared" si="144"/>
        <v>0</v>
      </c>
      <c r="BH220" s="135">
        <f t="shared" si="143"/>
        <v>5.8049261083743851</v>
      </c>
      <c r="BI220" s="135">
        <f t="shared" si="143"/>
        <v>2.870213464696223</v>
      </c>
      <c r="BJ220" s="135">
        <f t="shared" si="143"/>
        <v>1.6554789272030652</v>
      </c>
      <c r="BK220" s="135">
        <f t="shared" si="133"/>
        <v>5.267432950191572</v>
      </c>
      <c r="BL220" s="135">
        <f t="shared" si="133"/>
        <v>0</v>
      </c>
      <c r="BM220" s="136">
        <f t="shared" si="133"/>
        <v>0</v>
      </c>
      <c r="BN220" s="137">
        <f t="shared" si="145"/>
        <v>2508200.8320000004</v>
      </c>
      <c r="BO220" s="137">
        <f t="shared" si="163"/>
        <v>276629.70314614131</v>
      </c>
      <c r="BP220" s="137">
        <f t="shared" si="163"/>
        <v>480498.24367816088</v>
      </c>
      <c r="BQ220" s="137">
        <f t="shared" si="163"/>
        <v>755068.66863711004</v>
      </c>
      <c r="BR220" s="137">
        <f t="shared" si="163"/>
        <v>0</v>
      </c>
      <c r="BS220" s="137">
        <f t="shared" si="163"/>
        <v>0</v>
      </c>
      <c r="BT220" s="137">
        <f t="shared" si="163"/>
        <v>0</v>
      </c>
      <c r="BU220" s="137">
        <f t="shared" si="163"/>
        <v>370670.07369458134</v>
      </c>
      <c r="BV220" s="137">
        <f t="shared" si="163"/>
        <v>183275.75866009851</v>
      </c>
      <c r="BW220" s="137">
        <f t="shared" si="163"/>
        <v>105709.61360919541</v>
      </c>
      <c r="BX220" s="137">
        <f t="shared" si="163"/>
        <v>336348.77057471272</v>
      </c>
      <c r="BY220" s="137">
        <f t="shared" si="163"/>
        <v>0</v>
      </c>
      <c r="BZ220" s="137">
        <f t="shared" si="163"/>
        <v>0</v>
      </c>
      <c r="CA220" s="145">
        <v>2</v>
      </c>
      <c r="CF220" s="127" t="s">
        <v>188</v>
      </c>
    </row>
    <row r="221" spans="1:84" s="145" customFormat="1" ht="12" hidden="1" customHeight="1" x14ac:dyDescent="0.25">
      <c r="A221" s="126" t="e">
        <f t="shared" si="146"/>
        <v>#REF!</v>
      </c>
      <c r="B221" s="127" t="s">
        <v>189</v>
      </c>
      <c r="C221" s="128">
        <f t="shared" si="147"/>
        <v>3691.5</v>
      </c>
      <c r="D221" s="129">
        <v>3691.5</v>
      </c>
      <c r="E221" s="129">
        <v>0</v>
      </c>
      <c r="F221" s="129">
        <v>1017.5</v>
      </c>
      <c r="G221" s="126" t="s">
        <v>213</v>
      </c>
      <c r="H221" s="130">
        <v>1</v>
      </c>
      <c r="I221" s="130" t="s">
        <v>276</v>
      </c>
      <c r="J221" s="131">
        <v>44.8</v>
      </c>
      <c r="K221" s="132">
        <v>5.0999999999999996</v>
      </c>
      <c r="L221" s="132">
        <v>8.6300000000000008</v>
      </c>
      <c r="M221" s="132">
        <v>13.43</v>
      </c>
      <c r="N221" s="132">
        <v>6.91</v>
      </c>
      <c r="O221" s="132">
        <v>3.15</v>
      </c>
      <c r="P221" s="132">
        <v>1.81</v>
      </c>
      <c r="Q221" s="132">
        <v>5.77</v>
      </c>
      <c r="R221" s="132">
        <v>0</v>
      </c>
      <c r="S221" s="133">
        <v>40</v>
      </c>
      <c r="T221" s="133">
        <v>40</v>
      </c>
      <c r="U221" s="133">
        <v>2604.04</v>
      </c>
      <c r="V221" s="132">
        <v>195.98199600000001</v>
      </c>
      <c r="W221" s="133">
        <v>42.3</v>
      </c>
      <c r="X221" s="133">
        <v>2604.04</v>
      </c>
      <c r="Y221" s="132">
        <v>0</v>
      </c>
      <c r="Z221" s="134">
        <v>0</v>
      </c>
      <c r="AA221" s="132">
        <v>5.05</v>
      </c>
      <c r="AB221" s="132">
        <v>10.67</v>
      </c>
      <c r="AC221" s="132">
        <v>14</v>
      </c>
      <c r="AD221" s="131">
        <f t="shared" si="132"/>
        <v>992275.2</v>
      </c>
      <c r="AE221" s="132">
        <f t="shared" si="132"/>
        <v>112959.9</v>
      </c>
      <c r="AF221" s="132">
        <f t="shared" si="132"/>
        <v>191145.87000000002</v>
      </c>
      <c r="AG221" s="132">
        <f t="shared" si="132"/>
        <v>297461.07</v>
      </c>
      <c r="AH221" s="132">
        <f t="shared" si="132"/>
        <v>153049.59</v>
      </c>
      <c r="AI221" s="132">
        <f t="shared" si="132"/>
        <v>69769.350000000006</v>
      </c>
      <c r="AJ221" s="132">
        <f t="shared" si="164"/>
        <v>40089.69</v>
      </c>
      <c r="AK221" s="132">
        <f t="shared" si="164"/>
        <v>127799.72999999998</v>
      </c>
      <c r="AL221" s="132">
        <f t="shared" si="164"/>
        <v>0</v>
      </c>
      <c r="AN221" s="135">
        <f>SUMIF('Page 1'!$L:$L,$B:$B,'Page 1'!$S:$S)</f>
        <v>48.16</v>
      </c>
      <c r="AO221" s="190">
        <f>SUMIF(СиР!$T$25:$Z$25,$AN$5:$AN$235,СиР!$T$26:$Z$26)</f>
        <v>18.649999999999999</v>
      </c>
      <c r="AP221" s="191"/>
      <c r="AQ221" s="139">
        <f>SUMIF(СиР!$T$25:$Z$25,$AN$5:$AN$235,СиР!$T$28:$Z$28)</f>
        <v>7.16</v>
      </c>
      <c r="AR221" s="139">
        <f>SUMIF(СиР!$T$25:$Z$25,$AN$5:$AN$235,СиР!$T$29:$Z$29)</f>
        <v>1.53</v>
      </c>
      <c r="AS221" s="139">
        <f>SUMIF(СиР!$T$25:$Z$25,$AN$5:$AN$235,СиР!$T$30:$Z$30)</f>
        <v>0.32</v>
      </c>
      <c r="AT221" s="139">
        <f>SUMIF(СиР!$T$25:$Z$25,$AN$5:$AN$235,СиР!$T$31:$Z$31)</f>
        <v>0.87</v>
      </c>
      <c r="AU221" s="139">
        <f>SUMIF(СиР!$T$25:$Z$25,$AN$5:$AN$235,СиР!$T$32:$Z$32)</f>
        <v>5.01</v>
      </c>
      <c r="AV221" s="139">
        <f>SUMIF(СиР!$T$25:$Z$25,$AN$5:$AN$235,СиР!$T$33:$Z$33)</f>
        <v>4.99</v>
      </c>
      <c r="AW221" s="139">
        <f>SUMIF(СиР!$T$25:$Z$25,$AN$5:$AN$235,СиР!$T$34:$Z$34)</f>
        <v>2.7</v>
      </c>
      <c r="AX221" s="139">
        <f>SUMIF(СиР!$T$25:$Z$25,$AN$5:$AN$235,СиР!$T$35:$Z$35)</f>
        <v>6.46</v>
      </c>
      <c r="AY221" s="139">
        <f>SUMIF(СиР!$T$25:$Z$25,$AN$5:$AN$235,СиР!$T$36:$Z$36)</f>
        <v>0.47</v>
      </c>
      <c r="AZ221" s="140">
        <f>SUMIF(СиР!$T$25:$Z$25,$AN$5:$AN$235,СиР!$T$37:$Z$37)</f>
        <v>0</v>
      </c>
      <c r="BA221" s="135">
        <f t="shared" ref="BA221:BA232" si="165">AN221*(1+$BA$4)</f>
        <v>54.565279999999994</v>
      </c>
      <c r="BB221" s="190">
        <f t="shared" si="144"/>
        <v>21.130449999999996</v>
      </c>
      <c r="BC221" s="191">
        <f t="shared" si="144"/>
        <v>0</v>
      </c>
      <c r="BD221" s="139">
        <f t="shared" si="144"/>
        <v>8.1122800000000002</v>
      </c>
      <c r="BE221" s="139">
        <f t="shared" si="144"/>
        <v>1.7334900000000002</v>
      </c>
      <c r="BF221" s="139">
        <f t="shared" si="144"/>
        <v>0.36255999999999999</v>
      </c>
      <c r="BG221" s="139">
        <f t="shared" si="144"/>
        <v>0.98570999999999998</v>
      </c>
      <c r="BH221" s="139">
        <f t="shared" si="143"/>
        <v>5.6763299999999992</v>
      </c>
      <c r="BI221" s="139">
        <f t="shared" si="143"/>
        <v>5.6536700000000009</v>
      </c>
      <c r="BJ221" s="139">
        <f t="shared" si="143"/>
        <v>3.0591000000000004</v>
      </c>
      <c r="BK221" s="139">
        <f t="shared" si="133"/>
        <v>7.3191800000000002</v>
      </c>
      <c r="BL221" s="139">
        <f t="shared" si="133"/>
        <v>0.53250999999999993</v>
      </c>
      <c r="BM221" s="140">
        <f t="shared" si="133"/>
        <v>0</v>
      </c>
      <c r="BN221" s="137">
        <f t="shared" si="145"/>
        <v>2369842.5912000001</v>
      </c>
      <c r="BO221" s="187">
        <f t="shared" ref="BO221:BO232" si="166">(AO221*2+BB221*10)*$C221</f>
        <v>917723.51174999995</v>
      </c>
      <c r="BP221" s="187">
        <f t="shared" ref="BP221:BP232" si="167">(AP221*6+BC221*6)*$C221</f>
        <v>0</v>
      </c>
      <c r="BQ221" s="137">
        <f t="shared" ref="BQ221:BZ232" si="168">(AQ221*2+BD221*10)*$C221</f>
        <v>352327.09620000003</v>
      </c>
      <c r="BR221" s="137">
        <f t="shared" si="168"/>
        <v>75287.773350000003</v>
      </c>
      <c r="BS221" s="137">
        <f t="shared" si="168"/>
        <v>15746.4624</v>
      </c>
      <c r="BT221" s="137">
        <f t="shared" si="168"/>
        <v>42810.694649999998</v>
      </c>
      <c r="BU221" s="137">
        <f t="shared" si="168"/>
        <v>246530.55194999999</v>
      </c>
      <c r="BV221" s="137">
        <f t="shared" si="168"/>
        <v>245546.39805000005</v>
      </c>
      <c r="BW221" s="137">
        <f t="shared" si="168"/>
        <v>132860.77650000004</v>
      </c>
      <c r="BX221" s="137">
        <f t="shared" si="168"/>
        <v>317881.70970000001</v>
      </c>
      <c r="BY221" s="137">
        <f t="shared" si="168"/>
        <v>23127.616649999996</v>
      </c>
      <c r="BZ221" s="137">
        <f t="shared" si="168"/>
        <v>0</v>
      </c>
      <c r="CA221" s="122">
        <v>1</v>
      </c>
      <c r="CF221" s="127" t="s">
        <v>189</v>
      </c>
    </row>
    <row r="222" spans="1:84" s="145" customFormat="1" ht="12" hidden="1" customHeight="1" x14ac:dyDescent="0.25">
      <c r="A222" s="126" t="e">
        <f t="shared" si="146"/>
        <v>#REF!</v>
      </c>
      <c r="B222" s="127" t="s">
        <v>190</v>
      </c>
      <c r="C222" s="128">
        <f t="shared" si="147"/>
        <v>2068.33</v>
      </c>
      <c r="D222" s="129">
        <v>2068.33</v>
      </c>
      <c r="E222" s="129">
        <v>0</v>
      </c>
      <c r="F222" s="129">
        <v>257.7</v>
      </c>
      <c r="G222" s="126" t="s">
        <v>216</v>
      </c>
      <c r="H222" s="130">
        <v>7</v>
      </c>
      <c r="I222" s="130" t="s">
        <v>275</v>
      </c>
      <c r="J222" s="138">
        <v>19.64</v>
      </c>
      <c r="K222" s="132">
        <v>3.02</v>
      </c>
      <c r="L222" s="132">
        <v>4</v>
      </c>
      <c r="M222" s="132">
        <v>6.16</v>
      </c>
      <c r="N222" s="132">
        <v>4.1900000000000004</v>
      </c>
      <c r="O222" s="132">
        <v>2.0499999999999998</v>
      </c>
      <c r="P222" s="132">
        <v>0</v>
      </c>
      <c r="Q222" s="132">
        <v>0</v>
      </c>
      <c r="R222" s="132">
        <v>0.22</v>
      </c>
      <c r="S222" s="133">
        <v>34.78</v>
      </c>
      <c r="T222" s="133">
        <v>34.78</v>
      </c>
      <c r="U222" s="133">
        <v>2193.54</v>
      </c>
      <c r="V222" s="132">
        <v>166.173046</v>
      </c>
      <c r="W222" s="133">
        <v>42.3</v>
      </c>
      <c r="X222" s="133">
        <v>2193.54</v>
      </c>
      <c r="Y222" s="132">
        <v>7.85</v>
      </c>
      <c r="Z222" s="134">
        <v>0</v>
      </c>
      <c r="AA222" s="132">
        <v>4.71</v>
      </c>
      <c r="AB222" s="132">
        <v>10.67</v>
      </c>
      <c r="AC222" s="132">
        <v>14</v>
      </c>
      <c r="AD222" s="131">
        <f t="shared" si="132"/>
        <v>243732.00719999999</v>
      </c>
      <c r="AE222" s="132">
        <f t="shared" si="132"/>
        <v>37478.139600000002</v>
      </c>
      <c r="AF222" s="132">
        <f t="shared" si="132"/>
        <v>49639.92</v>
      </c>
      <c r="AG222" s="132">
        <f t="shared" si="132"/>
        <v>76445.476800000004</v>
      </c>
      <c r="AH222" s="132">
        <f t="shared" si="132"/>
        <v>51997.816200000001</v>
      </c>
      <c r="AI222" s="132">
        <f t="shared" si="132"/>
        <v>25440.458999999995</v>
      </c>
      <c r="AJ222" s="132">
        <f t="shared" si="164"/>
        <v>0</v>
      </c>
      <c r="AK222" s="132">
        <f t="shared" si="164"/>
        <v>0</v>
      </c>
      <c r="AL222" s="132">
        <f t="shared" si="164"/>
        <v>2730.1956</v>
      </c>
      <c r="AN222" s="135">
        <f>SUMIF('Page 1'!$L:$L,$B:$B,'Page 1'!$S:$S)</f>
        <v>33.17</v>
      </c>
      <c r="AO222" s="190">
        <f>SUMIF(СиР!$T$25:$Z$25,$AN$5:$AN$235,СиР!$T$26:$Z$26)</f>
        <v>13.89</v>
      </c>
      <c r="AP222" s="191"/>
      <c r="AQ222" s="135">
        <f>SUMIF(СиР!$T$25:$Z$25,$AN$5:$AN$235,СиР!$T$28:$Z$28)</f>
        <v>5.9</v>
      </c>
      <c r="AR222" s="135">
        <f>SUMIF(СиР!$T$25:$Z$25,$AN$5:$AN$235,СиР!$T$29:$Z$29)</f>
        <v>1.53</v>
      </c>
      <c r="AS222" s="135">
        <f>SUMIF(СиР!$T$25:$Z$25,$AN$5:$AN$235,СиР!$T$30:$Z$30)</f>
        <v>0.32</v>
      </c>
      <c r="AT222" s="135">
        <f>SUMIF(СиР!$T$25:$Z$25,$AN$5:$AN$235,СиР!$T$31:$Z$31)</f>
        <v>0.6</v>
      </c>
      <c r="AU222" s="135">
        <f>SUMIF(СиР!$T$25:$Z$25,$AN$5:$AN$235,СиР!$T$32:$Z$32)</f>
        <v>5.01</v>
      </c>
      <c r="AV222" s="135">
        <f>SUMIF(СиР!$T$25:$Z$25,$AN$5:$AN$235,СиР!$T$33:$Z$33)</f>
        <v>4.99</v>
      </c>
      <c r="AW222" s="135">
        <f>SUMIF(СиР!$T$25:$Z$25,$AN$5:$AN$235,СиР!$T$34:$Z$34)</f>
        <v>0</v>
      </c>
      <c r="AX222" s="135">
        <f>SUMIF(СиР!$T$25:$Z$25,$AN$5:$AN$235,СиР!$T$35:$Z$35)</f>
        <v>0</v>
      </c>
      <c r="AY222" s="135">
        <f>SUMIF(СиР!$T$25:$Z$25,$AN$5:$AN$235,СиР!$T$36:$Z$36)</f>
        <v>0</v>
      </c>
      <c r="AZ222" s="136">
        <f>SUMIF(СиР!$T$25:$Z$25,$AN$5:$AN$235,СиР!$T$37:$Z$37)</f>
        <v>0.93</v>
      </c>
      <c r="BA222" s="135">
        <f t="shared" si="165"/>
        <v>37.581610000000005</v>
      </c>
      <c r="BB222" s="190">
        <f t="shared" si="144"/>
        <v>15.737370000000004</v>
      </c>
      <c r="BC222" s="191">
        <f t="shared" si="144"/>
        <v>0</v>
      </c>
      <c r="BD222" s="135">
        <f t="shared" si="144"/>
        <v>6.6847000000000012</v>
      </c>
      <c r="BE222" s="135">
        <f t="shared" si="144"/>
        <v>1.7334900000000002</v>
      </c>
      <c r="BF222" s="135">
        <f t="shared" si="144"/>
        <v>0.36256000000000005</v>
      </c>
      <c r="BG222" s="135">
        <f t="shared" si="144"/>
        <v>0.67980000000000007</v>
      </c>
      <c r="BH222" s="135">
        <f t="shared" si="143"/>
        <v>5.6763300000000001</v>
      </c>
      <c r="BI222" s="135">
        <f t="shared" si="143"/>
        <v>5.65367</v>
      </c>
      <c r="BJ222" s="135">
        <f t="shared" si="143"/>
        <v>0</v>
      </c>
      <c r="BK222" s="135">
        <f t="shared" si="133"/>
        <v>0</v>
      </c>
      <c r="BL222" s="135">
        <f t="shared" si="133"/>
        <v>0</v>
      </c>
      <c r="BM222" s="136">
        <f t="shared" si="133"/>
        <v>1.0536900000000002</v>
      </c>
      <c r="BN222" s="137">
        <f t="shared" si="145"/>
        <v>914524.7263130002</v>
      </c>
      <c r="BO222" s="187">
        <f t="shared" si="166"/>
        <v>382958.95232100005</v>
      </c>
      <c r="BP222" s="187">
        <f t="shared" si="167"/>
        <v>0</v>
      </c>
      <c r="BQ222" s="137">
        <f t="shared" si="168"/>
        <v>162667.94951000001</v>
      </c>
      <c r="BR222" s="137">
        <f t="shared" si="168"/>
        <v>42183.383516999995</v>
      </c>
      <c r="BS222" s="137">
        <f t="shared" si="168"/>
        <v>8822.6684480000004</v>
      </c>
      <c r="BT222" s="137">
        <f t="shared" si="168"/>
        <v>16542.503340000003</v>
      </c>
      <c r="BU222" s="137">
        <f t="shared" si="168"/>
        <v>138129.90288899999</v>
      </c>
      <c r="BV222" s="137">
        <f t="shared" si="168"/>
        <v>137578.48611100001</v>
      </c>
      <c r="BW222" s="137">
        <f t="shared" si="168"/>
        <v>0</v>
      </c>
      <c r="BX222" s="137">
        <f t="shared" si="168"/>
        <v>0</v>
      </c>
      <c r="BY222" s="137">
        <f t="shared" si="168"/>
        <v>0</v>
      </c>
      <c r="BZ222" s="137">
        <f t="shared" si="168"/>
        <v>25640.880177000003</v>
      </c>
      <c r="CA222" s="122">
        <v>1</v>
      </c>
      <c r="CF222" s="127" t="s">
        <v>190</v>
      </c>
    </row>
    <row r="223" spans="1:84" s="145" customFormat="1" ht="12" hidden="1" customHeight="1" x14ac:dyDescent="0.25">
      <c r="A223" s="126" t="e">
        <f t="shared" si="146"/>
        <v>#REF!</v>
      </c>
      <c r="B223" s="127" t="s">
        <v>191</v>
      </c>
      <c r="C223" s="128">
        <f t="shared" si="147"/>
        <v>3374.69</v>
      </c>
      <c r="D223" s="129">
        <v>3374.69</v>
      </c>
      <c r="E223" s="129">
        <v>0</v>
      </c>
      <c r="F223" s="129">
        <v>301.2</v>
      </c>
      <c r="G223" s="126" t="s">
        <v>216</v>
      </c>
      <c r="H223" s="130">
        <v>7</v>
      </c>
      <c r="I223" s="130" t="s">
        <v>275</v>
      </c>
      <c r="J223" s="138">
        <v>19.64</v>
      </c>
      <c r="K223" s="132">
        <v>3.02</v>
      </c>
      <c r="L223" s="132">
        <v>4</v>
      </c>
      <c r="M223" s="132">
        <v>6.16</v>
      </c>
      <c r="N223" s="132">
        <v>4.1900000000000004</v>
      </c>
      <c r="O223" s="132">
        <v>2.0499999999999998</v>
      </c>
      <c r="P223" s="132">
        <v>0</v>
      </c>
      <c r="Q223" s="132">
        <v>0</v>
      </c>
      <c r="R223" s="132">
        <v>0.22</v>
      </c>
      <c r="S223" s="133">
        <v>34.78</v>
      </c>
      <c r="T223" s="133">
        <v>34.78</v>
      </c>
      <c r="U223" s="133">
        <v>2193.54</v>
      </c>
      <c r="V223" s="132">
        <v>166.173046</v>
      </c>
      <c r="W223" s="133">
        <v>42.3</v>
      </c>
      <c r="X223" s="133">
        <v>2193.54</v>
      </c>
      <c r="Y223" s="132">
        <v>7.85</v>
      </c>
      <c r="Z223" s="134">
        <v>0</v>
      </c>
      <c r="AA223" s="132">
        <v>4.71</v>
      </c>
      <c r="AB223" s="132">
        <v>10.67</v>
      </c>
      <c r="AC223" s="132">
        <v>14</v>
      </c>
      <c r="AD223" s="131">
        <f t="shared" si="132"/>
        <v>397673.46960000007</v>
      </c>
      <c r="AE223" s="132">
        <f t="shared" si="132"/>
        <v>61149.382799999999</v>
      </c>
      <c r="AF223" s="132">
        <f t="shared" si="132"/>
        <v>80992.56</v>
      </c>
      <c r="AG223" s="132">
        <f t="shared" si="132"/>
        <v>124728.54240000001</v>
      </c>
      <c r="AH223" s="132">
        <f t="shared" si="132"/>
        <v>84839.706600000005</v>
      </c>
      <c r="AI223" s="132">
        <f t="shared" si="132"/>
        <v>41508.686999999998</v>
      </c>
      <c r="AJ223" s="132">
        <f t="shared" si="164"/>
        <v>0</v>
      </c>
      <c r="AK223" s="132">
        <f t="shared" si="164"/>
        <v>0</v>
      </c>
      <c r="AL223" s="132">
        <f t="shared" si="164"/>
        <v>4454.5907999999999</v>
      </c>
      <c r="AN223" s="135">
        <f>SUMIF('Page 1'!$L:$L,$B:$B,'Page 1'!$S:$S)</f>
        <v>33.17</v>
      </c>
      <c r="AO223" s="190">
        <f>SUMIF(СиР!$T$25:$Z$25,$AN$5:$AN$235,СиР!$T$26:$Z$26)</f>
        <v>13.89</v>
      </c>
      <c r="AP223" s="191"/>
      <c r="AQ223" s="135">
        <f>SUMIF(СиР!$T$25:$Z$25,$AN$5:$AN$235,СиР!$T$28:$Z$28)</f>
        <v>5.9</v>
      </c>
      <c r="AR223" s="135">
        <f>SUMIF(СиР!$T$25:$Z$25,$AN$5:$AN$235,СиР!$T$29:$Z$29)</f>
        <v>1.53</v>
      </c>
      <c r="AS223" s="135">
        <f>SUMIF(СиР!$T$25:$Z$25,$AN$5:$AN$235,СиР!$T$30:$Z$30)</f>
        <v>0.32</v>
      </c>
      <c r="AT223" s="135">
        <f>SUMIF(СиР!$T$25:$Z$25,$AN$5:$AN$235,СиР!$T$31:$Z$31)</f>
        <v>0.6</v>
      </c>
      <c r="AU223" s="135">
        <f>SUMIF(СиР!$T$25:$Z$25,$AN$5:$AN$235,СиР!$T$32:$Z$32)</f>
        <v>5.01</v>
      </c>
      <c r="AV223" s="135">
        <f>SUMIF(СиР!$T$25:$Z$25,$AN$5:$AN$235,СиР!$T$33:$Z$33)</f>
        <v>4.99</v>
      </c>
      <c r="AW223" s="135">
        <f>SUMIF(СиР!$T$25:$Z$25,$AN$5:$AN$235,СиР!$T$34:$Z$34)</f>
        <v>0</v>
      </c>
      <c r="AX223" s="135">
        <f>SUMIF(СиР!$T$25:$Z$25,$AN$5:$AN$235,СиР!$T$35:$Z$35)</f>
        <v>0</v>
      </c>
      <c r="AY223" s="135">
        <f>SUMIF(СиР!$T$25:$Z$25,$AN$5:$AN$235,СиР!$T$36:$Z$36)</f>
        <v>0</v>
      </c>
      <c r="AZ223" s="136">
        <f>SUMIF(СиР!$T$25:$Z$25,$AN$5:$AN$235,СиР!$T$37:$Z$37)</f>
        <v>0.93</v>
      </c>
      <c r="BA223" s="135">
        <f t="shared" si="165"/>
        <v>37.581610000000005</v>
      </c>
      <c r="BB223" s="190">
        <f t="shared" si="144"/>
        <v>15.737370000000004</v>
      </c>
      <c r="BC223" s="191">
        <f t="shared" si="144"/>
        <v>0</v>
      </c>
      <c r="BD223" s="135">
        <f t="shared" si="144"/>
        <v>6.6847000000000012</v>
      </c>
      <c r="BE223" s="135">
        <f t="shared" si="144"/>
        <v>1.7334900000000002</v>
      </c>
      <c r="BF223" s="135">
        <f t="shared" si="144"/>
        <v>0.36256000000000005</v>
      </c>
      <c r="BG223" s="135">
        <f t="shared" si="144"/>
        <v>0.67980000000000007</v>
      </c>
      <c r="BH223" s="135">
        <f t="shared" si="143"/>
        <v>5.6763300000000001</v>
      </c>
      <c r="BI223" s="135">
        <f t="shared" si="143"/>
        <v>5.65367</v>
      </c>
      <c r="BJ223" s="135">
        <f t="shared" si="143"/>
        <v>0</v>
      </c>
      <c r="BK223" s="135">
        <f t="shared" si="133"/>
        <v>0</v>
      </c>
      <c r="BL223" s="135">
        <f t="shared" si="133"/>
        <v>0</v>
      </c>
      <c r="BM223" s="136">
        <f t="shared" si="133"/>
        <v>1.0536900000000002</v>
      </c>
      <c r="BN223" s="137">
        <f t="shared" si="145"/>
        <v>1492139.769109</v>
      </c>
      <c r="BO223" s="187">
        <f t="shared" si="166"/>
        <v>624836.33985300013</v>
      </c>
      <c r="BP223" s="187">
        <f t="shared" si="167"/>
        <v>0</v>
      </c>
      <c r="BQ223" s="137">
        <f t="shared" si="168"/>
        <v>265409.24443000002</v>
      </c>
      <c r="BR223" s="137">
        <f t="shared" si="168"/>
        <v>68826.465081000002</v>
      </c>
      <c r="BS223" s="137">
        <f t="shared" si="168"/>
        <v>14395.077664</v>
      </c>
      <c r="BT223" s="137">
        <f t="shared" si="168"/>
        <v>26990.770620000003</v>
      </c>
      <c r="BU223" s="137">
        <f t="shared" si="168"/>
        <v>225372.93467699998</v>
      </c>
      <c r="BV223" s="137">
        <f t="shared" si="168"/>
        <v>224473.24232300001</v>
      </c>
      <c r="BW223" s="137">
        <f t="shared" si="168"/>
        <v>0</v>
      </c>
      <c r="BX223" s="137">
        <f t="shared" si="168"/>
        <v>0</v>
      </c>
      <c r="BY223" s="137">
        <f t="shared" si="168"/>
        <v>0</v>
      </c>
      <c r="BZ223" s="137">
        <f t="shared" si="168"/>
        <v>41835.694461000006</v>
      </c>
      <c r="CA223" s="122">
        <v>1</v>
      </c>
      <c r="CF223" s="127" t="s">
        <v>191</v>
      </c>
    </row>
    <row r="224" spans="1:84" s="145" customFormat="1" ht="12" hidden="1" customHeight="1" x14ac:dyDescent="0.25">
      <c r="A224" s="126" t="e">
        <f t="shared" si="146"/>
        <v>#REF!</v>
      </c>
      <c r="B224" s="127" t="s">
        <v>192</v>
      </c>
      <c r="C224" s="128">
        <f t="shared" si="147"/>
        <v>3804.8699999999994</v>
      </c>
      <c r="D224" s="129">
        <v>3747.7699999999995</v>
      </c>
      <c r="E224" s="129">
        <v>57.1</v>
      </c>
      <c r="F224" s="129">
        <v>483.3</v>
      </c>
      <c r="G224" s="126" t="s">
        <v>216</v>
      </c>
      <c r="H224" s="130">
        <v>1</v>
      </c>
      <c r="I224" s="130" t="s">
        <v>275</v>
      </c>
      <c r="J224" s="138">
        <v>32.07</v>
      </c>
      <c r="K224" s="132">
        <v>4.03</v>
      </c>
      <c r="L224" s="132">
        <v>5.61</v>
      </c>
      <c r="M224" s="132">
        <v>7.92</v>
      </c>
      <c r="N224" s="132">
        <v>5.4</v>
      </c>
      <c r="O224" s="132">
        <v>2.67</v>
      </c>
      <c r="P224" s="132">
        <v>1.54</v>
      </c>
      <c r="Q224" s="132">
        <v>4.9000000000000004</v>
      </c>
      <c r="R224" s="132">
        <v>0</v>
      </c>
      <c r="S224" s="133">
        <v>40</v>
      </c>
      <c r="T224" s="133">
        <v>40</v>
      </c>
      <c r="U224" s="133">
        <v>2604.04</v>
      </c>
      <c r="V224" s="132">
        <v>195.98199600000001</v>
      </c>
      <c r="W224" s="133">
        <v>42.3</v>
      </c>
      <c r="X224" s="133">
        <v>2604.04</v>
      </c>
      <c r="Y224" s="132">
        <v>0</v>
      </c>
      <c r="Z224" s="134">
        <v>0</v>
      </c>
      <c r="AA224" s="132">
        <v>4.71</v>
      </c>
      <c r="AB224" s="132">
        <v>10.67</v>
      </c>
      <c r="AC224" s="132">
        <v>14</v>
      </c>
      <c r="AD224" s="131">
        <f t="shared" si="132"/>
        <v>732133.08539999987</v>
      </c>
      <c r="AE224" s="132">
        <f t="shared" si="132"/>
        <v>92001.756599999993</v>
      </c>
      <c r="AF224" s="132">
        <f t="shared" si="132"/>
        <v>128071.92419999998</v>
      </c>
      <c r="AG224" s="132">
        <f t="shared" si="132"/>
        <v>180807.42239999998</v>
      </c>
      <c r="AH224" s="132">
        <f t="shared" si="132"/>
        <v>123277.788</v>
      </c>
      <c r="AI224" s="132">
        <f t="shared" si="132"/>
        <v>60954.017399999982</v>
      </c>
      <c r="AJ224" s="132">
        <f t="shared" si="164"/>
        <v>35156.998800000001</v>
      </c>
      <c r="AK224" s="132">
        <f t="shared" si="164"/>
        <v>111863.17799999999</v>
      </c>
      <c r="AL224" s="132">
        <f t="shared" si="164"/>
        <v>0</v>
      </c>
      <c r="AN224" s="135">
        <f>SUMIF('Page 1'!$L:$L,$B:$B,'Page 1'!$S:$S)</f>
        <v>48.16</v>
      </c>
      <c r="AO224" s="190">
        <f>SUMIF(СиР!$T$25:$Z$25,$AN$5:$AN$235,СиР!$T$26:$Z$26)</f>
        <v>18.649999999999999</v>
      </c>
      <c r="AP224" s="191"/>
      <c r="AQ224" s="135">
        <f>SUMIF(СиР!$T$25:$Z$25,$AN$5:$AN$235,СиР!$T$28:$Z$28)</f>
        <v>7.16</v>
      </c>
      <c r="AR224" s="135">
        <f>SUMIF(СиР!$T$25:$Z$25,$AN$5:$AN$235,СиР!$T$29:$Z$29)</f>
        <v>1.53</v>
      </c>
      <c r="AS224" s="135">
        <f>SUMIF(СиР!$T$25:$Z$25,$AN$5:$AN$235,СиР!$T$30:$Z$30)</f>
        <v>0.32</v>
      </c>
      <c r="AT224" s="135">
        <f>SUMIF(СиР!$T$25:$Z$25,$AN$5:$AN$235,СиР!$T$31:$Z$31)</f>
        <v>0.87</v>
      </c>
      <c r="AU224" s="135">
        <f>SUMIF(СиР!$T$25:$Z$25,$AN$5:$AN$235,СиР!$T$32:$Z$32)</f>
        <v>5.01</v>
      </c>
      <c r="AV224" s="135">
        <f>SUMIF(СиР!$T$25:$Z$25,$AN$5:$AN$235,СиР!$T$33:$Z$33)</f>
        <v>4.99</v>
      </c>
      <c r="AW224" s="135">
        <f>SUMIF(СиР!$T$25:$Z$25,$AN$5:$AN$235,СиР!$T$34:$Z$34)</f>
        <v>2.7</v>
      </c>
      <c r="AX224" s="135">
        <f>SUMIF(СиР!$T$25:$Z$25,$AN$5:$AN$235,СиР!$T$35:$Z$35)</f>
        <v>6.46</v>
      </c>
      <c r="AY224" s="135">
        <f>SUMIF(СиР!$T$25:$Z$25,$AN$5:$AN$235,СиР!$T$36:$Z$36)</f>
        <v>0.47</v>
      </c>
      <c r="AZ224" s="136">
        <f>SUMIF(СиР!$T$25:$Z$25,$AN$5:$AN$235,СиР!$T$37:$Z$37)</f>
        <v>0</v>
      </c>
      <c r="BA224" s="135">
        <f t="shared" si="165"/>
        <v>54.565279999999994</v>
      </c>
      <c r="BB224" s="190">
        <f t="shared" si="144"/>
        <v>21.130449999999996</v>
      </c>
      <c r="BC224" s="191">
        <f t="shared" si="144"/>
        <v>0</v>
      </c>
      <c r="BD224" s="135">
        <f t="shared" si="144"/>
        <v>8.1122800000000002</v>
      </c>
      <c r="BE224" s="135">
        <f t="shared" si="144"/>
        <v>1.7334900000000002</v>
      </c>
      <c r="BF224" s="135">
        <f t="shared" si="144"/>
        <v>0.36255999999999999</v>
      </c>
      <c r="BG224" s="135">
        <f t="shared" si="144"/>
        <v>0.98570999999999998</v>
      </c>
      <c r="BH224" s="135">
        <f t="shared" si="143"/>
        <v>5.6763299999999992</v>
      </c>
      <c r="BI224" s="135">
        <f t="shared" si="143"/>
        <v>5.6536700000000009</v>
      </c>
      <c r="BJ224" s="135">
        <f t="shared" si="143"/>
        <v>3.0591000000000004</v>
      </c>
      <c r="BK224" s="135">
        <f t="shared" si="133"/>
        <v>7.3191800000000002</v>
      </c>
      <c r="BL224" s="135">
        <f t="shared" si="133"/>
        <v>0.53250999999999993</v>
      </c>
      <c r="BM224" s="136">
        <f t="shared" si="133"/>
        <v>0</v>
      </c>
      <c r="BN224" s="137">
        <f t="shared" si="145"/>
        <v>2442623.0475359997</v>
      </c>
      <c r="BO224" s="187">
        <f t="shared" si="166"/>
        <v>945907.80391499971</v>
      </c>
      <c r="BP224" s="187">
        <f t="shared" si="167"/>
        <v>0</v>
      </c>
      <c r="BQ224" s="137">
        <f t="shared" si="168"/>
        <v>363147.44643599994</v>
      </c>
      <c r="BR224" s="137">
        <f t="shared" si="168"/>
        <v>77599.943162999989</v>
      </c>
      <c r="BS224" s="137">
        <f t="shared" si="168"/>
        <v>16230.053471999998</v>
      </c>
      <c r="BT224" s="137">
        <f t="shared" si="168"/>
        <v>44125.457876999993</v>
      </c>
      <c r="BU224" s="137">
        <f t="shared" si="168"/>
        <v>254101.77467099996</v>
      </c>
      <c r="BV224" s="137">
        <f t="shared" si="168"/>
        <v>253087.39632900001</v>
      </c>
      <c r="BW224" s="137">
        <f t="shared" si="168"/>
        <v>136941.07617000001</v>
      </c>
      <c r="BX224" s="137">
        <f t="shared" si="168"/>
        <v>327644.20446599997</v>
      </c>
      <c r="BY224" s="137">
        <f t="shared" si="168"/>
        <v>23837.89103699999</v>
      </c>
      <c r="BZ224" s="137">
        <f t="shared" si="168"/>
        <v>0</v>
      </c>
      <c r="CA224" s="122">
        <v>1</v>
      </c>
      <c r="CF224" s="127" t="s">
        <v>192</v>
      </c>
    </row>
    <row r="225" spans="1:84" s="145" customFormat="1" ht="12" hidden="1" customHeight="1" x14ac:dyDescent="0.25">
      <c r="A225" s="126" t="e">
        <f t="shared" si="146"/>
        <v>#REF!</v>
      </c>
      <c r="B225" s="127" t="s">
        <v>193</v>
      </c>
      <c r="C225" s="128">
        <f t="shared" si="147"/>
        <v>856.1</v>
      </c>
      <c r="D225" s="129">
        <v>770.6</v>
      </c>
      <c r="E225" s="129">
        <v>85.5</v>
      </c>
      <c r="F225" s="129">
        <v>166.1</v>
      </c>
      <c r="G225" s="126" t="s">
        <v>216</v>
      </c>
      <c r="H225" s="130">
        <v>9</v>
      </c>
      <c r="I225" s="130" t="s">
        <v>275</v>
      </c>
      <c r="J225" s="138">
        <v>19.37</v>
      </c>
      <c r="K225" s="132">
        <v>2.86</v>
      </c>
      <c r="L225" s="132">
        <v>3.7399999999999998</v>
      </c>
      <c r="M225" s="132">
        <v>6.5</v>
      </c>
      <c r="N225" s="132">
        <v>4</v>
      </c>
      <c r="O225" s="132">
        <v>2.0499999999999998</v>
      </c>
      <c r="P225" s="132">
        <v>0</v>
      </c>
      <c r="Q225" s="132">
        <v>0</v>
      </c>
      <c r="R225" s="132">
        <v>0.22</v>
      </c>
      <c r="S225" s="133">
        <v>40</v>
      </c>
      <c r="T225" s="133">
        <v>0</v>
      </c>
      <c r="U225" s="133">
        <v>0</v>
      </c>
      <c r="V225" s="132">
        <v>0</v>
      </c>
      <c r="W225" s="133">
        <v>42.3</v>
      </c>
      <c r="X225" s="133">
        <v>2604.04</v>
      </c>
      <c r="Y225" s="132">
        <v>7.85</v>
      </c>
      <c r="Z225" s="134">
        <v>0</v>
      </c>
      <c r="AA225" s="132">
        <v>4.71</v>
      </c>
      <c r="AB225" s="132">
        <v>10.67</v>
      </c>
      <c r="AC225" s="132">
        <v>14</v>
      </c>
      <c r="AD225" s="131">
        <f t="shared" si="132"/>
        <v>99495.94200000001</v>
      </c>
      <c r="AE225" s="132">
        <f t="shared" si="132"/>
        <v>14690.675999999999</v>
      </c>
      <c r="AF225" s="132">
        <f t="shared" si="132"/>
        <v>19210.883999999998</v>
      </c>
      <c r="AG225" s="132">
        <f t="shared" si="132"/>
        <v>33387.9</v>
      </c>
      <c r="AH225" s="132">
        <f t="shared" si="132"/>
        <v>20546.400000000001</v>
      </c>
      <c r="AI225" s="132">
        <f t="shared" si="132"/>
        <v>10530.029999999999</v>
      </c>
      <c r="AJ225" s="132">
        <f t="shared" si="164"/>
        <v>0</v>
      </c>
      <c r="AK225" s="132">
        <f t="shared" si="164"/>
        <v>0</v>
      </c>
      <c r="AL225" s="132">
        <f t="shared" si="164"/>
        <v>1130.0520000000001</v>
      </c>
      <c r="AN225" s="135">
        <f>SUMIF('Page 1'!$L:$L,$B:$B,'Page 1'!$S:$S)</f>
        <v>26.91</v>
      </c>
      <c r="AO225" s="190">
        <f>SUMIF(СиР!$T$25:$Z$25,$AN$5:$AN$235,СиР!$T$26:$Z$26)</f>
        <v>7.81</v>
      </c>
      <c r="AP225" s="191"/>
      <c r="AQ225" s="135">
        <f>SUMIF(СиР!$T$25:$Z$25,$AN$5:$AN$235,СиР!$T$28:$Z$28)</f>
        <v>8.4499999999999993</v>
      </c>
      <c r="AR225" s="135">
        <f>SUMIF(СиР!$T$25:$Z$25,$AN$5:$AN$235,СиР!$T$29:$Z$29)</f>
        <v>1.53</v>
      </c>
      <c r="AS225" s="135">
        <f>SUMIF(СиР!$T$25:$Z$25,$AN$5:$AN$235,СиР!$T$30:$Z$30)</f>
        <v>0.18</v>
      </c>
      <c r="AT225" s="135">
        <f>SUMIF(СиР!$T$25:$Z$25,$AN$5:$AN$235,СиР!$T$31:$Z$31)</f>
        <v>0.48</v>
      </c>
      <c r="AU225" s="135">
        <f>SUMIF(СиР!$T$25:$Z$25,$AN$5:$AN$235,СиР!$T$32:$Z$32)</f>
        <v>4.93</v>
      </c>
      <c r="AV225" s="135">
        <f>SUMIF(СиР!$T$25:$Z$25,$AN$5:$AN$235,СиР!$T$33:$Z$33)</f>
        <v>2.6</v>
      </c>
      <c r="AW225" s="135">
        <f>SUMIF(СиР!$T$25:$Z$25,$AN$5:$AN$235,СиР!$T$34:$Z$34)</f>
        <v>0</v>
      </c>
      <c r="AX225" s="135">
        <f>SUMIF(СиР!$T$25:$Z$25,$AN$5:$AN$235,СиР!$T$35:$Z$35)</f>
        <v>0</v>
      </c>
      <c r="AY225" s="135">
        <f>SUMIF(СиР!$T$25:$Z$25,$AN$5:$AN$235,СиР!$T$36:$Z$36)</f>
        <v>0</v>
      </c>
      <c r="AZ225" s="136">
        <f>SUMIF(СиР!$T$25:$Z$25,$AN$5:$AN$235,СиР!$T$37:$Z$37)</f>
        <v>0.93</v>
      </c>
      <c r="BA225" s="135">
        <f t="shared" si="165"/>
        <v>30.48903</v>
      </c>
      <c r="BB225" s="190">
        <f t="shared" si="144"/>
        <v>8.8487299999999998</v>
      </c>
      <c r="BC225" s="191">
        <f t="shared" si="144"/>
        <v>0</v>
      </c>
      <c r="BD225" s="135">
        <f t="shared" si="144"/>
        <v>9.5738499999999984</v>
      </c>
      <c r="BE225" s="135">
        <f t="shared" si="144"/>
        <v>1.73349</v>
      </c>
      <c r="BF225" s="135">
        <f t="shared" si="144"/>
        <v>0.20393999999999998</v>
      </c>
      <c r="BG225" s="135">
        <f t="shared" si="144"/>
        <v>0.54383999999999999</v>
      </c>
      <c r="BH225" s="135">
        <f t="shared" si="143"/>
        <v>5.5856899999999996</v>
      </c>
      <c r="BI225" s="135">
        <f t="shared" si="143"/>
        <v>2.9458000000000002</v>
      </c>
      <c r="BJ225" s="135">
        <f t="shared" si="143"/>
        <v>0</v>
      </c>
      <c r="BK225" s="135">
        <f t="shared" si="133"/>
        <v>0</v>
      </c>
      <c r="BL225" s="135">
        <f t="shared" si="133"/>
        <v>0</v>
      </c>
      <c r="BM225" s="136">
        <f t="shared" si="133"/>
        <v>1.05369</v>
      </c>
      <c r="BN225" s="137">
        <f t="shared" si="145"/>
        <v>307091.88783000002</v>
      </c>
      <c r="BO225" s="187">
        <f t="shared" si="166"/>
        <v>89126.25953000001</v>
      </c>
      <c r="BP225" s="187">
        <f t="shared" si="167"/>
        <v>0</v>
      </c>
      <c r="BQ225" s="137">
        <f t="shared" si="168"/>
        <v>96429.81985</v>
      </c>
      <c r="BR225" s="137">
        <f t="shared" si="168"/>
        <v>17460.07389</v>
      </c>
      <c r="BS225" s="137">
        <f t="shared" si="168"/>
        <v>2054.1263399999998</v>
      </c>
      <c r="BT225" s="137">
        <f t="shared" si="168"/>
        <v>5477.6702399999995</v>
      </c>
      <c r="BU225" s="137">
        <f t="shared" si="168"/>
        <v>56260.238089999999</v>
      </c>
      <c r="BV225" s="137">
        <f t="shared" si="168"/>
        <v>29670.713800000001</v>
      </c>
      <c r="BW225" s="137">
        <f t="shared" si="168"/>
        <v>0</v>
      </c>
      <c r="BX225" s="137">
        <f t="shared" si="168"/>
        <v>0</v>
      </c>
      <c r="BY225" s="137">
        <f t="shared" si="168"/>
        <v>0</v>
      </c>
      <c r="BZ225" s="137">
        <f t="shared" si="168"/>
        <v>10612.986089999999</v>
      </c>
      <c r="CA225" s="122">
        <v>1</v>
      </c>
      <c r="CF225" s="127" t="s">
        <v>193</v>
      </c>
    </row>
    <row r="226" spans="1:84" s="145" customFormat="1" ht="12" hidden="1" customHeight="1" x14ac:dyDescent="0.25">
      <c r="A226" s="126" t="e">
        <f t="shared" si="146"/>
        <v>#REF!</v>
      </c>
      <c r="B226" s="127" t="s">
        <v>194</v>
      </c>
      <c r="C226" s="128">
        <f t="shared" si="147"/>
        <v>894.63</v>
      </c>
      <c r="D226" s="129">
        <v>894.63</v>
      </c>
      <c r="E226" s="129">
        <v>0</v>
      </c>
      <c r="F226" s="129">
        <v>129.9</v>
      </c>
      <c r="G226" s="126" t="s">
        <v>216</v>
      </c>
      <c r="H226" s="130">
        <v>9</v>
      </c>
      <c r="I226" s="130" t="s">
        <v>275</v>
      </c>
      <c r="J226" s="138">
        <v>19.37</v>
      </c>
      <c r="K226" s="132">
        <v>2.86</v>
      </c>
      <c r="L226" s="132">
        <v>3.7399999999999998</v>
      </c>
      <c r="M226" s="132">
        <v>6.5</v>
      </c>
      <c r="N226" s="132">
        <v>4</v>
      </c>
      <c r="O226" s="132">
        <v>2.0499999999999998</v>
      </c>
      <c r="P226" s="132">
        <v>0</v>
      </c>
      <c r="Q226" s="132">
        <v>0</v>
      </c>
      <c r="R226" s="132">
        <v>0.22</v>
      </c>
      <c r="S226" s="133">
        <v>40</v>
      </c>
      <c r="T226" s="133">
        <v>0</v>
      </c>
      <c r="U226" s="133">
        <v>0</v>
      </c>
      <c r="V226" s="132">
        <v>0</v>
      </c>
      <c r="W226" s="133">
        <v>42.3</v>
      </c>
      <c r="X226" s="133">
        <v>2604.04</v>
      </c>
      <c r="Y226" s="132">
        <v>7.85</v>
      </c>
      <c r="Z226" s="134">
        <v>0</v>
      </c>
      <c r="AA226" s="132">
        <v>4.71</v>
      </c>
      <c r="AB226" s="132">
        <v>10.67</v>
      </c>
      <c r="AC226" s="132">
        <v>14</v>
      </c>
      <c r="AD226" s="131">
        <f t="shared" si="132"/>
        <v>103973.89860000001</v>
      </c>
      <c r="AE226" s="132">
        <f t="shared" si="132"/>
        <v>15351.8508</v>
      </c>
      <c r="AF226" s="132">
        <f t="shared" si="132"/>
        <v>20075.497199999998</v>
      </c>
      <c r="AG226" s="132">
        <f t="shared" si="132"/>
        <v>34890.57</v>
      </c>
      <c r="AH226" s="132">
        <f t="shared" si="132"/>
        <v>21471.119999999999</v>
      </c>
      <c r="AI226" s="132">
        <f t="shared" si="132"/>
        <v>11003.948999999999</v>
      </c>
      <c r="AJ226" s="132">
        <f t="shared" si="164"/>
        <v>0</v>
      </c>
      <c r="AK226" s="132">
        <f t="shared" si="164"/>
        <v>0</v>
      </c>
      <c r="AL226" s="132">
        <f t="shared" si="164"/>
        <v>1180.9115999999999</v>
      </c>
      <c r="AN226" s="135">
        <f>SUMIF('Page 1'!$L:$L,$B:$B,'Page 1'!$S:$S)</f>
        <v>26.91</v>
      </c>
      <c r="AO226" s="190">
        <f>SUMIF(СиР!$T$25:$Z$25,$AN$5:$AN$235,СиР!$T$26:$Z$26)</f>
        <v>7.81</v>
      </c>
      <c r="AP226" s="191"/>
      <c r="AQ226" s="135">
        <f>SUMIF(СиР!$T$25:$Z$25,$AN$5:$AN$235,СиР!$T$28:$Z$28)</f>
        <v>8.4499999999999993</v>
      </c>
      <c r="AR226" s="135">
        <f>SUMIF(СиР!$T$25:$Z$25,$AN$5:$AN$235,СиР!$T$29:$Z$29)</f>
        <v>1.53</v>
      </c>
      <c r="AS226" s="135">
        <f>SUMIF(СиР!$T$25:$Z$25,$AN$5:$AN$235,СиР!$T$30:$Z$30)</f>
        <v>0.18</v>
      </c>
      <c r="AT226" s="135">
        <f>SUMIF(СиР!$T$25:$Z$25,$AN$5:$AN$235,СиР!$T$31:$Z$31)</f>
        <v>0.48</v>
      </c>
      <c r="AU226" s="135">
        <f>SUMIF(СиР!$T$25:$Z$25,$AN$5:$AN$235,СиР!$T$32:$Z$32)</f>
        <v>4.93</v>
      </c>
      <c r="AV226" s="135">
        <f>SUMIF(СиР!$T$25:$Z$25,$AN$5:$AN$235,СиР!$T$33:$Z$33)</f>
        <v>2.6</v>
      </c>
      <c r="AW226" s="135">
        <f>SUMIF(СиР!$T$25:$Z$25,$AN$5:$AN$235,СиР!$T$34:$Z$34)</f>
        <v>0</v>
      </c>
      <c r="AX226" s="135">
        <f>SUMIF(СиР!$T$25:$Z$25,$AN$5:$AN$235,СиР!$T$35:$Z$35)</f>
        <v>0</v>
      </c>
      <c r="AY226" s="135">
        <f>SUMIF(СиР!$T$25:$Z$25,$AN$5:$AN$235,СиР!$T$36:$Z$36)</f>
        <v>0</v>
      </c>
      <c r="AZ226" s="136">
        <f>SUMIF(СиР!$T$25:$Z$25,$AN$5:$AN$235,СиР!$T$37:$Z$37)</f>
        <v>0.93</v>
      </c>
      <c r="BA226" s="135">
        <f t="shared" si="165"/>
        <v>30.48903</v>
      </c>
      <c r="BB226" s="190">
        <f t="shared" si="144"/>
        <v>8.8487299999999998</v>
      </c>
      <c r="BC226" s="191">
        <f t="shared" si="144"/>
        <v>0</v>
      </c>
      <c r="BD226" s="135">
        <f t="shared" si="144"/>
        <v>9.5738499999999984</v>
      </c>
      <c r="BE226" s="135">
        <f t="shared" ref="BE226:BG235" si="169">$BA226*AR226/$AN226</f>
        <v>1.73349</v>
      </c>
      <c r="BF226" s="135">
        <f t="shared" si="169"/>
        <v>0.20393999999999998</v>
      </c>
      <c r="BG226" s="135">
        <f t="shared" si="169"/>
        <v>0.54383999999999999</v>
      </c>
      <c r="BH226" s="135">
        <f t="shared" si="143"/>
        <v>5.5856899999999996</v>
      </c>
      <c r="BI226" s="135">
        <f t="shared" si="143"/>
        <v>2.9458000000000002</v>
      </c>
      <c r="BJ226" s="135">
        <f t="shared" si="143"/>
        <v>0</v>
      </c>
      <c r="BK226" s="135">
        <f t="shared" si="133"/>
        <v>0</v>
      </c>
      <c r="BL226" s="135">
        <f t="shared" si="133"/>
        <v>0</v>
      </c>
      <c r="BM226" s="136">
        <f t="shared" si="133"/>
        <v>1.05369</v>
      </c>
      <c r="BN226" s="137">
        <f t="shared" si="145"/>
        <v>320912.995689</v>
      </c>
      <c r="BO226" s="187">
        <f t="shared" si="166"/>
        <v>93137.513799000008</v>
      </c>
      <c r="BP226" s="187">
        <f t="shared" si="167"/>
        <v>0</v>
      </c>
      <c r="BQ226" s="137">
        <f t="shared" si="168"/>
        <v>100769.78125499999</v>
      </c>
      <c r="BR226" s="137">
        <f t="shared" si="168"/>
        <v>18245.889386999999</v>
      </c>
      <c r="BS226" s="137">
        <f t="shared" si="168"/>
        <v>2146.5752219999995</v>
      </c>
      <c r="BT226" s="137">
        <f t="shared" si="168"/>
        <v>5724.2005919999992</v>
      </c>
      <c r="BU226" s="137">
        <f t="shared" si="168"/>
        <v>58792.310246999994</v>
      </c>
      <c r="BV226" s="137">
        <f t="shared" si="168"/>
        <v>31006.08654</v>
      </c>
      <c r="BW226" s="137">
        <f t="shared" si="168"/>
        <v>0</v>
      </c>
      <c r="BX226" s="137">
        <f t="shared" si="168"/>
        <v>0</v>
      </c>
      <c r="BY226" s="137">
        <f t="shared" si="168"/>
        <v>0</v>
      </c>
      <c r="BZ226" s="137">
        <f t="shared" si="168"/>
        <v>11090.638646999998</v>
      </c>
      <c r="CA226" s="122">
        <v>1</v>
      </c>
      <c r="CF226" s="127" t="s">
        <v>194</v>
      </c>
    </row>
    <row r="227" spans="1:84" s="145" customFormat="1" ht="12" hidden="1" customHeight="1" x14ac:dyDescent="0.25">
      <c r="A227" s="126" t="e">
        <f t="shared" si="146"/>
        <v>#REF!</v>
      </c>
      <c r="B227" s="127" t="s">
        <v>195</v>
      </c>
      <c r="C227" s="128">
        <f t="shared" si="147"/>
        <v>5793.4</v>
      </c>
      <c r="D227" s="129">
        <v>5727.7</v>
      </c>
      <c r="E227" s="129">
        <v>65.7</v>
      </c>
      <c r="F227" s="129">
        <v>1583.5</v>
      </c>
      <c r="G227" s="126" t="s">
        <v>216</v>
      </c>
      <c r="H227" s="130">
        <v>1</v>
      </c>
      <c r="I227" s="130" t="s">
        <v>275</v>
      </c>
      <c r="J227" s="138">
        <v>32.07</v>
      </c>
      <c r="K227" s="132">
        <v>4.03</v>
      </c>
      <c r="L227" s="132">
        <v>5.61</v>
      </c>
      <c r="M227" s="132">
        <v>7.92</v>
      </c>
      <c r="N227" s="132">
        <v>5.4</v>
      </c>
      <c r="O227" s="132">
        <v>2.67</v>
      </c>
      <c r="P227" s="132">
        <v>1.54</v>
      </c>
      <c r="Q227" s="132">
        <v>4.9000000000000004</v>
      </c>
      <c r="R227" s="132">
        <v>0</v>
      </c>
      <c r="S227" s="133">
        <v>40</v>
      </c>
      <c r="T227" s="133">
        <v>40</v>
      </c>
      <c r="U227" s="133">
        <v>2604.04</v>
      </c>
      <c r="V227" s="132">
        <v>195.98199600000001</v>
      </c>
      <c r="W227" s="133">
        <v>42.3</v>
      </c>
      <c r="X227" s="133">
        <v>2604.04</v>
      </c>
      <c r="Y227" s="132">
        <v>0</v>
      </c>
      <c r="Z227" s="134">
        <v>0</v>
      </c>
      <c r="AA227" s="132">
        <v>4.71</v>
      </c>
      <c r="AB227" s="132">
        <v>10.67</v>
      </c>
      <c r="AC227" s="132">
        <v>14</v>
      </c>
      <c r="AD227" s="131">
        <f t="shared" si="132"/>
        <v>1114766.0279999999</v>
      </c>
      <c r="AE227" s="132">
        <f t="shared" si="132"/>
        <v>140084.41199999998</v>
      </c>
      <c r="AF227" s="132">
        <f t="shared" si="132"/>
        <v>195005.84399999998</v>
      </c>
      <c r="AG227" s="132">
        <f t="shared" si="132"/>
        <v>275302.36799999996</v>
      </c>
      <c r="AH227" s="132">
        <f t="shared" si="132"/>
        <v>187706.16</v>
      </c>
      <c r="AI227" s="132">
        <f t="shared" si="132"/>
        <v>92810.267999999996</v>
      </c>
      <c r="AJ227" s="132">
        <f t="shared" si="164"/>
        <v>53531.015999999996</v>
      </c>
      <c r="AK227" s="132">
        <f t="shared" si="164"/>
        <v>170325.96</v>
      </c>
      <c r="AL227" s="132">
        <f t="shared" si="164"/>
        <v>0</v>
      </c>
      <c r="AN227" s="135">
        <f>SUMIF('Page 1'!$L:$L,$B:$B,'Page 1'!$S:$S)</f>
        <v>48.16</v>
      </c>
      <c r="AO227" s="190">
        <f>SUMIF(СиР!$T$25:$Z$25,$AN$5:$AN$235,СиР!$T$26:$Z$26)</f>
        <v>18.649999999999999</v>
      </c>
      <c r="AP227" s="191"/>
      <c r="AQ227" s="135">
        <f>SUMIF(СиР!$T$25:$Z$25,$AN$5:$AN$235,СиР!$T$28:$Z$28)</f>
        <v>7.16</v>
      </c>
      <c r="AR227" s="135">
        <f>SUMIF(СиР!$T$25:$Z$25,$AN$5:$AN$235,СиР!$T$29:$Z$29)</f>
        <v>1.53</v>
      </c>
      <c r="AS227" s="135">
        <f>SUMIF(СиР!$T$25:$Z$25,$AN$5:$AN$235,СиР!$T$30:$Z$30)</f>
        <v>0.32</v>
      </c>
      <c r="AT227" s="135">
        <f>SUMIF(СиР!$T$25:$Z$25,$AN$5:$AN$235,СиР!$T$31:$Z$31)</f>
        <v>0.87</v>
      </c>
      <c r="AU227" s="135">
        <f>SUMIF(СиР!$T$25:$Z$25,$AN$5:$AN$235,СиР!$T$32:$Z$32)</f>
        <v>5.01</v>
      </c>
      <c r="AV227" s="135">
        <f>SUMIF(СиР!$T$25:$Z$25,$AN$5:$AN$235,СиР!$T$33:$Z$33)</f>
        <v>4.99</v>
      </c>
      <c r="AW227" s="135">
        <f>SUMIF(СиР!$T$25:$Z$25,$AN$5:$AN$235,СиР!$T$34:$Z$34)</f>
        <v>2.7</v>
      </c>
      <c r="AX227" s="135">
        <f>SUMIF(СиР!$T$25:$Z$25,$AN$5:$AN$235,СиР!$T$35:$Z$35)</f>
        <v>6.46</v>
      </c>
      <c r="AY227" s="135">
        <f>SUMIF(СиР!$T$25:$Z$25,$AN$5:$AN$235,СиР!$T$36:$Z$36)</f>
        <v>0.47</v>
      </c>
      <c r="AZ227" s="136">
        <f>SUMIF(СиР!$T$25:$Z$25,$AN$5:$AN$235,СиР!$T$37:$Z$37)</f>
        <v>0</v>
      </c>
      <c r="BA227" s="135">
        <f t="shared" si="165"/>
        <v>54.565279999999994</v>
      </c>
      <c r="BB227" s="190">
        <f t="shared" ref="BB227:BD235" si="170">$BA227*AO227/$AN227</f>
        <v>21.130449999999996</v>
      </c>
      <c r="BC227" s="191">
        <f t="shared" si="170"/>
        <v>0</v>
      </c>
      <c r="BD227" s="135">
        <f t="shared" si="170"/>
        <v>8.1122800000000002</v>
      </c>
      <c r="BE227" s="135">
        <f t="shared" si="169"/>
        <v>1.7334900000000002</v>
      </c>
      <c r="BF227" s="135">
        <f t="shared" si="169"/>
        <v>0.36255999999999999</v>
      </c>
      <c r="BG227" s="135">
        <f t="shared" si="169"/>
        <v>0.98570999999999998</v>
      </c>
      <c r="BH227" s="135">
        <f t="shared" si="143"/>
        <v>5.6763299999999992</v>
      </c>
      <c r="BI227" s="135">
        <f t="shared" si="143"/>
        <v>5.6536700000000009</v>
      </c>
      <c r="BJ227" s="135">
        <f t="shared" si="143"/>
        <v>3.0591000000000004</v>
      </c>
      <c r="BK227" s="135">
        <f t="shared" si="133"/>
        <v>7.3191800000000002</v>
      </c>
      <c r="BL227" s="135">
        <f t="shared" si="133"/>
        <v>0.53250999999999993</v>
      </c>
      <c r="BM227" s="136">
        <f t="shared" si="133"/>
        <v>0</v>
      </c>
      <c r="BN227" s="137">
        <f t="shared" si="145"/>
        <v>3719205.2195199993</v>
      </c>
      <c r="BO227" s="187">
        <f t="shared" si="166"/>
        <v>1440265.3102999998</v>
      </c>
      <c r="BP227" s="187">
        <f t="shared" si="167"/>
        <v>0</v>
      </c>
      <c r="BQ227" s="137">
        <f t="shared" si="168"/>
        <v>552938.31752000004</v>
      </c>
      <c r="BR227" s="137">
        <f t="shared" si="168"/>
        <v>118155.81365999999</v>
      </c>
      <c r="BS227" s="137">
        <f t="shared" si="168"/>
        <v>24712.32704</v>
      </c>
      <c r="BT227" s="137">
        <f t="shared" si="168"/>
        <v>67186.639139999985</v>
      </c>
      <c r="BU227" s="137">
        <f t="shared" si="168"/>
        <v>386902.37021999998</v>
      </c>
      <c r="BV227" s="137">
        <f t="shared" si="168"/>
        <v>385357.84978000005</v>
      </c>
      <c r="BW227" s="137">
        <f t="shared" si="168"/>
        <v>208510.25940000004</v>
      </c>
      <c r="BX227" s="137">
        <f t="shared" si="168"/>
        <v>498880.10212</v>
      </c>
      <c r="BY227" s="137">
        <f t="shared" si="168"/>
        <v>36296.230339999987</v>
      </c>
      <c r="BZ227" s="137">
        <f t="shared" si="168"/>
        <v>0</v>
      </c>
      <c r="CA227" s="122">
        <v>1</v>
      </c>
      <c r="CF227" s="127" t="s">
        <v>195</v>
      </c>
    </row>
    <row r="228" spans="1:84" s="145" customFormat="1" ht="12" hidden="1" customHeight="1" x14ac:dyDescent="0.25">
      <c r="A228" s="126" t="e">
        <f t="shared" si="146"/>
        <v>#REF!</v>
      </c>
      <c r="B228" s="127" t="s">
        <v>196</v>
      </c>
      <c r="C228" s="128">
        <f t="shared" si="147"/>
        <v>2479.9</v>
      </c>
      <c r="D228" s="129">
        <v>2479.9</v>
      </c>
      <c r="E228" s="129">
        <v>0</v>
      </c>
      <c r="F228" s="129">
        <v>255</v>
      </c>
      <c r="G228" s="126" t="s">
        <v>216</v>
      </c>
      <c r="H228" s="130">
        <v>7</v>
      </c>
      <c r="I228" s="130" t="s">
        <v>275</v>
      </c>
      <c r="J228" s="138">
        <v>23.45</v>
      </c>
      <c r="K228" s="132">
        <v>4.32</v>
      </c>
      <c r="L228" s="132">
        <v>4.8899999999999997</v>
      </c>
      <c r="M228" s="132">
        <v>7.16</v>
      </c>
      <c r="N228" s="132">
        <v>4.1900000000000004</v>
      </c>
      <c r="O228" s="132">
        <v>2.67</v>
      </c>
      <c r="P228" s="132">
        <v>0</v>
      </c>
      <c r="Q228" s="132">
        <v>0</v>
      </c>
      <c r="R228" s="132">
        <v>0.22</v>
      </c>
      <c r="S228" s="133">
        <v>40</v>
      </c>
      <c r="T228" s="133">
        <v>40</v>
      </c>
      <c r="U228" s="133">
        <v>2604.04</v>
      </c>
      <c r="V228" s="132">
        <v>195.98199600000001</v>
      </c>
      <c r="W228" s="133">
        <v>42.3</v>
      </c>
      <c r="X228" s="133">
        <v>2604.04</v>
      </c>
      <c r="Y228" s="132">
        <v>7.85</v>
      </c>
      <c r="Z228" s="134">
        <v>0</v>
      </c>
      <c r="AA228" s="132">
        <v>4.71</v>
      </c>
      <c r="AB228" s="132">
        <v>10.67</v>
      </c>
      <c r="AC228" s="132">
        <v>14</v>
      </c>
      <c r="AD228" s="131">
        <f t="shared" si="132"/>
        <v>348921.93</v>
      </c>
      <c r="AE228" s="132">
        <f t="shared" si="132"/>
        <v>64279.008000000009</v>
      </c>
      <c r="AF228" s="132">
        <f t="shared" si="132"/>
        <v>72760.266000000003</v>
      </c>
      <c r="AG228" s="132">
        <f t="shared" si="132"/>
        <v>106536.50400000002</v>
      </c>
      <c r="AH228" s="132">
        <f t="shared" si="132"/>
        <v>62344.686000000002</v>
      </c>
      <c r="AI228" s="132">
        <f t="shared" si="132"/>
        <v>39727.998</v>
      </c>
      <c r="AJ228" s="132">
        <f t="shared" si="164"/>
        <v>0</v>
      </c>
      <c r="AK228" s="132">
        <f t="shared" si="164"/>
        <v>0</v>
      </c>
      <c r="AL228" s="132">
        <f t="shared" si="164"/>
        <v>3273.4679999999998</v>
      </c>
      <c r="AN228" s="135">
        <f>SUMIF('Page 1'!$L:$L,$B:$B,'Page 1'!$S:$S)</f>
        <v>33.17</v>
      </c>
      <c r="AO228" s="190">
        <f>SUMIF(СиР!$T$25:$Z$25,$AN$5:$AN$235,СиР!$T$26:$Z$26)</f>
        <v>13.89</v>
      </c>
      <c r="AP228" s="191"/>
      <c r="AQ228" s="135">
        <f>SUMIF(СиР!$T$25:$Z$25,$AN$5:$AN$235,СиР!$T$28:$Z$28)</f>
        <v>5.9</v>
      </c>
      <c r="AR228" s="135">
        <f>SUMIF(СиР!$T$25:$Z$25,$AN$5:$AN$235,СиР!$T$29:$Z$29)</f>
        <v>1.53</v>
      </c>
      <c r="AS228" s="135">
        <f>SUMIF(СиР!$T$25:$Z$25,$AN$5:$AN$235,СиР!$T$30:$Z$30)</f>
        <v>0.32</v>
      </c>
      <c r="AT228" s="135">
        <f>SUMIF(СиР!$T$25:$Z$25,$AN$5:$AN$235,СиР!$T$31:$Z$31)</f>
        <v>0.6</v>
      </c>
      <c r="AU228" s="135">
        <f>SUMIF(СиР!$T$25:$Z$25,$AN$5:$AN$235,СиР!$T$32:$Z$32)</f>
        <v>5.01</v>
      </c>
      <c r="AV228" s="135">
        <f>SUMIF(СиР!$T$25:$Z$25,$AN$5:$AN$235,СиР!$T$33:$Z$33)</f>
        <v>4.99</v>
      </c>
      <c r="AW228" s="135">
        <f>SUMIF(СиР!$T$25:$Z$25,$AN$5:$AN$235,СиР!$T$34:$Z$34)</f>
        <v>0</v>
      </c>
      <c r="AX228" s="135">
        <f>SUMIF(СиР!$T$25:$Z$25,$AN$5:$AN$235,СиР!$T$35:$Z$35)</f>
        <v>0</v>
      </c>
      <c r="AY228" s="135">
        <f>SUMIF(СиР!$T$25:$Z$25,$AN$5:$AN$235,СиР!$T$36:$Z$36)</f>
        <v>0</v>
      </c>
      <c r="AZ228" s="136">
        <f>SUMIF(СиР!$T$25:$Z$25,$AN$5:$AN$235,СиР!$T$37:$Z$37)</f>
        <v>0.93</v>
      </c>
      <c r="BA228" s="135">
        <f t="shared" si="165"/>
        <v>37.581610000000005</v>
      </c>
      <c r="BB228" s="190">
        <f t="shared" si="170"/>
        <v>15.737370000000004</v>
      </c>
      <c r="BC228" s="191">
        <f t="shared" si="170"/>
        <v>0</v>
      </c>
      <c r="BD228" s="135">
        <f t="shared" si="170"/>
        <v>6.6847000000000012</v>
      </c>
      <c r="BE228" s="135">
        <f t="shared" si="169"/>
        <v>1.7334900000000002</v>
      </c>
      <c r="BF228" s="135">
        <f t="shared" si="169"/>
        <v>0.36256000000000005</v>
      </c>
      <c r="BG228" s="135">
        <f t="shared" si="169"/>
        <v>0.67980000000000007</v>
      </c>
      <c r="BH228" s="135">
        <f t="shared" si="143"/>
        <v>5.6763300000000001</v>
      </c>
      <c r="BI228" s="135">
        <f t="shared" si="143"/>
        <v>5.65367</v>
      </c>
      <c r="BJ228" s="135">
        <f t="shared" si="143"/>
        <v>0</v>
      </c>
      <c r="BK228" s="135">
        <f t="shared" si="133"/>
        <v>0</v>
      </c>
      <c r="BL228" s="135">
        <f t="shared" si="133"/>
        <v>0</v>
      </c>
      <c r="BM228" s="136">
        <f t="shared" si="133"/>
        <v>1.0536900000000002</v>
      </c>
      <c r="BN228" s="137">
        <f t="shared" si="145"/>
        <v>1096502.91239</v>
      </c>
      <c r="BO228" s="187">
        <f t="shared" si="166"/>
        <v>459162.66063000011</v>
      </c>
      <c r="BP228" s="187">
        <f t="shared" si="167"/>
        <v>0</v>
      </c>
      <c r="BQ228" s="137">
        <f t="shared" si="168"/>
        <v>195036.69530000002</v>
      </c>
      <c r="BR228" s="137">
        <f t="shared" si="168"/>
        <v>50577.312510000003</v>
      </c>
      <c r="BS228" s="137">
        <f t="shared" si="168"/>
        <v>10578.26144</v>
      </c>
      <c r="BT228" s="137">
        <f t="shared" si="168"/>
        <v>19834.240200000004</v>
      </c>
      <c r="BU228" s="137">
        <f t="shared" si="168"/>
        <v>165615.90567000001</v>
      </c>
      <c r="BV228" s="137">
        <f t="shared" si="168"/>
        <v>164954.76433000001</v>
      </c>
      <c r="BW228" s="137">
        <f t="shared" si="168"/>
        <v>0</v>
      </c>
      <c r="BX228" s="137">
        <f t="shared" si="168"/>
        <v>0</v>
      </c>
      <c r="BY228" s="137">
        <f t="shared" si="168"/>
        <v>0</v>
      </c>
      <c r="BZ228" s="137">
        <f t="shared" si="168"/>
        <v>30743.072310000007</v>
      </c>
      <c r="CA228" s="122">
        <v>1</v>
      </c>
      <c r="CF228" s="127" t="s">
        <v>196</v>
      </c>
    </row>
    <row r="229" spans="1:84" s="145" customFormat="1" ht="12" hidden="1" customHeight="1" x14ac:dyDescent="0.25">
      <c r="A229" s="126" t="e">
        <f t="shared" si="146"/>
        <v>#REF!</v>
      </c>
      <c r="B229" s="127" t="s">
        <v>197</v>
      </c>
      <c r="C229" s="128">
        <f t="shared" si="147"/>
        <v>2720.4</v>
      </c>
      <c r="D229" s="129">
        <v>2529.6</v>
      </c>
      <c r="E229" s="129">
        <v>190.8</v>
      </c>
      <c r="F229" s="129">
        <v>221.4</v>
      </c>
      <c r="G229" s="126" t="s">
        <v>216</v>
      </c>
      <c r="H229" s="130">
        <v>7</v>
      </c>
      <c r="I229" s="130" t="s">
        <v>275</v>
      </c>
      <c r="J229" s="138">
        <v>23.45</v>
      </c>
      <c r="K229" s="132">
        <v>4.32</v>
      </c>
      <c r="L229" s="132">
        <v>4.8899999999999997</v>
      </c>
      <c r="M229" s="132">
        <v>7.16</v>
      </c>
      <c r="N229" s="132">
        <v>4.1900000000000004</v>
      </c>
      <c r="O229" s="132">
        <v>2.67</v>
      </c>
      <c r="P229" s="132">
        <v>0</v>
      </c>
      <c r="Q229" s="132">
        <v>0</v>
      </c>
      <c r="R229" s="132">
        <v>0.22</v>
      </c>
      <c r="S229" s="133">
        <v>40</v>
      </c>
      <c r="T229" s="133">
        <v>40</v>
      </c>
      <c r="U229" s="133">
        <v>2604.04</v>
      </c>
      <c r="V229" s="132">
        <v>195.98199600000001</v>
      </c>
      <c r="W229" s="133">
        <v>42.3</v>
      </c>
      <c r="X229" s="133">
        <v>2604.04</v>
      </c>
      <c r="Y229" s="132">
        <v>7.85</v>
      </c>
      <c r="Z229" s="134">
        <v>0</v>
      </c>
      <c r="AA229" s="132">
        <v>4.71</v>
      </c>
      <c r="AB229" s="132">
        <v>10.67</v>
      </c>
      <c r="AC229" s="132">
        <v>14</v>
      </c>
      <c r="AD229" s="131">
        <f t="shared" si="132"/>
        <v>382760.27999999997</v>
      </c>
      <c r="AE229" s="132">
        <f t="shared" si="132"/>
        <v>70512.768000000011</v>
      </c>
      <c r="AF229" s="132">
        <f t="shared" si="132"/>
        <v>79816.535999999993</v>
      </c>
      <c r="AG229" s="132">
        <f t="shared" si="132"/>
        <v>116868.38400000002</v>
      </c>
      <c r="AH229" s="132">
        <f t="shared" si="132"/>
        <v>68390.856</v>
      </c>
      <c r="AI229" s="132">
        <f t="shared" si="132"/>
        <v>43580.807999999997</v>
      </c>
      <c r="AJ229" s="132">
        <f t="shared" si="164"/>
        <v>0</v>
      </c>
      <c r="AK229" s="132">
        <f t="shared" si="164"/>
        <v>0</v>
      </c>
      <c r="AL229" s="132">
        <f t="shared" si="164"/>
        <v>3590.9280000000003</v>
      </c>
      <c r="AN229" s="135">
        <f>SUMIF('Page 1'!$L:$L,$B:$B,'Page 1'!$S:$S)</f>
        <v>33.17</v>
      </c>
      <c r="AO229" s="190">
        <f>SUMIF(СиР!$T$25:$Z$25,$AN$5:$AN$235,СиР!$T$26:$Z$26)</f>
        <v>13.89</v>
      </c>
      <c r="AP229" s="191"/>
      <c r="AQ229" s="135">
        <f>SUMIF(СиР!$T$25:$Z$25,$AN$5:$AN$235,СиР!$T$28:$Z$28)</f>
        <v>5.9</v>
      </c>
      <c r="AR229" s="135">
        <f>SUMIF(СиР!$T$25:$Z$25,$AN$5:$AN$235,СиР!$T$29:$Z$29)</f>
        <v>1.53</v>
      </c>
      <c r="AS229" s="135">
        <f>SUMIF(СиР!$T$25:$Z$25,$AN$5:$AN$235,СиР!$T$30:$Z$30)</f>
        <v>0.32</v>
      </c>
      <c r="AT229" s="135">
        <f>SUMIF(СиР!$T$25:$Z$25,$AN$5:$AN$235,СиР!$T$31:$Z$31)</f>
        <v>0.6</v>
      </c>
      <c r="AU229" s="135">
        <f>SUMIF(СиР!$T$25:$Z$25,$AN$5:$AN$235,СиР!$T$32:$Z$32)</f>
        <v>5.01</v>
      </c>
      <c r="AV229" s="135">
        <f>SUMIF(СиР!$T$25:$Z$25,$AN$5:$AN$235,СиР!$T$33:$Z$33)</f>
        <v>4.99</v>
      </c>
      <c r="AW229" s="135">
        <f>SUMIF(СиР!$T$25:$Z$25,$AN$5:$AN$235,СиР!$T$34:$Z$34)</f>
        <v>0</v>
      </c>
      <c r="AX229" s="135">
        <f>SUMIF(СиР!$T$25:$Z$25,$AN$5:$AN$235,СиР!$T$35:$Z$35)</f>
        <v>0</v>
      </c>
      <c r="AY229" s="135">
        <f>SUMIF(СиР!$T$25:$Z$25,$AN$5:$AN$235,СиР!$T$36:$Z$36)</f>
        <v>0</v>
      </c>
      <c r="AZ229" s="136">
        <f>SUMIF(СиР!$T$25:$Z$25,$AN$5:$AN$235,СиР!$T$37:$Z$37)</f>
        <v>0.93</v>
      </c>
      <c r="BA229" s="135">
        <f t="shared" si="165"/>
        <v>37.581610000000005</v>
      </c>
      <c r="BB229" s="190">
        <f t="shared" si="170"/>
        <v>15.737370000000004</v>
      </c>
      <c r="BC229" s="191">
        <f t="shared" si="170"/>
        <v>0</v>
      </c>
      <c r="BD229" s="135">
        <f t="shared" si="170"/>
        <v>6.6847000000000012</v>
      </c>
      <c r="BE229" s="135">
        <f t="shared" si="169"/>
        <v>1.7334900000000002</v>
      </c>
      <c r="BF229" s="135">
        <f t="shared" si="169"/>
        <v>0.36256000000000005</v>
      </c>
      <c r="BG229" s="135">
        <f t="shared" si="169"/>
        <v>0.67980000000000007</v>
      </c>
      <c r="BH229" s="135">
        <f t="shared" si="143"/>
        <v>5.6763300000000001</v>
      </c>
      <c r="BI229" s="135">
        <f t="shared" si="143"/>
        <v>5.65367</v>
      </c>
      <c r="BJ229" s="135">
        <f t="shared" si="143"/>
        <v>0</v>
      </c>
      <c r="BK229" s="135">
        <f t="shared" si="133"/>
        <v>0</v>
      </c>
      <c r="BL229" s="135">
        <f t="shared" si="133"/>
        <v>0</v>
      </c>
      <c r="BM229" s="136">
        <f t="shared" si="133"/>
        <v>1.0536900000000002</v>
      </c>
      <c r="BN229" s="137">
        <f t="shared" si="145"/>
        <v>1202841.4544400002</v>
      </c>
      <c r="BO229" s="187">
        <f t="shared" si="166"/>
        <v>503692.12548000016</v>
      </c>
      <c r="BP229" s="187">
        <f t="shared" si="167"/>
        <v>0</v>
      </c>
      <c r="BQ229" s="137">
        <f t="shared" si="168"/>
        <v>213951.29880000002</v>
      </c>
      <c r="BR229" s="137">
        <f t="shared" si="168"/>
        <v>55482.285960000001</v>
      </c>
      <c r="BS229" s="137">
        <f t="shared" si="168"/>
        <v>11604.13824</v>
      </c>
      <c r="BT229" s="137">
        <f t="shared" si="168"/>
        <v>21757.759200000004</v>
      </c>
      <c r="BU229" s="137">
        <f t="shared" si="168"/>
        <v>181677.28932000001</v>
      </c>
      <c r="BV229" s="137">
        <f t="shared" si="168"/>
        <v>180952.03068</v>
      </c>
      <c r="BW229" s="137">
        <f t="shared" si="168"/>
        <v>0</v>
      </c>
      <c r="BX229" s="137">
        <f t="shared" si="168"/>
        <v>0</v>
      </c>
      <c r="BY229" s="137">
        <f t="shared" si="168"/>
        <v>0</v>
      </c>
      <c r="BZ229" s="137">
        <f t="shared" si="168"/>
        <v>33724.526760000008</v>
      </c>
      <c r="CA229" s="122">
        <v>1</v>
      </c>
      <c r="CF229" s="127" t="s">
        <v>197</v>
      </c>
    </row>
    <row r="230" spans="1:84" s="145" customFormat="1" ht="12" hidden="1" customHeight="1" x14ac:dyDescent="0.25">
      <c r="A230" s="126" t="e">
        <f t="shared" si="146"/>
        <v>#REF!</v>
      </c>
      <c r="B230" s="127" t="s">
        <v>198</v>
      </c>
      <c r="C230" s="128">
        <f t="shared" si="147"/>
        <v>2976.2999999999997</v>
      </c>
      <c r="D230" s="129">
        <v>2941.7</v>
      </c>
      <c r="E230" s="129">
        <v>34.6</v>
      </c>
      <c r="F230" s="129">
        <v>715</v>
      </c>
      <c r="G230" s="126" t="s">
        <v>216</v>
      </c>
      <c r="H230" s="130">
        <v>1</v>
      </c>
      <c r="I230" s="130" t="s">
        <v>275</v>
      </c>
      <c r="J230" s="138">
        <v>32.07</v>
      </c>
      <c r="K230" s="132">
        <v>4.03</v>
      </c>
      <c r="L230" s="132">
        <v>5.61</v>
      </c>
      <c r="M230" s="132">
        <v>7.92</v>
      </c>
      <c r="N230" s="132">
        <v>5.4</v>
      </c>
      <c r="O230" s="132">
        <v>2.67</v>
      </c>
      <c r="P230" s="132">
        <v>1.54</v>
      </c>
      <c r="Q230" s="132">
        <v>4.9000000000000004</v>
      </c>
      <c r="R230" s="132">
        <v>0</v>
      </c>
      <c r="S230" s="133">
        <v>40</v>
      </c>
      <c r="T230" s="133">
        <v>40</v>
      </c>
      <c r="U230" s="133">
        <v>2604.04</v>
      </c>
      <c r="V230" s="132">
        <v>195.98199600000001</v>
      </c>
      <c r="W230" s="133">
        <v>42.3</v>
      </c>
      <c r="X230" s="133">
        <v>2604.04</v>
      </c>
      <c r="Y230" s="132">
        <v>0</v>
      </c>
      <c r="Z230" s="134">
        <v>0</v>
      </c>
      <c r="AA230" s="132">
        <v>4.71</v>
      </c>
      <c r="AB230" s="132">
        <v>10.67</v>
      </c>
      <c r="AC230" s="132">
        <v>14</v>
      </c>
      <c r="AD230" s="131">
        <f t="shared" si="132"/>
        <v>572699.64599999995</v>
      </c>
      <c r="AE230" s="132">
        <f t="shared" si="132"/>
        <v>71966.933999999994</v>
      </c>
      <c r="AF230" s="132">
        <f t="shared" si="132"/>
        <v>100182.25799999999</v>
      </c>
      <c r="AG230" s="132">
        <f t="shared" si="132"/>
        <v>141433.77599999998</v>
      </c>
      <c r="AH230" s="132">
        <f t="shared" si="132"/>
        <v>96432.12</v>
      </c>
      <c r="AI230" s="132">
        <f t="shared" si="132"/>
        <v>47680.325999999994</v>
      </c>
      <c r="AJ230" s="132">
        <f t="shared" si="164"/>
        <v>27501.011999999995</v>
      </c>
      <c r="AK230" s="132">
        <f t="shared" si="164"/>
        <v>87503.22</v>
      </c>
      <c r="AL230" s="132">
        <f t="shared" si="164"/>
        <v>0</v>
      </c>
      <c r="AN230" s="135">
        <f>SUMIF('Page 1'!$L:$L,$B:$B,'Page 1'!$S:$S)</f>
        <v>48.16</v>
      </c>
      <c r="AO230" s="190">
        <f>SUMIF(СиР!$T$25:$Z$25,$AN$5:$AN$235,СиР!$T$26:$Z$26)</f>
        <v>18.649999999999999</v>
      </c>
      <c r="AP230" s="191"/>
      <c r="AQ230" s="135">
        <f>SUMIF(СиР!$T$25:$Z$25,$AN$5:$AN$235,СиР!$T$28:$Z$28)</f>
        <v>7.16</v>
      </c>
      <c r="AR230" s="135">
        <f>SUMIF(СиР!$T$25:$Z$25,$AN$5:$AN$235,СиР!$T$29:$Z$29)</f>
        <v>1.53</v>
      </c>
      <c r="AS230" s="135">
        <f>SUMIF(СиР!$T$25:$Z$25,$AN$5:$AN$235,СиР!$T$30:$Z$30)</f>
        <v>0.32</v>
      </c>
      <c r="AT230" s="135">
        <f>SUMIF(СиР!$T$25:$Z$25,$AN$5:$AN$235,СиР!$T$31:$Z$31)</f>
        <v>0.87</v>
      </c>
      <c r="AU230" s="135">
        <f>SUMIF(СиР!$T$25:$Z$25,$AN$5:$AN$235,СиР!$T$32:$Z$32)</f>
        <v>5.01</v>
      </c>
      <c r="AV230" s="135">
        <f>SUMIF(СиР!$T$25:$Z$25,$AN$5:$AN$235,СиР!$T$33:$Z$33)</f>
        <v>4.99</v>
      </c>
      <c r="AW230" s="135">
        <f>SUMIF(СиР!$T$25:$Z$25,$AN$5:$AN$235,СиР!$T$34:$Z$34)</f>
        <v>2.7</v>
      </c>
      <c r="AX230" s="135">
        <f>SUMIF(СиР!$T$25:$Z$25,$AN$5:$AN$235,СиР!$T$35:$Z$35)</f>
        <v>6.46</v>
      </c>
      <c r="AY230" s="135">
        <f>SUMIF(СиР!$T$25:$Z$25,$AN$5:$AN$235,СиР!$T$36:$Z$36)</f>
        <v>0.47</v>
      </c>
      <c r="AZ230" s="136">
        <f>SUMIF(СиР!$T$25:$Z$25,$AN$5:$AN$235,СиР!$T$37:$Z$37)</f>
        <v>0</v>
      </c>
      <c r="BA230" s="135">
        <f t="shared" si="165"/>
        <v>54.565279999999994</v>
      </c>
      <c r="BB230" s="190">
        <f t="shared" si="170"/>
        <v>21.130449999999996</v>
      </c>
      <c r="BC230" s="191">
        <f t="shared" si="170"/>
        <v>0</v>
      </c>
      <c r="BD230" s="135">
        <f t="shared" si="170"/>
        <v>8.1122800000000002</v>
      </c>
      <c r="BE230" s="135">
        <f t="shared" si="169"/>
        <v>1.7334900000000002</v>
      </c>
      <c r="BF230" s="135">
        <f t="shared" si="169"/>
        <v>0.36255999999999999</v>
      </c>
      <c r="BG230" s="135">
        <f t="shared" si="169"/>
        <v>0.98570999999999998</v>
      </c>
      <c r="BH230" s="135">
        <f t="shared" si="143"/>
        <v>5.6763299999999992</v>
      </c>
      <c r="BI230" s="135">
        <f t="shared" si="143"/>
        <v>5.6536700000000009</v>
      </c>
      <c r="BJ230" s="135">
        <f t="shared" si="143"/>
        <v>3.0591000000000004</v>
      </c>
      <c r="BK230" s="135">
        <f t="shared" si="133"/>
        <v>7.3191800000000002</v>
      </c>
      <c r="BL230" s="135">
        <f t="shared" si="133"/>
        <v>0.53250999999999993</v>
      </c>
      <c r="BM230" s="136">
        <f t="shared" si="133"/>
        <v>0</v>
      </c>
      <c r="BN230" s="137">
        <f t="shared" si="145"/>
        <v>1910703.6446400003</v>
      </c>
      <c r="BO230" s="187">
        <f t="shared" si="166"/>
        <v>739921.57334999985</v>
      </c>
      <c r="BP230" s="187">
        <f t="shared" si="167"/>
        <v>0</v>
      </c>
      <c r="BQ230" s="137">
        <f t="shared" si="168"/>
        <v>284066.40564000001</v>
      </c>
      <c r="BR230" s="137">
        <f t="shared" si="168"/>
        <v>60701.340869999993</v>
      </c>
      <c r="BS230" s="137">
        <f t="shared" si="168"/>
        <v>12695.705279999998</v>
      </c>
      <c r="BT230" s="137">
        <f t="shared" si="168"/>
        <v>34516.448729999996</v>
      </c>
      <c r="BU230" s="137">
        <f t="shared" si="168"/>
        <v>198767.13578999997</v>
      </c>
      <c r="BV230" s="137">
        <f t="shared" si="168"/>
        <v>197973.65421000004</v>
      </c>
      <c r="BW230" s="137">
        <f t="shared" si="168"/>
        <v>107120.01330000001</v>
      </c>
      <c r="BX230" s="137">
        <f t="shared" si="168"/>
        <v>256294.55033999999</v>
      </c>
      <c r="BY230" s="137">
        <f t="shared" si="168"/>
        <v>18646.817129999996</v>
      </c>
      <c r="BZ230" s="137">
        <f t="shared" si="168"/>
        <v>0</v>
      </c>
      <c r="CA230" s="122">
        <v>1</v>
      </c>
      <c r="CF230" s="127" t="s">
        <v>198</v>
      </c>
    </row>
    <row r="231" spans="1:84" s="145" customFormat="1" ht="12" hidden="1" customHeight="1" x14ac:dyDescent="0.25">
      <c r="A231" s="126" t="e">
        <f t="shared" si="146"/>
        <v>#REF!</v>
      </c>
      <c r="B231" s="127" t="s">
        <v>199</v>
      </c>
      <c r="C231" s="128">
        <f t="shared" si="147"/>
        <v>3103.2</v>
      </c>
      <c r="D231" s="129">
        <v>3103.2</v>
      </c>
      <c r="E231" s="129">
        <v>0</v>
      </c>
      <c r="F231" s="129">
        <v>314</v>
      </c>
      <c r="G231" s="126" t="s">
        <v>216</v>
      </c>
      <c r="H231" s="130">
        <v>7</v>
      </c>
      <c r="I231" s="130" t="s">
        <v>275</v>
      </c>
      <c r="J231" s="138">
        <v>23.45</v>
      </c>
      <c r="K231" s="132">
        <v>4.32</v>
      </c>
      <c r="L231" s="132">
        <v>4.8899999999999997</v>
      </c>
      <c r="M231" s="132">
        <v>7.16</v>
      </c>
      <c r="N231" s="132">
        <v>4.1900000000000004</v>
      </c>
      <c r="O231" s="132">
        <v>2.67</v>
      </c>
      <c r="P231" s="132">
        <v>0</v>
      </c>
      <c r="Q231" s="132">
        <v>0</v>
      </c>
      <c r="R231" s="132">
        <v>0.22</v>
      </c>
      <c r="S231" s="133">
        <v>40</v>
      </c>
      <c r="T231" s="133">
        <v>40</v>
      </c>
      <c r="U231" s="133">
        <v>2604.04</v>
      </c>
      <c r="V231" s="132">
        <v>195.98199600000001</v>
      </c>
      <c r="W231" s="133">
        <v>42.3</v>
      </c>
      <c r="X231" s="133">
        <v>2604.04</v>
      </c>
      <c r="Y231" s="132">
        <v>7.85</v>
      </c>
      <c r="Z231" s="134">
        <v>0</v>
      </c>
      <c r="AA231" s="132">
        <v>4.71</v>
      </c>
      <c r="AB231" s="132">
        <v>10.67</v>
      </c>
      <c r="AC231" s="132">
        <v>14</v>
      </c>
      <c r="AD231" s="131">
        <f t="shared" si="132"/>
        <v>436620.24</v>
      </c>
      <c r="AE231" s="132">
        <f t="shared" si="132"/>
        <v>80434.944000000003</v>
      </c>
      <c r="AF231" s="132">
        <f t="shared" si="132"/>
        <v>91047.887999999977</v>
      </c>
      <c r="AG231" s="132">
        <f t="shared" si="132"/>
        <v>133313.47200000001</v>
      </c>
      <c r="AH231" s="132">
        <f t="shared" si="132"/>
        <v>78014.448000000004</v>
      </c>
      <c r="AI231" s="132">
        <f t="shared" si="132"/>
        <v>49713.263999999996</v>
      </c>
      <c r="AJ231" s="132">
        <f t="shared" si="164"/>
        <v>0</v>
      </c>
      <c r="AK231" s="132">
        <f t="shared" si="164"/>
        <v>0</v>
      </c>
      <c r="AL231" s="132">
        <f t="shared" si="164"/>
        <v>4096.2240000000002</v>
      </c>
      <c r="AN231" s="135">
        <f>SUMIF('Page 1'!$L:$L,$B:$B,'Page 1'!$S:$S)</f>
        <v>33.17</v>
      </c>
      <c r="AO231" s="190">
        <f>SUMIF(СиР!$T$25:$Z$25,$AN$5:$AN$235,СиР!$T$26:$Z$26)</f>
        <v>13.89</v>
      </c>
      <c r="AP231" s="191"/>
      <c r="AQ231" s="135">
        <f>SUMIF(СиР!$T$25:$Z$25,$AN$5:$AN$235,СиР!$T$28:$Z$28)</f>
        <v>5.9</v>
      </c>
      <c r="AR231" s="135">
        <f>SUMIF(СиР!$T$25:$Z$25,$AN$5:$AN$235,СиР!$T$29:$Z$29)</f>
        <v>1.53</v>
      </c>
      <c r="AS231" s="135">
        <f>SUMIF(СиР!$T$25:$Z$25,$AN$5:$AN$235,СиР!$T$30:$Z$30)</f>
        <v>0.32</v>
      </c>
      <c r="AT231" s="135">
        <f>SUMIF(СиР!$T$25:$Z$25,$AN$5:$AN$235,СиР!$T$31:$Z$31)</f>
        <v>0.6</v>
      </c>
      <c r="AU231" s="135">
        <f>SUMIF(СиР!$T$25:$Z$25,$AN$5:$AN$235,СиР!$T$32:$Z$32)</f>
        <v>5.01</v>
      </c>
      <c r="AV231" s="135">
        <f>SUMIF(СиР!$T$25:$Z$25,$AN$5:$AN$235,СиР!$T$33:$Z$33)</f>
        <v>4.99</v>
      </c>
      <c r="AW231" s="135">
        <f>SUMIF(СиР!$T$25:$Z$25,$AN$5:$AN$235,СиР!$T$34:$Z$34)</f>
        <v>0</v>
      </c>
      <c r="AX231" s="135">
        <f>SUMIF(СиР!$T$25:$Z$25,$AN$5:$AN$235,СиР!$T$35:$Z$35)</f>
        <v>0</v>
      </c>
      <c r="AY231" s="135">
        <f>SUMIF(СиР!$T$25:$Z$25,$AN$5:$AN$235,СиР!$T$36:$Z$36)</f>
        <v>0</v>
      </c>
      <c r="AZ231" s="136">
        <f>SUMIF(СиР!$T$25:$Z$25,$AN$5:$AN$235,СиР!$T$37:$Z$37)</f>
        <v>0.93</v>
      </c>
      <c r="BA231" s="135">
        <f t="shared" si="165"/>
        <v>37.581610000000005</v>
      </c>
      <c r="BB231" s="190">
        <f t="shared" si="170"/>
        <v>15.737370000000004</v>
      </c>
      <c r="BC231" s="191">
        <f t="shared" si="170"/>
        <v>0</v>
      </c>
      <c r="BD231" s="135">
        <f t="shared" si="170"/>
        <v>6.6847000000000012</v>
      </c>
      <c r="BE231" s="135">
        <f t="shared" si="169"/>
        <v>1.7334900000000002</v>
      </c>
      <c r="BF231" s="135">
        <f t="shared" si="169"/>
        <v>0.36256000000000005</v>
      </c>
      <c r="BG231" s="135">
        <f t="shared" si="169"/>
        <v>0.67980000000000007</v>
      </c>
      <c r="BH231" s="135">
        <f t="shared" si="143"/>
        <v>5.6763300000000001</v>
      </c>
      <c r="BI231" s="135">
        <f t="shared" si="143"/>
        <v>5.65367</v>
      </c>
      <c r="BJ231" s="135">
        <f t="shared" si="143"/>
        <v>0</v>
      </c>
      <c r="BK231" s="135">
        <f t="shared" si="133"/>
        <v>0</v>
      </c>
      <c r="BL231" s="135">
        <f t="shared" si="133"/>
        <v>0</v>
      </c>
      <c r="BM231" s="136">
        <f t="shared" si="133"/>
        <v>1.0536900000000002</v>
      </c>
      <c r="BN231" s="137">
        <f t="shared" si="145"/>
        <v>1372098.8095200001</v>
      </c>
      <c r="BO231" s="187">
        <f t="shared" si="166"/>
        <v>574568.96184000012</v>
      </c>
      <c r="BP231" s="187">
        <f t="shared" si="167"/>
        <v>0</v>
      </c>
      <c r="BQ231" s="137">
        <f t="shared" si="168"/>
        <v>244057.37040000001</v>
      </c>
      <c r="BR231" s="137">
        <f t="shared" si="168"/>
        <v>63289.453679999999</v>
      </c>
      <c r="BS231" s="137">
        <f t="shared" si="168"/>
        <v>13237.009919999999</v>
      </c>
      <c r="BT231" s="137">
        <f t="shared" si="168"/>
        <v>24819.393600000003</v>
      </c>
      <c r="BU231" s="137">
        <f t="shared" si="168"/>
        <v>207241.93655999997</v>
      </c>
      <c r="BV231" s="137">
        <f t="shared" si="168"/>
        <v>206414.62344</v>
      </c>
      <c r="BW231" s="137">
        <f t="shared" si="168"/>
        <v>0</v>
      </c>
      <c r="BX231" s="137">
        <f t="shared" si="168"/>
        <v>0</v>
      </c>
      <c r="BY231" s="137">
        <f t="shared" si="168"/>
        <v>0</v>
      </c>
      <c r="BZ231" s="137">
        <f t="shared" si="168"/>
        <v>38470.060080000003</v>
      </c>
      <c r="CA231" s="122">
        <v>1</v>
      </c>
      <c r="CF231" s="127" t="s">
        <v>199</v>
      </c>
    </row>
    <row r="232" spans="1:84" s="145" customFormat="1" ht="12" hidden="1" customHeight="1" x14ac:dyDescent="0.25">
      <c r="A232" s="126" t="e">
        <f t="shared" si="146"/>
        <v>#REF!</v>
      </c>
      <c r="B232" s="127" t="s">
        <v>200</v>
      </c>
      <c r="C232" s="128">
        <f t="shared" si="147"/>
        <v>358.6</v>
      </c>
      <c r="D232" s="129">
        <v>358.6</v>
      </c>
      <c r="E232" s="129">
        <v>0</v>
      </c>
      <c r="F232" s="129">
        <v>0</v>
      </c>
      <c r="G232" s="126" t="s">
        <v>216</v>
      </c>
      <c r="H232" s="130">
        <v>9</v>
      </c>
      <c r="I232" s="130" t="s">
        <v>275</v>
      </c>
      <c r="J232" s="138">
        <v>19.37</v>
      </c>
      <c r="K232" s="132">
        <v>2.86</v>
      </c>
      <c r="L232" s="132">
        <v>3.7399999999999998</v>
      </c>
      <c r="M232" s="132">
        <v>6.5</v>
      </c>
      <c r="N232" s="132">
        <v>4</v>
      </c>
      <c r="O232" s="132">
        <v>2.0499999999999998</v>
      </c>
      <c r="P232" s="132">
        <v>0</v>
      </c>
      <c r="Q232" s="132">
        <v>0</v>
      </c>
      <c r="R232" s="132">
        <v>0.22</v>
      </c>
      <c r="S232" s="133">
        <v>40</v>
      </c>
      <c r="T232" s="133">
        <v>0</v>
      </c>
      <c r="U232" s="133">
        <v>0</v>
      </c>
      <c r="V232" s="132">
        <v>0</v>
      </c>
      <c r="W232" s="133">
        <v>0</v>
      </c>
      <c r="X232" s="133">
        <v>0</v>
      </c>
      <c r="Y232" s="132">
        <v>7.85</v>
      </c>
      <c r="Z232" s="132">
        <v>6.87</v>
      </c>
      <c r="AA232" s="132">
        <v>4.71</v>
      </c>
      <c r="AB232" s="132">
        <v>10.67</v>
      </c>
      <c r="AC232" s="132">
        <v>14</v>
      </c>
      <c r="AD232" s="131">
        <f t="shared" si="132"/>
        <v>41676.492000000006</v>
      </c>
      <c r="AE232" s="132">
        <f t="shared" si="132"/>
        <v>6153.576</v>
      </c>
      <c r="AF232" s="132">
        <f t="shared" si="132"/>
        <v>8046.9840000000004</v>
      </c>
      <c r="AG232" s="132">
        <f t="shared" si="132"/>
        <v>13985.400000000001</v>
      </c>
      <c r="AH232" s="132">
        <f t="shared" si="132"/>
        <v>8606.4000000000015</v>
      </c>
      <c r="AI232" s="132">
        <f t="shared" si="132"/>
        <v>4410.78</v>
      </c>
      <c r="AJ232" s="132">
        <f t="shared" si="164"/>
        <v>0</v>
      </c>
      <c r="AK232" s="132">
        <f t="shared" si="164"/>
        <v>0</v>
      </c>
      <c r="AL232" s="132">
        <f t="shared" si="164"/>
        <v>473.35200000000009</v>
      </c>
      <c r="AN232" s="135">
        <f>SUMIF('Page 1'!$L:$L,$B:$B,'Page 1'!$S:$S)</f>
        <v>26.91</v>
      </c>
      <c r="AO232" s="190">
        <f>SUMIF(СиР!$T$25:$Z$25,$AN$5:$AN$235,СиР!$T$26:$Z$26)</f>
        <v>7.81</v>
      </c>
      <c r="AP232" s="191"/>
      <c r="AQ232" s="135">
        <f>SUMIF(СиР!$T$25:$Z$25,$AN$5:$AN$235,СиР!$T$28:$Z$28)</f>
        <v>8.4499999999999993</v>
      </c>
      <c r="AR232" s="135">
        <f>SUMIF(СиР!$T$25:$Z$25,$AN$5:$AN$235,СиР!$T$29:$Z$29)</f>
        <v>1.53</v>
      </c>
      <c r="AS232" s="135">
        <f>SUMIF(СиР!$T$25:$Z$25,$AN$5:$AN$235,СиР!$T$30:$Z$30)</f>
        <v>0.18</v>
      </c>
      <c r="AT232" s="135">
        <f>SUMIF(СиР!$T$25:$Z$25,$AN$5:$AN$235,СиР!$T$31:$Z$31)</f>
        <v>0.48</v>
      </c>
      <c r="AU232" s="135">
        <f>SUMIF(СиР!$T$25:$Z$25,$AN$5:$AN$235,СиР!$T$32:$Z$32)</f>
        <v>4.93</v>
      </c>
      <c r="AV232" s="135">
        <f>SUMIF(СиР!$T$25:$Z$25,$AN$5:$AN$235,СиР!$T$33:$Z$33)</f>
        <v>2.6</v>
      </c>
      <c r="AW232" s="135">
        <f>SUMIF(СиР!$T$25:$Z$25,$AN$5:$AN$235,СиР!$T$34:$Z$34)</f>
        <v>0</v>
      </c>
      <c r="AX232" s="135">
        <f>SUMIF(СиР!$T$25:$Z$25,$AN$5:$AN$235,СиР!$T$35:$Z$35)</f>
        <v>0</v>
      </c>
      <c r="AY232" s="135">
        <f>SUMIF(СиР!$T$25:$Z$25,$AN$5:$AN$235,СиР!$T$36:$Z$36)</f>
        <v>0</v>
      </c>
      <c r="AZ232" s="136">
        <f>SUMIF(СиР!$T$25:$Z$25,$AN$5:$AN$235,СиР!$T$37:$Z$37)</f>
        <v>0.93</v>
      </c>
      <c r="BA232" s="135">
        <f t="shared" si="165"/>
        <v>30.48903</v>
      </c>
      <c r="BB232" s="190">
        <f t="shared" si="170"/>
        <v>8.8487299999999998</v>
      </c>
      <c r="BC232" s="191">
        <f t="shared" si="170"/>
        <v>0</v>
      </c>
      <c r="BD232" s="135">
        <f t="shared" si="170"/>
        <v>9.5738499999999984</v>
      </c>
      <c r="BE232" s="135">
        <f t="shared" si="169"/>
        <v>1.73349</v>
      </c>
      <c r="BF232" s="135">
        <f t="shared" si="169"/>
        <v>0.20393999999999998</v>
      </c>
      <c r="BG232" s="135">
        <f t="shared" si="169"/>
        <v>0.54383999999999999</v>
      </c>
      <c r="BH232" s="135">
        <f t="shared" si="143"/>
        <v>5.5856899999999996</v>
      </c>
      <c r="BI232" s="135">
        <f t="shared" si="143"/>
        <v>2.9458000000000002</v>
      </c>
      <c r="BJ232" s="135">
        <f t="shared" si="143"/>
        <v>0</v>
      </c>
      <c r="BK232" s="135">
        <f t="shared" si="133"/>
        <v>0</v>
      </c>
      <c r="BL232" s="135">
        <f t="shared" si="133"/>
        <v>0</v>
      </c>
      <c r="BM232" s="136">
        <f t="shared" si="133"/>
        <v>1.05369</v>
      </c>
      <c r="BN232" s="137">
        <f t="shared" si="145"/>
        <v>128633.51358000001</v>
      </c>
      <c r="BO232" s="187">
        <f t="shared" si="166"/>
        <v>37332.877780000003</v>
      </c>
      <c r="BP232" s="187">
        <f t="shared" si="167"/>
        <v>0</v>
      </c>
      <c r="BQ232" s="137">
        <f t="shared" si="168"/>
        <v>40392.166100000002</v>
      </c>
      <c r="BR232" s="137">
        <f t="shared" si="168"/>
        <v>7313.61114</v>
      </c>
      <c r="BS232" s="137">
        <f t="shared" si="168"/>
        <v>860.4248399999999</v>
      </c>
      <c r="BT232" s="137">
        <f t="shared" si="168"/>
        <v>2294.4662400000002</v>
      </c>
      <c r="BU232" s="137">
        <f t="shared" si="168"/>
        <v>23566.08034</v>
      </c>
      <c r="BV232" s="137">
        <f t="shared" si="168"/>
        <v>12428.358800000002</v>
      </c>
      <c r="BW232" s="137">
        <f t="shared" si="168"/>
        <v>0</v>
      </c>
      <c r="BX232" s="137">
        <f t="shared" si="168"/>
        <v>0</v>
      </c>
      <c r="BY232" s="137">
        <f t="shared" si="168"/>
        <v>0</v>
      </c>
      <c r="BZ232" s="137">
        <f t="shared" si="168"/>
        <v>4445.5283399999998</v>
      </c>
      <c r="CA232" s="122">
        <v>1</v>
      </c>
      <c r="CF232" s="127" t="s">
        <v>200</v>
      </c>
    </row>
    <row r="233" spans="1:84" s="145" customFormat="1" ht="12" customHeight="1" x14ac:dyDescent="0.25">
      <c r="A233" s="126" t="e">
        <f t="shared" si="146"/>
        <v>#REF!</v>
      </c>
      <c r="B233" s="127" t="s">
        <v>201</v>
      </c>
      <c r="C233" s="128">
        <f t="shared" si="147"/>
        <v>499.5</v>
      </c>
      <c r="D233" s="129">
        <v>499.5</v>
      </c>
      <c r="E233" s="129">
        <v>0</v>
      </c>
      <c r="F233" s="129">
        <v>60</v>
      </c>
      <c r="G233" s="126" t="s">
        <v>215</v>
      </c>
      <c r="H233" s="130">
        <v>9</v>
      </c>
      <c r="I233" s="130" t="s">
        <v>274</v>
      </c>
      <c r="J233" s="138">
        <v>15</v>
      </c>
      <c r="K233" s="132">
        <v>0</v>
      </c>
      <c r="L233" s="132">
        <v>3</v>
      </c>
      <c r="M233" s="132">
        <v>5.73</v>
      </c>
      <c r="N233" s="132">
        <v>4</v>
      </c>
      <c r="O233" s="132">
        <v>2.0499999999999998</v>
      </c>
      <c r="P233" s="132">
        <v>0</v>
      </c>
      <c r="Q233" s="132">
        <v>0</v>
      </c>
      <c r="R233" s="132">
        <v>0.22</v>
      </c>
      <c r="S233" s="133">
        <v>0</v>
      </c>
      <c r="T233" s="133">
        <v>0</v>
      </c>
      <c r="U233" s="133">
        <v>0</v>
      </c>
      <c r="V233" s="132">
        <v>0</v>
      </c>
      <c r="W233" s="133">
        <v>0</v>
      </c>
      <c r="X233" s="133">
        <v>2604.04</v>
      </c>
      <c r="Y233" s="132">
        <v>7.85</v>
      </c>
      <c r="Z233" s="134">
        <v>0</v>
      </c>
      <c r="AA233" s="132">
        <v>4.71</v>
      </c>
      <c r="AB233" s="132">
        <v>10.67</v>
      </c>
      <c r="AC233" s="132">
        <v>14</v>
      </c>
      <c r="AD233" s="131">
        <f t="shared" si="132"/>
        <v>44955</v>
      </c>
      <c r="AE233" s="132">
        <f t="shared" si="132"/>
        <v>0</v>
      </c>
      <c r="AF233" s="132">
        <f t="shared" si="132"/>
        <v>8991</v>
      </c>
      <c r="AG233" s="132">
        <f t="shared" si="132"/>
        <v>17172.810000000001</v>
      </c>
      <c r="AH233" s="132">
        <f t="shared" si="132"/>
        <v>11988</v>
      </c>
      <c r="AI233" s="132">
        <f t="shared" si="132"/>
        <v>6143.8499999999995</v>
      </c>
      <c r="AJ233" s="132">
        <f t="shared" si="164"/>
        <v>0</v>
      </c>
      <c r="AK233" s="132">
        <f t="shared" si="164"/>
        <v>0</v>
      </c>
      <c r="AL233" s="132">
        <f t="shared" si="164"/>
        <v>659.34</v>
      </c>
      <c r="AM233" s="141" t="s">
        <v>1515</v>
      </c>
      <c r="AN233" s="135">
        <f>SUMIF('Page 1'!$L:$L,$B:$B,'Page 1'!$S:$S)</f>
        <v>15</v>
      </c>
      <c r="AO233" s="135">
        <f t="shared" ref="AO233:AQ235" si="171">K233/$J233*$AN233</f>
        <v>0</v>
      </c>
      <c r="AP233" s="135">
        <f t="shared" si="171"/>
        <v>3</v>
      </c>
      <c r="AQ233" s="135">
        <f t="shared" si="171"/>
        <v>5.73</v>
      </c>
      <c r="AR233" s="135"/>
      <c r="AS233" s="135"/>
      <c r="AT233" s="135"/>
      <c r="AU233" s="135">
        <f t="shared" ref="AU233:AX235" si="172">N233/$J233*$AN233</f>
        <v>4</v>
      </c>
      <c r="AV233" s="135">
        <f t="shared" si="172"/>
        <v>2.0499999999999998</v>
      </c>
      <c r="AW233" s="135">
        <f t="shared" si="172"/>
        <v>0</v>
      </c>
      <c r="AX233" s="135">
        <f t="shared" si="172"/>
        <v>0</v>
      </c>
      <c r="AY233" s="135"/>
      <c r="AZ233" s="136">
        <f t="shared" ref="AZ233:AZ235" si="173">R233/$J233*$AN233</f>
        <v>0.22</v>
      </c>
      <c r="BA233" s="135">
        <f t="shared" ref="BA233:BA234" si="174">AN233</f>
        <v>15</v>
      </c>
      <c r="BB233" s="135">
        <f t="shared" si="170"/>
        <v>0</v>
      </c>
      <c r="BC233" s="135">
        <f t="shared" si="170"/>
        <v>3</v>
      </c>
      <c r="BD233" s="135">
        <f t="shared" si="170"/>
        <v>5.73</v>
      </c>
      <c r="BE233" s="135">
        <f t="shared" si="169"/>
        <v>0</v>
      </c>
      <c r="BF233" s="135">
        <f t="shared" si="169"/>
        <v>0</v>
      </c>
      <c r="BG233" s="135">
        <f t="shared" si="169"/>
        <v>0</v>
      </c>
      <c r="BH233" s="135">
        <f t="shared" si="143"/>
        <v>4</v>
      </c>
      <c r="BI233" s="135">
        <f t="shared" si="143"/>
        <v>2.0499999999999998</v>
      </c>
      <c r="BJ233" s="135">
        <f t="shared" si="143"/>
        <v>0</v>
      </c>
      <c r="BK233" s="135">
        <f t="shared" si="133"/>
        <v>0</v>
      </c>
      <c r="BL233" s="135">
        <f t="shared" si="133"/>
        <v>0</v>
      </c>
      <c r="BM233" s="136">
        <f t="shared" si="133"/>
        <v>0.22</v>
      </c>
      <c r="BN233" s="137">
        <f t="shared" si="145"/>
        <v>89909.999999999985</v>
      </c>
      <c r="BO233" s="137">
        <f t="shared" ref="BO233:BZ235" si="175">(BB233*10+AO233*2)*$C233</f>
        <v>0</v>
      </c>
      <c r="BP233" s="137">
        <f t="shared" si="175"/>
        <v>17982</v>
      </c>
      <c r="BQ233" s="137">
        <f t="shared" si="175"/>
        <v>34345.620000000003</v>
      </c>
      <c r="BR233" s="137">
        <f t="shared" si="175"/>
        <v>0</v>
      </c>
      <c r="BS233" s="137">
        <f t="shared" si="175"/>
        <v>0</v>
      </c>
      <c r="BT233" s="137">
        <f t="shared" si="175"/>
        <v>0</v>
      </c>
      <c r="BU233" s="137">
        <f t="shared" si="175"/>
        <v>23976</v>
      </c>
      <c r="BV233" s="137">
        <f t="shared" si="175"/>
        <v>12287.7</v>
      </c>
      <c r="BW233" s="137">
        <f t="shared" si="175"/>
        <v>0</v>
      </c>
      <c r="BX233" s="137">
        <f t="shared" si="175"/>
        <v>0</v>
      </c>
      <c r="BY233" s="137">
        <f t="shared" si="175"/>
        <v>0</v>
      </c>
      <c r="BZ233" s="137">
        <f t="shared" si="175"/>
        <v>1318.68</v>
      </c>
      <c r="CA233" s="145">
        <v>2</v>
      </c>
      <c r="CF233" s="127" t="s">
        <v>201</v>
      </c>
    </row>
    <row r="234" spans="1:84" s="145" customFormat="1" ht="12" hidden="1" customHeight="1" x14ac:dyDescent="0.25">
      <c r="A234" s="126" t="e">
        <f t="shared" si="146"/>
        <v>#REF!</v>
      </c>
      <c r="B234" s="127" t="s">
        <v>202</v>
      </c>
      <c r="C234" s="128">
        <f t="shared" si="147"/>
        <v>265.5</v>
      </c>
      <c r="D234" s="129">
        <v>265.5</v>
      </c>
      <c r="E234" s="129">
        <v>0</v>
      </c>
      <c r="F234" s="129">
        <v>39.299999999999997</v>
      </c>
      <c r="G234" s="126" t="s">
        <v>215</v>
      </c>
      <c r="H234" s="130">
        <v>8</v>
      </c>
      <c r="I234" s="130" t="s">
        <v>274</v>
      </c>
      <c r="J234" s="138">
        <v>19.940000000000001</v>
      </c>
      <c r="K234" s="132">
        <v>2.86</v>
      </c>
      <c r="L234" s="132">
        <v>3.7399999999999998</v>
      </c>
      <c r="M234" s="132">
        <v>6.5</v>
      </c>
      <c r="N234" s="132">
        <v>4.17</v>
      </c>
      <c r="O234" s="132">
        <v>2.67</v>
      </c>
      <c r="P234" s="132">
        <v>0</v>
      </c>
      <c r="Q234" s="132">
        <v>0</v>
      </c>
      <c r="R234" s="132">
        <v>0</v>
      </c>
      <c r="S234" s="133">
        <v>0</v>
      </c>
      <c r="T234" s="133">
        <v>0</v>
      </c>
      <c r="U234" s="133">
        <v>0</v>
      </c>
      <c r="V234" s="132">
        <v>0</v>
      </c>
      <c r="W234" s="133">
        <v>0</v>
      </c>
      <c r="X234" s="133">
        <v>2604.04</v>
      </c>
      <c r="Y234" s="132">
        <v>0</v>
      </c>
      <c r="Z234" s="134">
        <v>0</v>
      </c>
      <c r="AA234" s="132">
        <v>4.71</v>
      </c>
      <c r="AB234" s="132">
        <v>10.67</v>
      </c>
      <c r="AC234" s="132">
        <v>14</v>
      </c>
      <c r="AD234" s="131">
        <f t="shared" si="132"/>
        <v>31764.420000000006</v>
      </c>
      <c r="AE234" s="132">
        <f t="shared" si="132"/>
        <v>4555.9799999999996</v>
      </c>
      <c r="AF234" s="132">
        <f t="shared" si="132"/>
        <v>5957.82</v>
      </c>
      <c r="AG234" s="132">
        <f t="shared" si="132"/>
        <v>10354.5</v>
      </c>
      <c r="AH234" s="132">
        <f t="shared" si="132"/>
        <v>6642.8099999999995</v>
      </c>
      <c r="AI234" s="132">
        <f t="shared" si="132"/>
        <v>4253.3099999999995</v>
      </c>
      <c r="AJ234" s="132">
        <f t="shared" si="164"/>
        <v>0</v>
      </c>
      <c r="AK234" s="132">
        <f t="shared" si="164"/>
        <v>0</v>
      </c>
      <c r="AL234" s="132">
        <f t="shared" si="164"/>
        <v>0</v>
      </c>
      <c r="AM234" s="141" t="s">
        <v>1515</v>
      </c>
      <c r="AN234" s="135">
        <f>SUMIF('Page 1'!$L:$L,$B:$B,'Page 1'!$S:$S)</f>
        <v>19.940000000000001</v>
      </c>
      <c r="AO234" s="135">
        <f t="shared" si="171"/>
        <v>2.86</v>
      </c>
      <c r="AP234" s="135">
        <f t="shared" si="171"/>
        <v>3.7399999999999998</v>
      </c>
      <c r="AQ234" s="135">
        <f t="shared" si="171"/>
        <v>6.5000000000000009</v>
      </c>
      <c r="AR234" s="135"/>
      <c r="AS234" s="135"/>
      <c r="AT234" s="135"/>
      <c r="AU234" s="135">
        <f t="shared" si="172"/>
        <v>4.17</v>
      </c>
      <c r="AV234" s="135">
        <f t="shared" si="172"/>
        <v>2.67</v>
      </c>
      <c r="AW234" s="135">
        <f t="shared" si="172"/>
        <v>0</v>
      </c>
      <c r="AX234" s="135">
        <f t="shared" si="172"/>
        <v>0</v>
      </c>
      <c r="AY234" s="135"/>
      <c r="AZ234" s="136">
        <f t="shared" si="173"/>
        <v>0</v>
      </c>
      <c r="BA234" s="135">
        <f t="shared" si="174"/>
        <v>19.940000000000001</v>
      </c>
      <c r="BB234" s="135">
        <f t="shared" si="170"/>
        <v>2.86</v>
      </c>
      <c r="BC234" s="135">
        <f t="shared" si="170"/>
        <v>3.7399999999999993</v>
      </c>
      <c r="BD234" s="135">
        <f t="shared" si="170"/>
        <v>6.5</v>
      </c>
      <c r="BE234" s="135">
        <f t="shared" si="169"/>
        <v>0</v>
      </c>
      <c r="BF234" s="135">
        <f t="shared" si="169"/>
        <v>0</v>
      </c>
      <c r="BG234" s="135">
        <f t="shared" si="169"/>
        <v>0</v>
      </c>
      <c r="BH234" s="135">
        <f t="shared" si="143"/>
        <v>4.17</v>
      </c>
      <c r="BI234" s="135">
        <f t="shared" si="143"/>
        <v>2.67</v>
      </c>
      <c r="BJ234" s="135">
        <f t="shared" si="143"/>
        <v>0</v>
      </c>
      <c r="BK234" s="135">
        <f t="shared" si="133"/>
        <v>0</v>
      </c>
      <c r="BL234" s="135">
        <f t="shared" si="133"/>
        <v>0</v>
      </c>
      <c r="BM234" s="136">
        <f t="shared" si="133"/>
        <v>0</v>
      </c>
      <c r="BN234" s="137">
        <f t="shared" si="145"/>
        <v>63528.84</v>
      </c>
      <c r="BO234" s="137">
        <f t="shared" si="175"/>
        <v>9111.9600000000009</v>
      </c>
      <c r="BP234" s="137">
        <f t="shared" si="175"/>
        <v>11915.639999999998</v>
      </c>
      <c r="BQ234" s="137">
        <f t="shared" si="175"/>
        <v>20709</v>
      </c>
      <c r="BR234" s="137">
        <f t="shared" si="175"/>
        <v>0</v>
      </c>
      <c r="BS234" s="137">
        <f t="shared" si="175"/>
        <v>0</v>
      </c>
      <c r="BT234" s="137">
        <f t="shared" si="175"/>
        <v>0</v>
      </c>
      <c r="BU234" s="137">
        <f t="shared" si="175"/>
        <v>13285.62</v>
      </c>
      <c r="BV234" s="137">
        <f t="shared" si="175"/>
        <v>8506.619999999999</v>
      </c>
      <c r="BW234" s="137">
        <f t="shared" si="175"/>
        <v>0</v>
      </c>
      <c r="BX234" s="137">
        <f t="shared" si="175"/>
        <v>0</v>
      </c>
      <c r="BY234" s="137">
        <f t="shared" si="175"/>
        <v>0</v>
      </c>
      <c r="BZ234" s="137">
        <f t="shared" si="175"/>
        <v>0</v>
      </c>
      <c r="CA234" s="145">
        <v>2</v>
      </c>
      <c r="CF234" s="127" t="s">
        <v>202</v>
      </c>
    </row>
    <row r="235" spans="1:84" s="145" customFormat="1" ht="12" hidden="1" customHeight="1" x14ac:dyDescent="0.25">
      <c r="A235" s="126" t="e">
        <f t="shared" si="146"/>
        <v>#REF!</v>
      </c>
      <c r="B235" s="127" t="s">
        <v>203</v>
      </c>
      <c r="C235" s="128">
        <f t="shared" si="147"/>
        <v>175.5</v>
      </c>
      <c r="D235" s="129">
        <v>175.5</v>
      </c>
      <c r="E235" s="129">
        <v>0</v>
      </c>
      <c r="F235" s="129">
        <v>39.799999999999997</v>
      </c>
      <c r="G235" s="126" t="s">
        <v>215</v>
      </c>
      <c r="H235" s="130">
        <v>8</v>
      </c>
      <c r="I235" s="130" t="s">
        <v>274</v>
      </c>
      <c r="J235" s="138">
        <v>19.940000000000001</v>
      </c>
      <c r="K235" s="132">
        <v>2.86</v>
      </c>
      <c r="L235" s="132">
        <v>3.7399999999999998</v>
      </c>
      <c r="M235" s="132">
        <v>6.5</v>
      </c>
      <c r="N235" s="132">
        <v>4.17</v>
      </c>
      <c r="O235" s="132">
        <v>2.67</v>
      </c>
      <c r="P235" s="132">
        <v>0</v>
      </c>
      <c r="Q235" s="132">
        <v>0</v>
      </c>
      <c r="R235" s="132">
        <v>0</v>
      </c>
      <c r="S235" s="133">
        <v>0</v>
      </c>
      <c r="T235" s="133">
        <v>0</v>
      </c>
      <c r="U235" s="133">
        <v>0</v>
      </c>
      <c r="V235" s="132">
        <v>0</v>
      </c>
      <c r="W235" s="133">
        <v>0</v>
      </c>
      <c r="X235" s="133">
        <v>2604.04</v>
      </c>
      <c r="Y235" s="132">
        <v>0</v>
      </c>
      <c r="Z235" s="134">
        <v>0</v>
      </c>
      <c r="AA235" s="132">
        <v>4.71</v>
      </c>
      <c r="AB235" s="132">
        <v>10.67</v>
      </c>
      <c r="AC235" s="132">
        <v>14</v>
      </c>
      <c r="AD235" s="131">
        <f t="shared" si="132"/>
        <v>20996.82</v>
      </c>
      <c r="AE235" s="132">
        <f t="shared" si="132"/>
        <v>3011.58</v>
      </c>
      <c r="AF235" s="132">
        <f t="shared" si="132"/>
        <v>3938.2200000000003</v>
      </c>
      <c r="AG235" s="132">
        <f t="shared" si="132"/>
        <v>6844.5</v>
      </c>
      <c r="AH235" s="132">
        <f t="shared" si="132"/>
        <v>4391.01</v>
      </c>
      <c r="AI235" s="132">
        <f t="shared" si="132"/>
        <v>2811.5099999999998</v>
      </c>
      <c r="AJ235" s="132">
        <f t="shared" si="164"/>
        <v>0</v>
      </c>
      <c r="AK235" s="132">
        <f t="shared" si="164"/>
        <v>0</v>
      </c>
      <c r="AL235" s="132">
        <f t="shared" si="164"/>
        <v>0</v>
      </c>
      <c r="AM235" s="141" t="s">
        <v>1515</v>
      </c>
      <c r="AN235" s="135">
        <f>SUMIF('Page 1'!$L:$L,$B:$B,'Page 1'!$S:$S)</f>
        <v>19.940000000000001</v>
      </c>
      <c r="AO235" s="135">
        <f t="shared" si="171"/>
        <v>2.86</v>
      </c>
      <c r="AP235" s="135">
        <f t="shared" si="171"/>
        <v>3.7399999999999998</v>
      </c>
      <c r="AQ235" s="135">
        <f t="shared" si="171"/>
        <v>6.5000000000000009</v>
      </c>
      <c r="AR235" s="135"/>
      <c r="AS235" s="135"/>
      <c r="AT235" s="135"/>
      <c r="AU235" s="135">
        <f t="shared" si="172"/>
        <v>4.17</v>
      </c>
      <c r="AV235" s="135">
        <f t="shared" si="172"/>
        <v>2.67</v>
      </c>
      <c r="AW235" s="135">
        <f t="shared" si="172"/>
        <v>0</v>
      </c>
      <c r="AX235" s="135">
        <f t="shared" si="172"/>
        <v>0</v>
      </c>
      <c r="AY235" s="135"/>
      <c r="AZ235" s="136">
        <f t="shared" si="173"/>
        <v>0</v>
      </c>
      <c r="BA235" s="135">
        <f>AN235</f>
        <v>19.940000000000001</v>
      </c>
      <c r="BB235" s="135">
        <f t="shared" si="170"/>
        <v>2.86</v>
      </c>
      <c r="BC235" s="135">
        <f t="shared" si="170"/>
        <v>3.7399999999999993</v>
      </c>
      <c r="BD235" s="135">
        <f t="shared" si="170"/>
        <v>6.5</v>
      </c>
      <c r="BE235" s="135">
        <f t="shared" si="169"/>
        <v>0</v>
      </c>
      <c r="BF235" s="135">
        <f t="shared" si="169"/>
        <v>0</v>
      </c>
      <c r="BG235" s="135">
        <f t="shared" si="169"/>
        <v>0</v>
      </c>
      <c r="BH235" s="135">
        <f t="shared" si="143"/>
        <v>4.17</v>
      </c>
      <c r="BI235" s="135">
        <f t="shared" si="143"/>
        <v>2.67</v>
      </c>
      <c r="BJ235" s="135">
        <f t="shared" si="143"/>
        <v>0</v>
      </c>
      <c r="BK235" s="135">
        <f t="shared" si="133"/>
        <v>0</v>
      </c>
      <c r="BL235" s="135">
        <f t="shared" si="133"/>
        <v>0</v>
      </c>
      <c r="BM235" s="136">
        <f t="shared" si="133"/>
        <v>0</v>
      </c>
      <c r="BN235" s="137">
        <f t="shared" si="145"/>
        <v>41993.639999999992</v>
      </c>
      <c r="BO235" s="137">
        <f t="shared" si="175"/>
        <v>6023.16</v>
      </c>
      <c r="BP235" s="137">
        <f t="shared" si="175"/>
        <v>7876.4399999999978</v>
      </c>
      <c r="BQ235" s="137">
        <f t="shared" si="175"/>
        <v>13689</v>
      </c>
      <c r="BR235" s="137">
        <f t="shared" si="175"/>
        <v>0</v>
      </c>
      <c r="BS235" s="137">
        <f t="shared" si="175"/>
        <v>0</v>
      </c>
      <c r="BT235" s="137">
        <f t="shared" si="175"/>
        <v>0</v>
      </c>
      <c r="BU235" s="137">
        <f t="shared" si="175"/>
        <v>8782.02</v>
      </c>
      <c r="BV235" s="137">
        <f t="shared" si="175"/>
        <v>5623.0199999999995</v>
      </c>
      <c r="BW235" s="137">
        <f t="shared" si="175"/>
        <v>0</v>
      </c>
      <c r="BX235" s="137">
        <f t="shared" si="175"/>
        <v>0</v>
      </c>
      <c r="BY235" s="137">
        <f t="shared" si="175"/>
        <v>0</v>
      </c>
      <c r="BZ235" s="137">
        <f t="shared" si="175"/>
        <v>0</v>
      </c>
      <c r="CA235" s="145">
        <v>2</v>
      </c>
      <c r="CF235" s="127" t="s">
        <v>203</v>
      </c>
    </row>
    <row r="236" spans="1:84" s="145" customFormat="1" ht="12" hidden="1" customHeight="1" x14ac:dyDescent="0.25">
      <c r="A236" s="153" t="s">
        <v>232</v>
      </c>
      <c r="B236" s="153"/>
      <c r="C236" s="128">
        <f>SUM(C5:C235)</f>
        <v>1036191.7269767073</v>
      </c>
      <c r="D236" s="128">
        <f>SUM(D5:D235)</f>
        <v>998030.21697670664</v>
      </c>
      <c r="E236" s="128">
        <f>SUM(E5:E235)</f>
        <v>38161.509999999987</v>
      </c>
      <c r="F236" s="128">
        <f>SUM(F5:F235)</f>
        <v>167569.94</v>
      </c>
      <c r="G236" s="146" t="s">
        <v>211</v>
      </c>
      <c r="H236" s="147" t="s">
        <v>211</v>
      </c>
      <c r="I236" s="147" t="s">
        <v>211</v>
      </c>
      <c r="J236" s="147" t="s">
        <v>211</v>
      </c>
      <c r="K236" s="130" t="s">
        <v>211</v>
      </c>
      <c r="L236" s="130" t="s">
        <v>211</v>
      </c>
      <c r="M236" s="130" t="s">
        <v>211</v>
      </c>
      <c r="N236" s="130" t="s">
        <v>211</v>
      </c>
      <c r="O236" s="130" t="s">
        <v>211</v>
      </c>
      <c r="P236" s="130" t="s">
        <v>211</v>
      </c>
      <c r="Q236" s="130" t="s">
        <v>211</v>
      </c>
      <c r="R236" s="130" t="s">
        <v>211</v>
      </c>
      <c r="S236" s="147" t="s">
        <v>211</v>
      </c>
      <c r="T236" s="147" t="s">
        <v>211</v>
      </c>
      <c r="U236" s="147" t="s">
        <v>211</v>
      </c>
      <c r="V236" s="147" t="s">
        <v>211</v>
      </c>
      <c r="W236" s="147" t="s">
        <v>211</v>
      </c>
      <c r="X236" s="147" t="s">
        <v>211</v>
      </c>
      <c r="Y236" s="147" t="s">
        <v>211</v>
      </c>
      <c r="Z236" s="147" t="s">
        <v>211</v>
      </c>
      <c r="AA236" s="147" t="s">
        <v>211</v>
      </c>
      <c r="AB236" s="147" t="s">
        <v>211</v>
      </c>
      <c r="AC236" s="147" t="s">
        <v>211</v>
      </c>
      <c r="AD236" s="148">
        <f t="shared" ref="AD236:AL236" si="176">SUM(AD5:AD235)</f>
        <v>245739334.43688062</v>
      </c>
      <c r="AE236" s="149">
        <f t="shared" si="176"/>
        <v>30454537.604936827</v>
      </c>
      <c r="AF236" s="149">
        <f t="shared" si="176"/>
        <v>48162454.48405093</v>
      </c>
      <c r="AG236" s="149">
        <f t="shared" si="176"/>
        <v>73052959.593461215</v>
      </c>
      <c r="AH236" s="149">
        <f t="shared" si="176"/>
        <v>41080777.593054585</v>
      </c>
      <c r="AI236" s="149">
        <f t="shared" si="176"/>
        <v>19131386.895006567</v>
      </c>
      <c r="AJ236" s="149">
        <f t="shared" si="176"/>
        <v>7885123.3349420819</v>
      </c>
      <c r="AK236" s="149">
        <f t="shared" si="176"/>
        <v>24934777.574530322</v>
      </c>
      <c r="AL236" s="149">
        <f t="shared" si="176"/>
        <v>1037317.3568981132</v>
      </c>
      <c r="AN236" s="150"/>
      <c r="BO236" s="151"/>
      <c r="BP236" s="151"/>
      <c r="BQ236" s="151"/>
      <c r="BR236" s="151"/>
      <c r="BS236" s="151"/>
      <c r="BT236" s="151"/>
      <c r="BU236" s="151"/>
      <c r="BV236" s="151"/>
      <c r="BW236" s="151"/>
      <c r="BX236" s="151"/>
      <c r="BY236" s="151"/>
      <c r="BZ236" s="151"/>
    </row>
  </sheetData>
  <autoFilter ref="A4:CA236">
    <filterColumn colId="78">
      <filters>
        <filter val="3"/>
      </filters>
    </filterColumn>
  </autoFilter>
  <mergeCells count="685">
    <mergeCell ref="AO232:AP232"/>
    <mergeCell ref="BB232:BC232"/>
    <mergeCell ref="BO232:BP232"/>
    <mergeCell ref="BB45:BC45"/>
    <mergeCell ref="BB46:BC46"/>
    <mergeCell ref="BO45:BP45"/>
    <mergeCell ref="BO46:BP46"/>
    <mergeCell ref="AO93:AP93"/>
    <mergeCell ref="BB93:BC93"/>
    <mergeCell ref="AO230:AP230"/>
    <mergeCell ref="BB230:BC230"/>
    <mergeCell ref="BO230:BP230"/>
    <mergeCell ref="AO231:AP231"/>
    <mergeCell ref="BB231:BC231"/>
    <mergeCell ref="BO231:BP231"/>
    <mergeCell ref="AO228:AP228"/>
    <mergeCell ref="BB228:BC228"/>
    <mergeCell ref="BO228:BP228"/>
    <mergeCell ref="AO229:AP229"/>
    <mergeCell ref="BB229:BC229"/>
    <mergeCell ref="BO229:BP229"/>
    <mergeCell ref="AO226:AP226"/>
    <mergeCell ref="BB226:BC226"/>
    <mergeCell ref="BO226:BP226"/>
    <mergeCell ref="AO227:AP227"/>
    <mergeCell ref="BB227:BC227"/>
    <mergeCell ref="BO227:BP227"/>
    <mergeCell ref="AO224:AP224"/>
    <mergeCell ref="BB224:BC224"/>
    <mergeCell ref="BO224:BP224"/>
    <mergeCell ref="AO225:AP225"/>
    <mergeCell ref="BB225:BC225"/>
    <mergeCell ref="BO225:BP225"/>
    <mergeCell ref="AO222:AP222"/>
    <mergeCell ref="BB222:BC222"/>
    <mergeCell ref="BO222:BP222"/>
    <mergeCell ref="AO223:AP223"/>
    <mergeCell ref="BB223:BC223"/>
    <mergeCell ref="BO223:BP223"/>
    <mergeCell ref="AO211:AP211"/>
    <mergeCell ref="BB211:BC211"/>
    <mergeCell ref="BO211:BP211"/>
    <mergeCell ref="AO221:AP221"/>
    <mergeCell ref="BB221:BC221"/>
    <mergeCell ref="BO221:BP221"/>
    <mergeCell ref="AO208:AP208"/>
    <mergeCell ref="BB208:BC208"/>
    <mergeCell ref="BO208:BP208"/>
    <mergeCell ref="AO210:AP210"/>
    <mergeCell ref="BB210:BC210"/>
    <mergeCell ref="BO210:BP210"/>
    <mergeCell ref="AO206:AP206"/>
    <mergeCell ref="BB206:BC206"/>
    <mergeCell ref="BO206:BP206"/>
    <mergeCell ref="AO207:AP207"/>
    <mergeCell ref="BB207:BC207"/>
    <mergeCell ref="BO207:BP207"/>
    <mergeCell ref="AO203:AP203"/>
    <mergeCell ref="BB203:BC203"/>
    <mergeCell ref="BO203:BP203"/>
    <mergeCell ref="AO204:AP204"/>
    <mergeCell ref="BB204:BC204"/>
    <mergeCell ref="BO204:BP204"/>
    <mergeCell ref="AO201:AP201"/>
    <mergeCell ref="BB201:BC201"/>
    <mergeCell ref="BO201:BP201"/>
    <mergeCell ref="AO202:AP202"/>
    <mergeCell ref="BB202:BC202"/>
    <mergeCell ref="BO202:BP202"/>
    <mergeCell ref="AO199:AP199"/>
    <mergeCell ref="BB199:BC199"/>
    <mergeCell ref="BO199:BP199"/>
    <mergeCell ref="AO200:AP200"/>
    <mergeCell ref="BB200:BC200"/>
    <mergeCell ref="BO200:BP200"/>
    <mergeCell ref="AO197:AP197"/>
    <mergeCell ref="BB197:BC197"/>
    <mergeCell ref="BO197:BP197"/>
    <mergeCell ref="AO198:AP198"/>
    <mergeCell ref="BB198:BC198"/>
    <mergeCell ref="BO198:BP198"/>
    <mergeCell ref="AO195:AP195"/>
    <mergeCell ref="BB195:BC195"/>
    <mergeCell ref="BO195:BP195"/>
    <mergeCell ref="AO196:AP196"/>
    <mergeCell ref="BB196:BC196"/>
    <mergeCell ref="BO196:BP196"/>
    <mergeCell ref="AO193:AP193"/>
    <mergeCell ref="BB193:BC193"/>
    <mergeCell ref="BO193:BP193"/>
    <mergeCell ref="AO194:AP194"/>
    <mergeCell ref="BB194:BC194"/>
    <mergeCell ref="BO194:BP194"/>
    <mergeCell ref="AO191:AP191"/>
    <mergeCell ref="BB191:BC191"/>
    <mergeCell ref="BO191:BP191"/>
    <mergeCell ref="AO192:AP192"/>
    <mergeCell ref="BB192:BC192"/>
    <mergeCell ref="BO192:BP192"/>
    <mergeCell ref="AO189:AP189"/>
    <mergeCell ref="BB189:BC189"/>
    <mergeCell ref="BO189:BP189"/>
    <mergeCell ref="AO190:AP190"/>
    <mergeCell ref="BB190:BC190"/>
    <mergeCell ref="BO190:BP190"/>
    <mergeCell ref="AO187:AP187"/>
    <mergeCell ref="BB187:BC187"/>
    <mergeCell ref="BO187:BP187"/>
    <mergeCell ref="AO188:AP188"/>
    <mergeCell ref="BB188:BC188"/>
    <mergeCell ref="BO188:BP188"/>
    <mergeCell ref="AO185:AP185"/>
    <mergeCell ref="BB185:BC185"/>
    <mergeCell ref="BO185:BP185"/>
    <mergeCell ref="AO186:AP186"/>
    <mergeCell ref="BB186:BC186"/>
    <mergeCell ref="BO186:BP186"/>
    <mergeCell ref="AO183:AP183"/>
    <mergeCell ref="BB183:BC183"/>
    <mergeCell ref="BO183:BP183"/>
    <mergeCell ref="AO184:AP184"/>
    <mergeCell ref="BB184:BC184"/>
    <mergeCell ref="BO184:BP184"/>
    <mergeCell ref="AO181:AP181"/>
    <mergeCell ref="BB181:BC181"/>
    <mergeCell ref="BO181:BP181"/>
    <mergeCell ref="AO182:AP182"/>
    <mergeCell ref="BB182:BC182"/>
    <mergeCell ref="BO182:BP182"/>
    <mergeCell ref="AO179:AP179"/>
    <mergeCell ref="BB179:BC179"/>
    <mergeCell ref="BO179:BP179"/>
    <mergeCell ref="AO180:AP180"/>
    <mergeCell ref="BB180:BC180"/>
    <mergeCell ref="BO180:BP180"/>
    <mergeCell ref="AO175:AP175"/>
    <mergeCell ref="BB175:BC175"/>
    <mergeCell ref="BO175:BP175"/>
    <mergeCell ref="AO178:AP178"/>
    <mergeCell ref="BB178:BC178"/>
    <mergeCell ref="BO178:BP178"/>
    <mergeCell ref="AO173:AP173"/>
    <mergeCell ref="BB173:BC173"/>
    <mergeCell ref="BO173:BP173"/>
    <mergeCell ref="AO174:AP174"/>
    <mergeCell ref="BB174:BC174"/>
    <mergeCell ref="BO174:BP174"/>
    <mergeCell ref="AO171:AP171"/>
    <mergeCell ref="BB171:BC171"/>
    <mergeCell ref="BO171:BP171"/>
    <mergeCell ref="AO172:AP172"/>
    <mergeCell ref="BB172:BC172"/>
    <mergeCell ref="BO172:BP172"/>
    <mergeCell ref="AO169:AP169"/>
    <mergeCell ref="BB169:BC169"/>
    <mergeCell ref="BO169:BP169"/>
    <mergeCell ref="AO170:AP170"/>
    <mergeCell ref="BB170:BC170"/>
    <mergeCell ref="BO170:BP170"/>
    <mergeCell ref="AO167:AP167"/>
    <mergeCell ref="BB167:BC167"/>
    <mergeCell ref="BO167:BP167"/>
    <mergeCell ref="AO168:AP168"/>
    <mergeCell ref="BB168:BC168"/>
    <mergeCell ref="BO168:BP168"/>
    <mergeCell ref="AO165:AP165"/>
    <mergeCell ref="BB165:BC165"/>
    <mergeCell ref="BO165:BP165"/>
    <mergeCell ref="AO166:AP166"/>
    <mergeCell ref="BB166:BC166"/>
    <mergeCell ref="BO166:BP166"/>
    <mergeCell ref="AO163:AP163"/>
    <mergeCell ref="BB163:BC163"/>
    <mergeCell ref="BO163:BP163"/>
    <mergeCell ref="AO164:AP164"/>
    <mergeCell ref="BB164:BC164"/>
    <mergeCell ref="BO164:BP164"/>
    <mergeCell ref="AO161:AP161"/>
    <mergeCell ref="BB161:BC161"/>
    <mergeCell ref="BO161:BP161"/>
    <mergeCell ref="AO162:AP162"/>
    <mergeCell ref="BB162:BC162"/>
    <mergeCell ref="BO162:BP162"/>
    <mergeCell ref="AO159:AP159"/>
    <mergeCell ref="BB159:BC159"/>
    <mergeCell ref="BO159:BP159"/>
    <mergeCell ref="AO160:AP160"/>
    <mergeCell ref="BB160:BC160"/>
    <mergeCell ref="BO160:BP160"/>
    <mergeCell ref="AO157:AP157"/>
    <mergeCell ref="BB157:BC157"/>
    <mergeCell ref="BO157:BP157"/>
    <mergeCell ref="AO158:AP158"/>
    <mergeCell ref="BB158:BC158"/>
    <mergeCell ref="BO158:BP158"/>
    <mergeCell ref="AO155:AP155"/>
    <mergeCell ref="BB155:BC155"/>
    <mergeCell ref="BO155:BP155"/>
    <mergeCell ref="AO156:AP156"/>
    <mergeCell ref="BB156:BC156"/>
    <mergeCell ref="BO156:BP156"/>
    <mergeCell ref="AO153:AP153"/>
    <mergeCell ref="BB153:BC153"/>
    <mergeCell ref="BO153:BP153"/>
    <mergeCell ref="AO154:AP154"/>
    <mergeCell ref="BB154:BC154"/>
    <mergeCell ref="BO154:BP154"/>
    <mergeCell ref="AO151:AP151"/>
    <mergeCell ref="BB151:BC151"/>
    <mergeCell ref="BO151:BP151"/>
    <mergeCell ref="AO152:AP152"/>
    <mergeCell ref="BB152:BC152"/>
    <mergeCell ref="BO152:BP152"/>
    <mergeCell ref="AO149:AP149"/>
    <mergeCell ref="BB149:BC149"/>
    <mergeCell ref="BO149:BP149"/>
    <mergeCell ref="AO150:AP150"/>
    <mergeCell ref="BB150:BC150"/>
    <mergeCell ref="BO150:BP150"/>
    <mergeCell ref="AO147:AP147"/>
    <mergeCell ref="BB147:BC147"/>
    <mergeCell ref="BO147:BP147"/>
    <mergeCell ref="AO148:AP148"/>
    <mergeCell ref="BB148:BC148"/>
    <mergeCell ref="BO148:BP148"/>
    <mergeCell ref="AO145:AP145"/>
    <mergeCell ref="BB145:BC145"/>
    <mergeCell ref="BO145:BP145"/>
    <mergeCell ref="AO146:AP146"/>
    <mergeCell ref="BB146:BC146"/>
    <mergeCell ref="BO146:BP146"/>
    <mergeCell ref="AO143:AP143"/>
    <mergeCell ref="BB143:BC143"/>
    <mergeCell ref="BO143:BP143"/>
    <mergeCell ref="AO144:AP144"/>
    <mergeCell ref="BB144:BC144"/>
    <mergeCell ref="BO144:BP144"/>
    <mergeCell ref="AO141:AP141"/>
    <mergeCell ref="BB141:BC141"/>
    <mergeCell ref="BO141:BP141"/>
    <mergeCell ref="AO142:AP142"/>
    <mergeCell ref="BB142:BC142"/>
    <mergeCell ref="BO142:BP142"/>
    <mergeCell ref="AO139:AP139"/>
    <mergeCell ref="BB139:BC139"/>
    <mergeCell ref="BO139:BP139"/>
    <mergeCell ref="AO140:AP140"/>
    <mergeCell ref="BB140:BC140"/>
    <mergeCell ref="BO140:BP140"/>
    <mergeCell ref="AO137:AP137"/>
    <mergeCell ref="BB137:BC137"/>
    <mergeCell ref="BO137:BP137"/>
    <mergeCell ref="AO138:AP138"/>
    <mergeCell ref="BB138:BC138"/>
    <mergeCell ref="BO138:BP138"/>
    <mergeCell ref="AO135:AP135"/>
    <mergeCell ref="BB135:BC135"/>
    <mergeCell ref="BO135:BP135"/>
    <mergeCell ref="AO136:AP136"/>
    <mergeCell ref="BB136:BC136"/>
    <mergeCell ref="BO136:BP136"/>
    <mergeCell ref="AO133:AP133"/>
    <mergeCell ref="BB133:BC133"/>
    <mergeCell ref="BO133:BP133"/>
    <mergeCell ref="AO134:AP134"/>
    <mergeCell ref="BB134:BC134"/>
    <mergeCell ref="BO134:BP134"/>
    <mergeCell ref="AO131:AP131"/>
    <mergeCell ref="BB131:BC131"/>
    <mergeCell ref="BO131:BP131"/>
    <mergeCell ref="AO132:AP132"/>
    <mergeCell ref="BB132:BC132"/>
    <mergeCell ref="BO132:BP132"/>
    <mergeCell ref="AO129:AP129"/>
    <mergeCell ref="BB129:BC129"/>
    <mergeCell ref="BO129:BP129"/>
    <mergeCell ref="AO130:AP130"/>
    <mergeCell ref="BB130:BC130"/>
    <mergeCell ref="BO130:BP130"/>
    <mergeCell ref="AO127:AP127"/>
    <mergeCell ref="BB127:BC127"/>
    <mergeCell ref="BO127:BP127"/>
    <mergeCell ref="AO128:AP128"/>
    <mergeCell ref="BB128:BC128"/>
    <mergeCell ref="BO128:BP128"/>
    <mergeCell ref="AO125:AP125"/>
    <mergeCell ref="BB125:BC125"/>
    <mergeCell ref="BO125:BP125"/>
    <mergeCell ref="AO126:AP126"/>
    <mergeCell ref="BB126:BC126"/>
    <mergeCell ref="BO126:BP126"/>
    <mergeCell ref="AO123:AP123"/>
    <mergeCell ref="BB123:BC123"/>
    <mergeCell ref="BO123:BP123"/>
    <mergeCell ref="AO124:AP124"/>
    <mergeCell ref="BB124:BC124"/>
    <mergeCell ref="BO124:BP124"/>
    <mergeCell ref="AO121:AP121"/>
    <mergeCell ref="BB121:BC121"/>
    <mergeCell ref="BO121:BP121"/>
    <mergeCell ref="AO122:AP122"/>
    <mergeCell ref="BB122:BC122"/>
    <mergeCell ref="BO122:BP122"/>
    <mergeCell ref="AO119:AP119"/>
    <mergeCell ref="BB119:BC119"/>
    <mergeCell ref="BO119:BP119"/>
    <mergeCell ref="AO120:AP120"/>
    <mergeCell ref="BB120:BC120"/>
    <mergeCell ref="BO120:BP120"/>
    <mergeCell ref="AO117:AP117"/>
    <mergeCell ref="BB117:BC117"/>
    <mergeCell ref="BO117:BP117"/>
    <mergeCell ref="AO118:AP118"/>
    <mergeCell ref="BB118:BC118"/>
    <mergeCell ref="BO118:BP118"/>
    <mergeCell ref="AO115:AP115"/>
    <mergeCell ref="BB115:BC115"/>
    <mergeCell ref="BO115:BP115"/>
    <mergeCell ref="AO116:AP116"/>
    <mergeCell ref="BB116:BC116"/>
    <mergeCell ref="BO116:BP116"/>
    <mergeCell ref="AO113:AP113"/>
    <mergeCell ref="BB113:BC113"/>
    <mergeCell ref="BO113:BP113"/>
    <mergeCell ref="AO114:AP114"/>
    <mergeCell ref="BB114:BC114"/>
    <mergeCell ref="BO114:BP114"/>
    <mergeCell ref="AO111:AP111"/>
    <mergeCell ref="BB111:BC111"/>
    <mergeCell ref="BO111:BP111"/>
    <mergeCell ref="AO112:AP112"/>
    <mergeCell ref="BB112:BC112"/>
    <mergeCell ref="BO112:BP112"/>
    <mergeCell ref="AO109:AP109"/>
    <mergeCell ref="BB109:BC109"/>
    <mergeCell ref="BO109:BP109"/>
    <mergeCell ref="AO110:AP110"/>
    <mergeCell ref="BB110:BC110"/>
    <mergeCell ref="BO110:BP110"/>
    <mergeCell ref="AO107:AP107"/>
    <mergeCell ref="BB107:BC107"/>
    <mergeCell ref="BO107:BP107"/>
    <mergeCell ref="AO108:AP108"/>
    <mergeCell ref="BB108:BC108"/>
    <mergeCell ref="BO108:BP108"/>
    <mergeCell ref="AO105:AP105"/>
    <mergeCell ref="BB105:BC105"/>
    <mergeCell ref="BO105:BP105"/>
    <mergeCell ref="AO106:AP106"/>
    <mergeCell ref="BB106:BC106"/>
    <mergeCell ref="BO106:BP106"/>
    <mergeCell ref="AO103:AP103"/>
    <mergeCell ref="BB103:BC103"/>
    <mergeCell ref="BO103:BP103"/>
    <mergeCell ref="AO104:AP104"/>
    <mergeCell ref="BB104:BC104"/>
    <mergeCell ref="BO104:BP104"/>
    <mergeCell ref="AO101:AP101"/>
    <mergeCell ref="BB101:BC101"/>
    <mergeCell ref="BO101:BP101"/>
    <mergeCell ref="AO102:AP102"/>
    <mergeCell ref="BB102:BC102"/>
    <mergeCell ref="BO102:BP102"/>
    <mergeCell ref="AO99:AP99"/>
    <mergeCell ref="BB99:BC99"/>
    <mergeCell ref="BO99:BP99"/>
    <mergeCell ref="AO100:AP100"/>
    <mergeCell ref="BB100:BC100"/>
    <mergeCell ref="BO100:BP100"/>
    <mergeCell ref="AO97:AP97"/>
    <mergeCell ref="BB97:BC97"/>
    <mergeCell ref="BO97:BP97"/>
    <mergeCell ref="AO98:AP98"/>
    <mergeCell ref="BB98:BC98"/>
    <mergeCell ref="BO98:BP98"/>
    <mergeCell ref="AO95:AP95"/>
    <mergeCell ref="BB95:BC95"/>
    <mergeCell ref="BO95:BP95"/>
    <mergeCell ref="AO96:AP96"/>
    <mergeCell ref="BB96:BC96"/>
    <mergeCell ref="BO96:BP96"/>
    <mergeCell ref="AO92:AP92"/>
    <mergeCell ref="BB92:BC92"/>
    <mergeCell ref="BO92:BP92"/>
    <mergeCell ref="AO94:AP94"/>
    <mergeCell ref="BB94:BC94"/>
    <mergeCell ref="BO94:BP94"/>
    <mergeCell ref="BO93:BP93"/>
    <mergeCell ref="AO90:AP90"/>
    <mergeCell ref="BB90:BC90"/>
    <mergeCell ref="BO90:BP90"/>
    <mergeCell ref="AO91:AP91"/>
    <mergeCell ref="BB91:BC91"/>
    <mergeCell ref="BO91:BP91"/>
    <mergeCell ref="AO88:AP88"/>
    <mergeCell ref="BB88:BC88"/>
    <mergeCell ref="BO88:BP88"/>
    <mergeCell ref="AO89:AP89"/>
    <mergeCell ref="BB89:BC89"/>
    <mergeCell ref="BO89:BP89"/>
    <mergeCell ref="AO86:AP86"/>
    <mergeCell ref="BB86:BC86"/>
    <mergeCell ref="BO86:BP86"/>
    <mergeCell ref="AO87:AP87"/>
    <mergeCell ref="BB87:BC87"/>
    <mergeCell ref="BO87:BP87"/>
    <mergeCell ref="AO84:AP84"/>
    <mergeCell ref="BB84:BC84"/>
    <mergeCell ref="BO84:BP84"/>
    <mergeCell ref="AO85:AP85"/>
    <mergeCell ref="BB85:BC85"/>
    <mergeCell ref="BO85:BP85"/>
    <mergeCell ref="AO82:AP82"/>
    <mergeCell ref="BB82:BC82"/>
    <mergeCell ref="BO82:BP82"/>
    <mergeCell ref="AO83:AP83"/>
    <mergeCell ref="BB83:BC83"/>
    <mergeCell ref="BO83:BP83"/>
    <mergeCell ref="AO80:AP80"/>
    <mergeCell ref="BB80:BC80"/>
    <mergeCell ref="BO80:BP80"/>
    <mergeCell ref="AO81:AP81"/>
    <mergeCell ref="BB81:BC81"/>
    <mergeCell ref="BO81:BP81"/>
    <mergeCell ref="AO78:AP78"/>
    <mergeCell ref="BB78:BC78"/>
    <mergeCell ref="BO78:BP78"/>
    <mergeCell ref="AO79:AP79"/>
    <mergeCell ref="BB79:BC79"/>
    <mergeCell ref="BO79:BP79"/>
    <mergeCell ref="AO75:AP75"/>
    <mergeCell ref="BB75:BC75"/>
    <mergeCell ref="BO75:BP75"/>
    <mergeCell ref="AO77:AP77"/>
    <mergeCell ref="BB77:BC77"/>
    <mergeCell ref="BO77:BP77"/>
    <mergeCell ref="AO73:AP73"/>
    <mergeCell ref="BB73:BC73"/>
    <mergeCell ref="BO73:BP73"/>
    <mergeCell ref="AO74:AP74"/>
    <mergeCell ref="BB74:BC74"/>
    <mergeCell ref="BO74:BP74"/>
    <mergeCell ref="AO71:AP71"/>
    <mergeCell ref="BB71:BC71"/>
    <mergeCell ref="BO71:BP71"/>
    <mergeCell ref="AO72:AP72"/>
    <mergeCell ref="BB72:BC72"/>
    <mergeCell ref="BO72:BP72"/>
    <mergeCell ref="AO69:AP69"/>
    <mergeCell ref="BB69:BC69"/>
    <mergeCell ref="BO69:BP69"/>
    <mergeCell ref="AO70:AP70"/>
    <mergeCell ref="BB70:BC70"/>
    <mergeCell ref="BO70:BP70"/>
    <mergeCell ref="AO67:AP67"/>
    <mergeCell ref="BB67:BC67"/>
    <mergeCell ref="BO67:BP67"/>
    <mergeCell ref="AO68:AP68"/>
    <mergeCell ref="BB68:BC68"/>
    <mergeCell ref="BO68:BP68"/>
    <mergeCell ref="AO65:AP65"/>
    <mergeCell ref="BB65:BC65"/>
    <mergeCell ref="BO65:BP65"/>
    <mergeCell ref="AO66:AP66"/>
    <mergeCell ref="BB66:BC66"/>
    <mergeCell ref="BO66:BP66"/>
    <mergeCell ref="AO63:AP63"/>
    <mergeCell ref="BB63:BC63"/>
    <mergeCell ref="BO63:BP63"/>
    <mergeCell ref="AO64:AP64"/>
    <mergeCell ref="BB64:BC64"/>
    <mergeCell ref="BO64:BP64"/>
    <mergeCell ref="AO61:AP61"/>
    <mergeCell ref="BB61:BC61"/>
    <mergeCell ref="BO61:BP61"/>
    <mergeCell ref="AO62:AP62"/>
    <mergeCell ref="BB62:BC62"/>
    <mergeCell ref="BO62:BP62"/>
    <mergeCell ref="AO59:AP59"/>
    <mergeCell ref="BB59:BC59"/>
    <mergeCell ref="BO59:BP59"/>
    <mergeCell ref="AO60:AP60"/>
    <mergeCell ref="BB60:BC60"/>
    <mergeCell ref="BO60:BP60"/>
    <mergeCell ref="AO57:AP57"/>
    <mergeCell ref="BB57:BC57"/>
    <mergeCell ref="BO57:BP57"/>
    <mergeCell ref="AO58:AP58"/>
    <mergeCell ref="BB58:BC58"/>
    <mergeCell ref="BO58:BP58"/>
    <mergeCell ref="AO48:AP48"/>
    <mergeCell ref="BB48:BC48"/>
    <mergeCell ref="BO48:BP48"/>
    <mergeCell ref="AO56:AP56"/>
    <mergeCell ref="BB56:BC56"/>
    <mergeCell ref="BO56:BP56"/>
    <mergeCell ref="AO44:AP44"/>
    <mergeCell ref="BB44:BC44"/>
    <mergeCell ref="BO44:BP44"/>
    <mergeCell ref="AO47:AP47"/>
    <mergeCell ref="BB47:BC47"/>
    <mergeCell ref="BO47:BP47"/>
    <mergeCell ref="AO42:AP42"/>
    <mergeCell ref="BB42:BC42"/>
    <mergeCell ref="BO42:BP42"/>
    <mergeCell ref="AO43:AP43"/>
    <mergeCell ref="BB43:BC43"/>
    <mergeCell ref="BO43:BP43"/>
    <mergeCell ref="AO40:AP40"/>
    <mergeCell ref="BB40:BC40"/>
    <mergeCell ref="BO40:BP40"/>
    <mergeCell ref="AO41:AP41"/>
    <mergeCell ref="BB41:BC41"/>
    <mergeCell ref="BO41:BP41"/>
    <mergeCell ref="AO38:AP38"/>
    <mergeCell ref="BB38:BC38"/>
    <mergeCell ref="BO38:BP38"/>
    <mergeCell ref="AO39:AP39"/>
    <mergeCell ref="BB39:BC39"/>
    <mergeCell ref="BO39:BP39"/>
    <mergeCell ref="AO36:AP36"/>
    <mergeCell ref="BB36:BC36"/>
    <mergeCell ref="BO36:BP36"/>
    <mergeCell ref="AO37:AP37"/>
    <mergeCell ref="BB37:BC37"/>
    <mergeCell ref="BO37:BP37"/>
    <mergeCell ref="AO34:AP34"/>
    <mergeCell ref="BB34:BC34"/>
    <mergeCell ref="BO34:BP34"/>
    <mergeCell ref="AO35:AP35"/>
    <mergeCell ref="BB35:BC35"/>
    <mergeCell ref="BO35:BP35"/>
    <mergeCell ref="AO32:AP32"/>
    <mergeCell ref="BB32:BC32"/>
    <mergeCell ref="BO32:BP32"/>
    <mergeCell ref="AO33:AP33"/>
    <mergeCell ref="BB33:BC33"/>
    <mergeCell ref="BO33:BP33"/>
    <mergeCell ref="AO30:AP30"/>
    <mergeCell ref="BB30:BC30"/>
    <mergeCell ref="BO30:BP30"/>
    <mergeCell ref="AO31:AP31"/>
    <mergeCell ref="BB31:BC31"/>
    <mergeCell ref="BO31:BP31"/>
    <mergeCell ref="AO26:AP26"/>
    <mergeCell ref="BB26:BC26"/>
    <mergeCell ref="BO26:BP26"/>
    <mergeCell ref="AO27:AP27"/>
    <mergeCell ref="BB27:BC27"/>
    <mergeCell ref="BO27:BP27"/>
    <mergeCell ref="AO22:AP22"/>
    <mergeCell ref="BB22:BC22"/>
    <mergeCell ref="BO22:BP22"/>
    <mergeCell ref="AO20:AP20"/>
    <mergeCell ref="BB20:BC20"/>
    <mergeCell ref="BO20:BP20"/>
    <mergeCell ref="AO21:AP21"/>
    <mergeCell ref="BB21:BC21"/>
    <mergeCell ref="BO21:BP21"/>
    <mergeCell ref="AO18:AP18"/>
    <mergeCell ref="BB18:BC18"/>
    <mergeCell ref="BO18:BP18"/>
    <mergeCell ref="AO19:AP19"/>
    <mergeCell ref="BB19:BC19"/>
    <mergeCell ref="BO19:BP19"/>
    <mergeCell ref="AO16:AP16"/>
    <mergeCell ref="BB16:BC16"/>
    <mergeCell ref="BO16:BP16"/>
    <mergeCell ref="AO17:AP17"/>
    <mergeCell ref="BB17:BC17"/>
    <mergeCell ref="BO17:BP17"/>
    <mergeCell ref="AO14:AP14"/>
    <mergeCell ref="BB14:BC14"/>
    <mergeCell ref="BO14:BP14"/>
    <mergeCell ref="AO15:AP15"/>
    <mergeCell ref="BB15:BC15"/>
    <mergeCell ref="BO15:BP15"/>
    <mergeCell ref="AO12:AP12"/>
    <mergeCell ref="BB12:BC12"/>
    <mergeCell ref="BO12:BP12"/>
    <mergeCell ref="AO13:AP13"/>
    <mergeCell ref="BB13:BC13"/>
    <mergeCell ref="BO13:BP13"/>
    <mergeCell ref="AO10:AP10"/>
    <mergeCell ref="BB10:BC10"/>
    <mergeCell ref="BO10:BP10"/>
    <mergeCell ref="AO11:AP11"/>
    <mergeCell ref="BB11:BC11"/>
    <mergeCell ref="BO11:BP11"/>
    <mergeCell ref="AO8:AP8"/>
    <mergeCell ref="BB8:BC8"/>
    <mergeCell ref="BO8:BP8"/>
    <mergeCell ref="AO9:AP9"/>
    <mergeCell ref="BB9:BC9"/>
    <mergeCell ref="BO9:BP9"/>
    <mergeCell ref="AO7:AP7"/>
    <mergeCell ref="BB7:BC7"/>
    <mergeCell ref="BO7:BP7"/>
    <mergeCell ref="AO6:AP6"/>
    <mergeCell ref="BB6:BC6"/>
    <mergeCell ref="BO6:BP6"/>
    <mergeCell ref="AO5:AP5"/>
    <mergeCell ref="BB5:BC5"/>
    <mergeCell ref="BO5:BP5"/>
    <mergeCell ref="BX2:BX4"/>
    <mergeCell ref="BY2:BY4"/>
    <mergeCell ref="BZ2:BZ4"/>
    <mergeCell ref="BR2:BR4"/>
    <mergeCell ref="BS2:BS4"/>
    <mergeCell ref="BT2:BT4"/>
    <mergeCell ref="BU2:BU4"/>
    <mergeCell ref="BV2:BV4"/>
    <mergeCell ref="BW2:BW4"/>
    <mergeCell ref="BK2:BK4"/>
    <mergeCell ref="BL2:BL4"/>
    <mergeCell ref="BM2:BM4"/>
    <mergeCell ref="BO2:BO4"/>
    <mergeCell ref="BP2:BP4"/>
    <mergeCell ref="BQ2:BQ4"/>
    <mergeCell ref="BE2:BE4"/>
    <mergeCell ref="BF2:BF4"/>
    <mergeCell ref="BG2:BG4"/>
    <mergeCell ref="BH2:BH4"/>
    <mergeCell ref="BI2:BI4"/>
    <mergeCell ref="BJ2:BJ4"/>
    <mergeCell ref="AX2:AX4"/>
    <mergeCell ref="AY2:AY4"/>
    <mergeCell ref="AZ2:AZ4"/>
    <mergeCell ref="BB2:BB4"/>
    <mergeCell ref="BC2:BC4"/>
    <mergeCell ref="BD2:BD4"/>
    <mergeCell ref="AR2:AR4"/>
    <mergeCell ref="AS2:AS4"/>
    <mergeCell ref="AT2:AT4"/>
    <mergeCell ref="AU2:AU4"/>
    <mergeCell ref="AV2:AV4"/>
    <mergeCell ref="AW2:AW4"/>
    <mergeCell ref="AJ2:AJ4"/>
    <mergeCell ref="AK2:AK4"/>
    <mergeCell ref="AL2:AL4"/>
    <mergeCell ref="AO2:AO4"/>
    <mergeCell ref="AP2:AP4"/>
    <mergeCell ref="AQ2:AQ4"/>
    <mergeCell ref="X2:X3"/>
    <mergeCell ref="Y2:Z2"/>
    <mergeCell ref="AA2:AA3"/>
    <mergeCell ref="AB2:AB3"/>
    <mergeCell ref="AC2:AC3"/>
    <mergeCell ref="AE2:AE4"/>
    <mergeCell ref="BO1:BZ1"/>
    <mergeCell ref="D2:D4"/>
    <mergeCell ref="E2:E4"/>
    <mergeCell ref="K2:K4"/>
    <mergeCell ref="L2:L4"/>
    <mergeCell ref="M2:M4"/>
    <mergeCell ref="N2:N4"/>
    <mergeCell ref="O2:O4"/>
    <mergeCell ref="P2:P4"/>
    <mergeCell ref="Q2:Q4"/>
    <mergeCell ref="AE1:AL1"/>
    <mergeCell ref="AN1:AN4"/>
    <mergeCell ref="AO1:AZ1"/>
    <mergeCell ref="BA1:BA3"/>
    <mergeCell ref="BB1:BM1"/>
    <mergeCell ref="BN1:BN4"/>
    <mergeCell ref="AF2:AF4"/>
    <mergeCell ref="AG2:AG4"/>
    <mergeCell ref="AH2:AH4"/>
    <mergeCell ref="AI2:AI4"/>
    <mergeCell ref="H1:H4"/>
    <mergeCell ref="I1:I4"/>
    <mergeCell ref="J1:J4"/>
    <mergeCell ref="K1:R1"/>
    <mergeCell ref="S1:AC1"/>
    <mergeCell ref="AD1:AD4"/>
    <mergeCell ref="R2:R4"/>
    <mergeCell ref="S2:S3"/>
    <mergeCell ref="T2:V2"/>
    <mergeCell ref="W2:W3"/>
    <mergeCell ref="A1:A4"/>
    <mergeCell ref="B1:B4"/>
    <mergeCell ref="C1:C4"/>
    <mergeCell ref="D1:E1"/>
    <mergeCell ref="F1:F4"/>
    <mergeCell ref="G1:G4"/>
  </mergeCells>
  <pageMargins left="0.25" right="0.25" top="0.75" bottom="0.75" header="0.3" footer="0.3"/>
  <pageSetup paperSize="9" scale="2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793"/>
  <sheetViews>
    <sheetView topLeftCell="A2729" workbookViewId="0">
      <selection activeCell="CA28" sqref="CA28:CA233"/>
    </sheetView>
  </sheetViews>
  <sheetFormatPr defaultRowHeight="12.75" x14ac:dyDescent="0.2"/>
  <cols>
    <col min="1" max="1" width="40.5703125" style="48" customWidth="1"/>
    <col min="2" max="2" width="3.140625" style="48" customWidth="1"/>
    <col min="3" max="3" width="19.140625" style="48" customWidth="1"/>
    <col min="4" max="4" width="23.28515625" style="48" customWidth="1"/>
    <col min="5" max="5" width="13.28515625" style="48" customWidth="1"/>
    <col min="6" max="6" width="19.140625" style="48" customWidth="1"/>
    <col min="7" max="7" width="9.140625" style="48" customWidth="1"/>
    <col min="8" max="8" width="5.140625" style="48" customWidth="1"/>
    <col min="9" max="9" width="4" style="48" customWidth="1"/>
    <col min="10" max="10" width="9.140625" style="48"/>
    <col min="11" max="12" width="40.5703125" style="48" customWidth="1"/>
    <col min="13" max="16384" width="9.140625" style="48"/>
  </cols>
  <sheetData>
    <row r="1" spans="1:23" ht="11.85" customHeight="1" x14ac:dyDescent="0.2">
      <c r="B1" s="206" t="s">
        <v>822</v>
      </c>
      <c r="C1" s="206"/>
      <c r="D1" s="206"/>
      <c r="E1" s="206"/>
      <c r="F1" s="206"/>
      <c r="G1" s="206"/>
      <c r="H1" s="206"/>
      <c r="I1" s="206"/>
    </row>
    <row r="2" spans="1:23" ht="11.1" customHeight="1" x14ac:dyDescent="0.2">
      <c r="B2" s="207" t="s">
        <v>821</v>
      </c>
      <c r="C2" s="207"/>
      <c r="D2" s="207"/>
      <c r="E2" s="207"/>
      <c r="F2" s="207"/>
      <c r="G2" s="207"/>
      <c r="H2" s="207"/>
      <c r="I2" s="54" t="s">
        <v>820</v>
      </c>
    </row>
    <row r="3" spans="1:23" ht="11.85" customHeight="1" x14ac:dyDescent="0.2">
      <c r="B3" s="207" t="s">
        <v>819</v>
      </c>
      <c r="C3" s="207"/>
      <c r="D3" s="207"/>
      <c r="E3" s="207"/>
      <c r="F3" s="207"/>
      <c r="G3" s="207"/>
      <c r="H3" s="207"/>
      <c r="I3" s="207"/>
    </row>
    <row r="4" spans="1:23" ht="11.85" customHeight="1" x14ac:dyDescent="0.2">
      <c r="B4" s="208" t="s">
        <v>818</v>
      </c>
      <c r="C4" s="208"/>
      <c r="D4" s="208" t="s">
        <v>817</v>
      </c>
      <c r="E4" s="208"/>
      <c r="F4" s="208"/>
      <c r="G4" s="208"/>
      <c r="H4" s="208"/>
      <c r="I4" s="208"/>
    </row>
    <row r="5" spans="1:23" ht="11.85" customHeight="1" x14ac:dyDescent="0.2">
      <c r="B5" s="208" t="s">
        <v>816</v>
      </c>
      <c r="C5" s="208"/>
      <c r="D5" s="208" t="s">
        <v>815</v>
      </c>
      <c r="E5" s="208"/>
      <c r="F5" s="208"/>
      <c r="G5" s="208"/>
      <c r="H5" s="208"/>
      <c r="I5" s="208"/>
    </row>
    <row r="6" spans="1:23" ht="11.1" customHeight="1" x14ac:dyDescent="0.2">
      <c r="B6" s="53"/>
      <c r="C6" s="53"/>
      <c r="D6" s="192" t="s">
        <v>814</v>
      </c>
      <c r="E6" s="192"/>
      <c r="F6" s="192"/>
      <c r="G6" s="192"/>
      <c r="H6" s="192"/>
      <c r="I6" s="192"/>
    </row>
    <row r="7" spans="1:23" ht="11.85" customHeight="1" x14ac:dyDescent="0.2">
      <c r="B7" s="193" t="s">
        <v>813</v>
      </c>
      <c r="C7" s="194"/>
      <c r="D7" s="195"/>
      <c r="E7" s="193" t="s">
        <v>812</v>
      </c>
      <c r="F7" s="195"/>
      <c r="G7" s="52" t="s">
        <v>811</v>
      </c>
      <c r="H7" s="193" t="s">
        <v>810</v>
      </c>
      <c r="I7" s="195"/>
      <c r="M7" s="55" t="s">
        <v>503</v>
      </c>
      <c r="N7" s="55" t="s">
        <v>501</v>
      </c>
      <c r="O7" s="55" t="s">
        <v>351</v>
      </c>
      <c r="P7" s="55" t="s">
        <v>371</v>
      </c>
      <c r="Q7" s="55" t="s">
        <v>369</v>
      </c>
      <c r="R7" s="55" t="s">
        <v>366</v>
      </c>
      <c r="S7" s="55" t="s">
        <v>510</v>
      </c>
      <c r="T7" s="55" t="s">
        <v>508</v>
      </c>
      <c r="U7" s="55" t="s">
        <v>495</v>
      </c>
      <c r="V7" s="55" t="s">
        <v>492</v>
      </c>
      <c r="W7" s="55" t="s">
        <v>489</v>
      </c>
    </row>
    <row r="8" spans="1:23" ht="11.85" customHeight="1" x14ac:dyDescent="0.2">
      <c r="B8" s="51"/>
      <c r="C8" s="196" t="s">
        <v>809</v>
      </c>
      <c r="D8" s="197"/>
      <c r="E8" s="197"/>
      <c r="F8" s="197"/>
      <c r="G8" s="197"/>
      <c r="H8" s="197"/>
      <c r="I8" s="19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</row>
    <row r="9" spans="1:23" ht="11.85" customHeight="1" x14ac:dyDescent="0.2">
      <c r="A9" s="48" t="s">
        <v>809</v>
      </c>
      <c r="B9" s="198" t="s">
        <v>505</v>
      </c>
      <c r="C9" s="199"/>
      <c r="D9" s="200"/>
      <c r="E9" s="204" t="s">
        <v>503</v>
      </c>
      <c r="F9" s="205"/>
      <c r="G9" s="50" t="s">
        <v>368</v>
      </c>
      <c r="H9" s="204" t="s">
        <v>406</v>
      </c>
      <c r="I9" s="205"/>
      <c r="K9" s="48" t="str">
        <f>IF(C8&gt;0,C8,K8)</f>
        <v>г Одинцово, б-р Любы Новоселовой, 1 к. 1</v>
      </c>
      <c r="L9" s="48" t="str">
        <f>VLOOKUP(A:A,Лист2!$A:$F,2,FALSE)</f>
        <v>г.Одинцово, Любы Новоселовой бульвар, 1 к.1</v>
      </c>
      <c r="S9" s="48">
        <f>IF($E9=S$7,G9,0)</f>
        <v>0</v>
      </c>
    </row>
    <row r="10" spans="1:23" ht="11.1" customHeight="1" x14ac:dyDescent="0.2">
      <c r="A10" s="48" t="s">
        <v>809</v>
      </c>
      <c r="B10" s="201"/>
      <c r="C10" s="202"/>
      <c r="D10" s="203"/>
      <c r="E10" s="204" t="s">
        <v>501</v>
      </c>
      <c r="F10" s="205"/>
      <c r="G10" s="50" t="s">
        <v>368</v>
      </c>
      <c r="H10" s="204" t="s">
        <v>488</v>
      </c>
      <c r="I10" s="205"/>
      <c r="K10" s="48" t="str">
        <f t="shared" ref="K10:K73" si="0">IF(C9&gt;0,C9,K9)</f>
        <v>г Одинцово, б-р Любы Новоселовой, 1 к. 1</v>
      </c>
      <c r="L10" s="48" t="str">
        <f>VLOOKUP(A:A,Лист2!$A:$F,2,FALSE)</f>
        <v>г.Одинцово, Любы Новоселовой бульвар, 1 к.1</v>
      </c>
      <c r="S10" s="48">
        <f t="shared" ref="S10:S73" si="1">IF($E10=S$7,G10,0)</f>
        <v>0</v>
      </c>
    </row>
    <row r="11" spans="1:23" ht="11.85" customHeight="1" x14ac:dyDescent="0.2">
      <c r="A11" s="48" t="s">
        <v>809</v>
      </c>
      <c r="B11" s="198" t="s">
        <v>339</v>
      </c>
      <c r="C11" s="199"/>
      <c r="D11" s="200"/>
      <c r="E11" s="204" t="s">
        <v>351</v>
      </c>
      <c r="F11" s="205"/>
      <c r="G11" s="50" t="s">
        <v>350</v>
      </c>
      <c r="H11" s="204" t="s">
        <v>379</v>
      </c>
      <c r="I11" s="205"/>
      <c r="K11" s="48" t="str">
        <f t="shared" si="0"/>
        <v>г Одинцово, б-р Любы Новоселовой, 1 к. 1</v>
      </c>
      <c r="L11" s="48" t="str">
        <f>VLOOKUP(A:A,Лист2!$A:$F,2,FALSE)</f>
        <v>г.Одинцово, Любы Новоселовой бульвар, 1 к.1</v>
      </c>
      <c r="S11" s="48">
        <f t="shared" si="1"/>
        <v>0</v>
      </c>
    </row>
    <row r="12" spans="1:23" ht="11.85" customHeight="1" x14ac:dyDescent="0.2">
      <c r="A12" s="48" t="s">
        <v>809</v>
      </c>
      <c r="B12" s="209"/>
      <c r="C12" s="210"/>
      <c r="D12" s="211"/>
      <c r="E12" s="204" t="s">
        <v>371</v>
      </c>
      <c r="F12" s="205"/>
      <c r="G12" s="50" t="s">
        <v>350</v>
      </c>
      <c r="H12" s="204" t="s">
        <v>379</v>
      </c>
      <c r="I12" s="205"/>
      <c r="K12" s="48" t="str">
        <f t="shared" si="0"/>
        <v>г Одинцово, б-р Любы Новоселовой, 1 к. 1</v>
      </c>
      <c r="L12" s="48" t="str">
        <f>VLOOKUP(A:A,Лист2!$A:$F,2,FALSE)</f>
        <v>г.Одинцово, Любы Новоселовой бульвар, 1 к.1</v>
      </c>
      <c r="S12" s="48">
        <f t="shared" si="1"/>
        <v>0</v>
      </c>
    </row>
    <row r="13" spans="1:23" ht="11.85" customHeight="1" x14ac:dyDescent="0.2">
      <c r="A13" s="48" t="s">
        <v>809</v>
      </c>
      <c r="B13" s="209"/>
      <c r="C13" s="210"/>
      <c r="D13" s="211"/>
      <c r="E13" s="204" t="s">
        <v>369</v>
      </c>
      <c r="F13" s="205"/>
      <c r="G13" s="50" t="s">
        <v>368</v>
      </c>
      <c r="H13" s="204" t="s">
        <v>378</v>
      </c>
      <c r="I13" s="205"/>
      <c r="K13" s="48" t="str">
        <f t="shared" si="0"/>
        <v>г Одинцово, б-р Любы Новоселовой, 1 к. 1</v>
      </c>
      <c r="L13" s="48" t="str">
        <f>VLOOKUP(A:A,Лист2!$A:$F,2,FALSE)</f>
        <v>г.Одинцово, Любы Новоселовой бульвар, 1 к.1</v>
      </c>
      <c r="S13" s="48">
        <f t="shared" si="1"/>
        <v>0</v>
      </c>
    </row>
    <row r="14" spans="1:23" ht="11.1" customHeight="1" x14ac:dyDescent="0.2">
      <c r="A14" s="48" t="s">
        <v>809</v>
      </c>
      <c r="B14" s="209"/>
      <c r="C14" s="210"/>
      <c r="D14" s="211"/>
      <c r="E14" s="204" t="s">
        <v>366</v>
      </c>
      <c r="F14" s="205"/>
      <c r="G14" s="50" t="s">
        <v>365</v>
      </c>
      <c r="H14" s="204" t="s">
        <v>377</v>
      </c>
      <c r="I14" s="205"/>
      <c r="K14" s="48" t="str">
        <f t="shared" si="0"/>
        <v>г Одинцово, б-р Любы Новоселовой, 1 к. 1</v>
      </c>
      <c r="L14" s="48" t="str">
        <f>VLOOKUP(A:A,Лист2!$A:$F,2,FALSE)</f>
        <v>г.Одинцово, Любы Новоселовой бульвар, 1 к.1</v>
      </c>
      <c r="S14" s="48">
        <f t="shared" si="1"/>
        <v>0</v>
      </c>
    </row>
    <row r="15" spans="1:23" ht="11.85" customHeight="1" x14ac:dyDescent="0.2">
      <c r="A15" s="48" t="s">
        <v>809</v>
      </c>
      <c r="B15" s="209"/>
      <c r="C15" s="210"/>
      <c r="D15" s="211"/>
      <c r="E15" s="204" t="s">
        <v>510</v>
      </c>
      <c r="F15" s="205"/>
      <c r="G15" s="50" t="s">
        <v>509</v>
      </c>
      <c r="H15" s="204" t="s">
        <v>336</v>
      </c>
      <c r="I15" s="205"/>
      <c r="K15" s="48" t="str">
        <f t="shared" si="0"/>
        <v>г Одинцово, б-р Любы Новоселовой, 1 к. 1</v>
      </c>
      <c r="L15" s="48" t="str">
        <f>VLOOKUP(A:A,Лист2!$A:$F,2,FALSE)</f>
        <v>г.Одинцово, Любы Новоселовой бульвар, 1 к.1</v>
      </c>
      <c r="S15" s="57">
        <f>G15*1</f>
        <v>48.44</v>
      </c>
    </row>
    <row r="16" spans="1:23" ht="11.85" customHeight="1" x14ac:dyDescent="0.2">
      <c r="A16" s="48" t="s">
        <v>809</v>
      </c>
      <c r="B16" s="201"/>
      <c r="C16" s="202"/>
      <c r="D16" s="203"/>
      <c r="E16" s="204" t="s">
        <v>508</v>
      </c>
      <c r="F16" s="205"/>
      <c r="G16" s="50" t="s">
        <v>507</v>
      </c>
      <c r="H16" s="204" t="s">
        <v>375</v>
      </c>
      <c r="I16" s="205"/>
      <c r="K16" s="48" t="str">
        <f t="shared" si="0"/>
        <v>г Одинцово, б-р Любы Новоселовой, 1 к. 1</v>
      </c>
      <c r="L16" s="48" t="str">
        <f>VLOOKUP(A:A,Лист2!$A:$F,2,FALSE)</f>
        <v>г.Одинцово, Любы Новоселовой бульвар, 1 к.1</v>
      </c>
      <c r="S16" s="48">
        <f t="shared" si="1"/>
        <v>0</v>
      </c>
    </row>
    <row r="17" spans="1:19" ht="11.85" customHeight="1" x14ac:dyDescent="0.2">
      <c r="A17" s="48" t="s">
        <v>809</v>
      </c>
      <c r="B17" s="198" t="s">
        <v>497</v>
      </c>
      <c r="C17" s="199"/>
      <c r="D17" s="200"/>
      <c r="E17" s="204" t="s">
        <v>495</v>
      </c>
      <c r="F17" s="205"/>
      <c r="G17" s="50" t="s">
        <v>365</v>
      </c>
      <c r="H17" s="204" t="s">
        <v>494</v>
      </c>
      <c r="I17" s="205"/>
      <c r="K17" s="48" t="str">
        <f t="shared" si="0"/>
        <v>г Одинцово, б-р Любы Новоселовой, 1 к. 1</v>
      </c>
      <c r="L17" s="48" t="str">
        <f>VLOOKUP(A:A,Лист2!$A:$F,2,FALSE)</f>
        <v>г.Одинцово, Любы Новоселовой бульвар, 1 к.1</v>
      </c>
      <c r="S17" s="48">
        <f t="shared" si="1"/>
        <v>0</v>
      </c>
    </row>
    <row r="18" spans="1:19" ht="11.1" customHeight="1" x14ac:dyDescent="0.2">
      <c r="A18" s="48" t="s">
        <v>809</v>
      </c>
      <c r="B18" s="209"/>
      <c r="C18" s="210"/>
      <c r="D18" s="211"/>
      <c r="E18" s="204" t="s">
        <v>492</v>
      </c>
      <c r="F18" s="205"/>
      <c r="G18" s="50" t="s">
        <v>350</v>
      </c>
      <c r="H18" s="204" t="s">
        <v>491</v>
      </c>
      <c r="I18" s="205"/>
      <c r="K18" s="48" t="str">
        <f t="shared" si="0"/>
        <v>г Одинцово, б-р Любы Новоселовой, 1 к. 1</v>
      </c>
      <c r="L18" s="48" t="str">
        <f>VLOOKUP(A:A,Лист2!$A:$F,2,FALSE)</f>
        <v>г.Одинцово, Любы Новоселовой бульвар, 1 к.1</v>
      </c>
      <c r="S18" s="48">
        <f t="shared" si="1"/>
        <v>0</v>
      </c>
    </row>
    <row r="19" spans="1:19" ht="11.85" customHeight="1" x14ac:dyDescent="0.2">
      <c r="A19" s="48" t="s">
        <v>809</v>
      </c>
      <c r="B19" s="201"/>
      <c r="C19" s="202"/>
      <c r="D19" s="203"/>
      <c r="E19" s="204" t="s">
        <v>489</v>
      </c>
      <c r="F19" s="205"/>
      <c r="G19" s="50" t="s">
        <v>350</v>
      </c>
      <c r="H19" s="204" t="s">
        <v>488</v>
      </c>
      <c r="I19" s="205"/>
      <c r="K19" s="48" t="str">
        <f t="shared" si="0"/>
        <v>г Одинцово, б-р Любы Новоселовой, 1 к. 1</v>
      </c>
      <c r="L19" s="48" t="str">
        <f>VLOOKUP(A:A,Лист2!$A:$F,2,FALSE)</f>
        <v>г.Одинцово, Любы Новоселовой бульвар, 1 к.1</v>
      </c>
      <c r="S19" s="48">
        <f t="shared" si="1"/>
        <v>0</v>
      </c>
    </row>
    <row r="20" spans="1:19" ht="11.85" customHeight="1" x14ac:dyDescent="0.2">
      <c r="A20" s="48" t="s">
        <v>809</v>
      </c>
      <c r="B20" s="51"/>
      <c r="C20" s="196" t="s">
        <v>808</v>
      </c>
      <c r="D20" s="197"/>
      <c r="E20" s="197"/>
      <c r="F20" s="197"/>
      <c r="G20" s="197"/>
      <c r="H20" s="197"/>
      <c r="I20" s="196"/>
      <c r="K20" s="48" t="str">
        <f t="shared" si="0"/>
        <v>г Одинцово, б-р Любы Новоселовой, 1 к. 1</v>
      </c>
      <c r="L20" s="48" t="str">
        <f>VLOOKUP(A:A,Лист2!$A:$F,2,FALSE)</f>
        <v>г.Одинцово, Любы Новоселовой бульвар, 1 к.1</v>
      </c>
      <c r="S20" s="48">
        <f t="shared" si="1"/>
        <v>0</v>
      </c>
    </row>
    <row r="21" spans="1:19" ht="11.85" customHeight="1" x14ac:dyDescent="0.2">
      <c r="A21" s="48" t="s">
        <v>808</v>
      </c>
      <c r="B21" s="198" t="s">
        <v>505</v>
      </c>
      <c r="C21" s="199"/>
      <c r="D21" s="200"/>
      <c r="E21" s="204" t="s">
        <v>503</v>
      </c>
      <c r="F21" s="205"/>
      <c r="G21" s="50" t="s">
        <v>368</v>
      </c>
      <c r="H21" s="204" t="s">
        <v>406</v>
      </c>
      <c r="I21" s="205"/>
      <c r="K21" s="48" t="str">
        <f t="shared" si="0"/>
        <v>г Одинцово, б-р Любы Новоселовой, 1 к. 2</v>
      </c>
      <c r="L21" s="48" t="str">
        <f>VLOOKUP(A:A,Лист2!$A:$F,2,FALSE)</f>
        <v>г.Одинцово, Любы Новоселовой бульвар, 1 к.2</v>
      </c>
      <c r="S21" s="48">
        <f t="shared" si="1"/>
        <v>0</v>
      </c>
    </row>
    <row r="22" spans="1:19" ht="11.1" customHeight="1" x14ac:dyDescent="0.2">
      <c r="A22" s="48" t="s">
        <v>808</v>
      </c>
      <c r="B22" s="201"/>
      <c r="C22" s="202"/>
      <c r="D22" s="203"/>
      <c r="E22" s="204" t="s">
        <v>501</v>
      </c>
      <c r="F22" s="205"/>
      <c r="G22" s="50" t="s">
        <v>368</v>
      </c>
      <c r="H22" s="204" t="s">
        <v>488</v>
      </c>
      <c r="I22" s="205"/>
      <c r="K22" s="48" t="str">
        <f t="shared" si="0"/>
        <v>г Одинцово, б-р Любы Новоселовой, 1 к. 2</v>
      </c>
      <c r="L22" s="48" t="str">
        <f>VLOOKUP(A:A,Лист2!$A:$F,2,FALSE)</f>
        <v>г.Одинцово, Любы Новоселовой бульвар, 1 к.2</v>
      </c>
      <c r="S22" s="48">
        <f t="shared" si="1"/>
        <v>0</v>
      </c>
    </row>
    <row r="23" spans="1:19" ht="11.85" customHeight="1" x14ac:dyDescent="0.2">
      <c r="A23" s="48" t="s">
        <v>808</v>
      </c>
      <c r="B23" s="198" t="s">
        <v>339</v>
      </c>
      <c r="C23" s="199"/>
      <c r="D23" s="200"/>
      <c r="E23" s="204" t="s">
        <v>351</v>
      </c>
      <c r="F23" s="205"/>
      <c r="G23" s="50" t="s">
        <v>350</v>
      </c>
      <c r="H23" s="204" t="s">
        <v>379</v>
      </c>
      <c r="I23" s="205"/>
      <c r="K23" s="48" t="str">
        <f t="shared" si="0"/>
        <v>г Одинцово, б-р Любы Новоселовой, 1 к. 2</v>
      </c>
      <c r="L23" s="48" t="str">
        <f>VLOOKUP(A:A,Лист2!$A:$F,2,FALSE)</f>
        <v>г.Одинцово, Любы Новоселовой бульвар, 1 к.2</v>
      </c>
      <c r="S23" s="48">
        <f t="shared" si="1"/>
        <v>0</v>
      </c>
    </row>
    <row r="24" spans="1:19" ht="11.85" customHeight="1" x14ac:dyDescent="0.2">
      <c r="A24" s="48" t="s">
        <v>808</v>
      </c>
      <c r="B24" s="209"/>
      <c r="C24" s="210"/>
      <c r="D24" s="211"/>
      <c r="E24" s="204" t="s">
        <v>371</v>
      </c>
      <c r="F24" s="205"/>
      <c r="G24" s="50" t="s">
        <v>350</v>
      </c>
      <c r="H24" s="204" t="s">
        <v>379</v>
      </c>
      <c r="I24" s="205"/>
      <c r="K24" s="48" t="str">
        <f t="shared" si="0"/>
        <v>г Одинцово, б-р Любы Новоселовой, 1 к. 2</v>
      </c>
      <c r="L24" s="48" t="str">
        <f>VLOOKUP(A:A,Лист2!$A:$F,2,FALSE)</f>
        <v>г.Одинцово, Любы Новоселовой бульвар, 1 к.2</v>
      </c>
      <c r="S24" s="48">
        <f t="shared" si="1"/>
        <v>0</v>
      </c>
    </row>
    <row r="25" spans="1:19" ht="11.85" customHeight="1" x14ac:dyDescent="0.2">
      <c r="A25" s="48" t="s">
        <v>808</v>
      </c>
      <c r="B25" s="209"/>
      <c r="C25" s="210"/>
      <c r="D25" s="211"/>
      <c r="E25" s="204" t="s">
        <v>369</v>
      </c>
      <c r="F25" s="205"/>
      <c r="G25" s="50" t="s">
        <v>368</v>
      </c>
      <c r="H25" s="204" t="s">
        <v>378</v>
      </c>
      <c r="I25" s="205"/>
      <c r="K25" s="48" t="str">
        <f t="shared" si="0"/>
        <v>г Одинцово, б-р Любы Новоселовой, 1 к. 2</v>
      </c>
      <c r="L25" s="48" t="str">
        <f>VLOOKUP(A:A,Лист2!$A:$F,2,FALSE)</f>
        <v>г.Одинцово, Любы Новоселовой бульвар, 1 к.2</v>
      </c>
      <c r="S25" s="48">
        <f t="shared" si="1"/>
        <v>0</v>
      </c>
    </row>
    <row r="26" spans="1:19" ht="11.1" customHeight="1" x14ac:dyDescent="0.2">
      <c r="A26" s="48" t="s">
        <v>808</v>
      </c>
      <c r="B26" s="209"/>
      <c r="C26" s="210"/>
      <c r="D26" s="211"/>
      <c r="E26" s="204" t="s">
        <v>366</v>
      </c>
      <c r="F26" s="205"/>
      <c r="G26" s="50" t="s">
        <v>365</v>
      </c>
      <c r="H26" s="204" t="s">
        <v>377</v>
      </c>
      <c r="I26" s="205"/>
      <c r="K26" s="48" t="str">
        <f t="shared" si="0"/>
        <v>г Одинцово, б-р Любы Новоселовой, 1 к. 2</v>
      </c>
      <c r="L26" s="48" t="str">
        <f>VLOOKUP(A:A,Лист2!$A:$F,2,FALSE)</f>
        <v>г.Одинцово, Любы Новоселовой бульвар, 1 к.2</v>
      </c>
      <c r="S26" s="48">
        <f t="shared" si="1"/>
        <v>0</v>
      </c>
    </row>
    <row r="27" spans="1:19" ht="11.85" customHeight="1" x14ac:dyDescent="0.2">
      <c r="A27" s="48" t="s">
        <v>808</v>
      </c>
      <c r="B27" s="209"/>
      <c r="C27" s="210"/>
      <c r="D27" s="211"/>
      <c r="E27" s="204" t="s">
        <v>510</v>
      </c>
      <c r="F27" s="205"/>
      <c r="G27" s="50" t="s">
        <v>509</v>
      </c>
      <c r="H27" s="204" t="s">
        <v>336</v>
      </c>
      <c r="I27" s="205"/>
      <c r="K27" s="48" t="str">
        <f t="shared" si="0"/>
        <v>г Одинцово, б-р Любы Новоселовой, 1 к. 2</v>
      </c>
      <c r="L27" s="48" t="str">
        <f>VLOOKUP(A:A,Лист2!$A:$F,2,FALSE)</f>
        <v>г.Одинцово, Любы Новоселовой бульвар, 1 к.2</v>
      </c>
      <c r="S27" s="57">
        <f>G27*1</f>
        <v>48.44</v>
      </c>
    </row>
    <row r="28" spans="1:19" ht="11.85" customHeight="1" x14ac:dyDescent="0.2">
      <c r="A28" s="48" t="s">
        <v>808</v>
      </c>
      <c r="B28" s="201"/>
      <c r="C28" s="202"/>
      <c r="D28" s="203"/>
      <c r="E28" s="204" t="s">
        <v>508</v>
      </c>
      <c r="F28" s="205"/>
      <c r="G28" s="50" t="s">
        <v>507</v>
      </c>
      <c r="H28" s="204" t="s">
        <v>375</v>
      </c>
      <c r="I28" s="205"/>
      <c r="K28" s="48" t="str">
        <f t="shared" si="0"/>
        <v>г Одинцово, б-р Любы Новоселовой, 1 к. 2</v>
      </c>
      <c r="L28" s="48" t="str">
        <f>VLOOKUP(A:A,Лист2!$A:$F,2,FALSE)</f>
        <v>г.Одинцово, Любы Новоселовой бульвар, 1 к.2</v>
      </c>
      <c r="S28" s="48">
        <f t="shared" si="1"/>
        <v>0</v>
      </c>
    </row>
    <row r="29" spans="1:19" ht="11.85" customHeight="1" x14ac:dyDescent="0.2">
      <c r="A29" s="48" t="s">
        <v>808</v>
      </c>
      <c r="B29" s="198" t="s">
        <v>497</v>
      </c>
      <c r="C29" s="199"/>
      <c r="D29" s="200"/>
      <c r="E29" s="204" t="s">
        <v>495</v>
      </c>
      <c r="F29" s="205"/>
      <c r="G29" s="50" t="s">
        <v>365</v>
      </c>
      <c r="H29" s="204" t="s">
        <v>494</v>
      </c>
      <c r="I29" s="205"/>
      <c r="K29" s="48" t="str">
        <f t="shared" si="0"/>
        <v>г Одинцово, б-р Любы Новоселовой, 1 к. 2</v>
      </c>
      <c r="L29" s="48" t="str">
        <f>VLOOKUP(A:A,Лист2!$A:$F,2,FALSE)</f>
        <v>г.Одинцово, Любы Новоселовой бульвар, 1 к.2</v>
      </c>
      <c r="S29" s="48">
        <f t="shared" si="1"/>
        <v>0</v>
      </c>
    </row>
    <row r="30" spans="1:19" ht="11.1" customHeight="1" x14ac:dyDescent="0.2">
      <c r="A30" s="48" t="s">
        <v>808</v>
      </c>
      <c r="B30" s="209"/>
      <c r="C30" s="210"/>
      <c r="D30" s="211"/>
      <c r="E30" s="204" t="s">
        <v>492</v>
      </c>
      <c r="F30" s="205"/>
      <c r="G30" s="50" t="s">
        <v>350</v>
      </c>
      <c r="H30" s="204" t="s">
        <v>491</v>
      </c>
      <c r="I30" s="205"/>
      <c r="K30" s="48" t="str">
        <f t="shared" si="0"/>
        <v>г Одинцово, б-р Любы Новоселовой, 1 к. 2</v>
      </c>
      <c r="L30" s="48" t="str">
        <f>VLOOKUP(A:A,Лист2!$A:$F,2,FALSE)</f>
        <v>г.Одинцово, Любы Новоселовой бульвар, 1 к.2</v>
      </c>
      <c r="S30" s="48">
        <f t="shared" si="1"/>
        <v>0</v>
      </c>
    </row>
    <row r="31" spans="1:19" ht="11.85" customHeight="1" x14ac:dyDescent="0.2">
      <c r="A31" s="48" t="s">
        <v>808</v>
      </c>
      <c r="B31" s="201"/>
      <c r="C31" s="202"/>
      <c r="D31" s="203"/>
      <c r="E31" s="204" t="s">
        <v>489</v>
      </c>
      <c r="F31" s="205"/>
      <c r="G31" s="50" t="s">
        <v>350</v>
      </c>
      <c r="H31" s="204" t="s">
        <v>488</v>
      </c>
      <c r="I31" s="205"/>
      <c r="K31" s="48" t="str">
        <f t="shared" si="0"/>
        <v>г Одинцово, б-р Любы Новоселовой, 1 к. 2</v>
      </c>
      <c r="L31" s="48" t="str">
        <f>VLOOKUP(A:A,Лист2!$A:$F,2,FALSE)</f>
        <v>г.Одинцово, Любы Новоселовой бульвар, 1 к.2</v>
      </c>
      <c r="S31" s="48">
        <f t="shared" si="1"/>
        <v>0</v>
      </c>
    </row>
    <row r="32" spans="1:19" ht="11.85" customHeight="1" x14ac:dyDescent="0.2">
      <c r="A32" s="48" t="s">
        <v>808</v>
      </c>
      <c r="B32" s="51"/>
      <c r="C32" s="196" t="s">
        <v>807</v>
      </c>
      <c r="D32" s="197"/>
      <c r="E32" s="197"/>
      <c r="F32" s="197"/>
      <c r="G32" s="197"/>
      <c r="H32" s="197"/>
      <c r="I32" s="196"/>
      <c r="K32" s="48" t="str">
        <f t="shared" si="0"/>
        <v>г Одинцово, б-р Любы Новоселовой, 1 к. 2</v>
      </c>
      <c r="L32" s="48" t="str">
        <f>VLOOKUP(A:A,Лист2!$A:$F,2,FALSE)</f>
        <v>г.Одинцово, Любы Новоселовой бульвар, 1 к.2</v>
      </c>
      <c r="S32" s="48">
        <f t="shared" si="1"/>
        <v>0</v>
      </c>
    </row>
    <row r="33" spans="1:19" ht="11.85" customHeight="1" x14ac:dyDescent="0.2">
      <c r="A33" s="48" t="s">
        <v>807</v>
      </c>
      <c r="B33" s="198" t="s">
        <v>505</v>
      </c>
      <c r="C33" s="199"/>
      <c r="D33" s="200"/>
      <c r="E33" s="204" t="s">
        <v>503</v>
      </c>
      <c r="F33" s="205"/>
      <c r="G33" s="50" t="s">
        <v>368</v>
      </c>
      <c r="H33" s="204" t="s">
        <v>406</v>
      </c>
      <c r="I33" s="205"/>
      <c r="K33" s="48" t="str">
        <f t="shared" si="0"/>
        <v>г Одинцово, б-р Любы Новоселовой, 2 к. 1</v>
      </c>
      <c r="L33" s="48" t="str">
        <f>VLOOKUP(A:A,Лист2!$A:$F,2,FALSE)</f>
        <v>г.Одинцово, Любы Новоселовой бульвар, 2 корп.1</v>
      </c>
      <c r="S33" s="48">
        <f t="shared" si="1"/>
        <v>0</v>
      </c>
    </row>
    <row r="34" spans="1:19" ht="11.1" customHeight="1" x14ac:dyDescent="0.2">
      <c r="A34" s="48" t="s">
        <v>807</v>
      </c>
      <c r="B34" s="201"/>
      <c r="C34" s="202"/>
      <c r="D34" s="203"/>
      <c r="E34" s="204" t="s">
        <v>501</v>
      </c>
      <c r="F34" s="205"/>
      <c r="G34" s="50" t="s">
        <v>368</v>
      </c>
      <c r="H34" s="204" t="s">
        <v>488</v>
      </c>
      <c r="I34" s="205"/>
      <c r="K34" s="48" t="str">
        <f t="shared" si="0"/>
        <v>г Одинцово, б-р Любы Новоселовой, 2 к. 1</v>
      </c>
      <c r="L34" s="48" t="str">
        <f>VLOOKUP(A:A,Лист2!$A:$F,2,FALSE)</f>
        <v>г.Одинцово, Любы Новоселовой бульвар, 2 корп.1</v>
      </c>
      <c r="S34" s="48">
        <f t="shared" si="1"/>
        <v>0</v>
      </c>
    </row>
    <row r="35" spans="1:19" ht="11.85" customHeight="1" x14ac:dyDescent="0.2">
      <c r="A35" s="48" t="s">
        <v>807</v>
      </c>
      <c r="B35" s="198" t="s">
        <v>339</v>
      </c>
      <c r="C35" s="199"/>
      <c r="D35" s="200"/>
      <c r="E35" s="204" t="s">
        <v>351</v>
      </c>
      <c r="F35" s="205"/>
      <c r="G35" s="50" t="s">
        <v>350</v>
      </c>
      <c r="H35" s="204" t="s">
        <v>379</v>
      </c>
      <c r="I35" s="205"/>
      <c r="K35" s="48" t="str">
        <f t="shared" si="0"/>
        <v>г Одинцово, б-р Любы Новоселовой, 2 к. 1</v>
      </c>
      <c r="L35" s="48" t="str">
        <f>VLOOKUP(A:A,Лист2!$A:$F,2,FALSE)</f>
        <v>г.Одинцово, Любы Новоселовой бульвар, 2 корп.1</v>
      </c>
      <c r="S35" s="48">
        <f t="shared" si="1"/>
        <v>0</v>
      </c>
    </row>
    <row r="36" spans="1:19" ht="11.85" customHeight="1" x14ac:dyDescent="0.2">
      <c r="A36" s="48" t="s">
        <v>807</v>
      </c>
      <c r="B36" s="209"/>
      <c r="C36" s="210"/>
      <c r="D36" s="211"/>
      <c r="E36" s="204" t="s">
        <v>371</v>
      </c>
      <c r="F36" s="205"/>
      <c r="G36" s="50" t="s">
        <v>350</v>
      </c>
      <c r="H36" s="204" t="s">
        <v>379</v>
      </c>
      <c r="I36" s="205"/>
      <c r="K36" s="48" t="str">
        <f t="shared" si="0"/>
        <v>г Одинцово, б-р Любы Новоселовой, 2 к. 1</v>
      </c>
      <c r="L36" s="48" t="str">
        <f>VLOOKUP(A:A,Лист2!$A:$F,2,FALSE)</f>
        <v>г.Одинцово, Любы Новоселовой бульвар, 2 корп.1</v>
      </c>
      <c r="S36" s="48">
        <f t="shared" si="1"/>
        <v>0</v>
      </c>
    </row>
    <row r="37" spans="1:19" ht="11.85" customHeight="1" x14ac:dyDescent="0.2">
      <c r="A37" s="48" t="s">
        <v>807</v>
      </c>
      <c r="B37" s="209"/>
      <c r="C37" s="210"/>
      <c r="D37" s="211"/>
      <c r="E37" s="204" t="s">
        <v>369</v>
      </c>
      <c r="F37" s="205"/>
      <c r="G37" s="50" t="s">
        <v>368</v>
      </c>
      <c r="H37" s="204" t="s">
        <v>378</v>
      </c>
      <c r="I37" s="205"/>
      <c r="K37" s="48" t="str">
        <f t="shared" si="0"/>
        <v>г Одинцово, б-р Любы Новоселовой, 2 к. 1</v>
      </c>
      <c r="L37" s="48" t="str">
        <f>VLOOKUP(A:A,Лист2!$A:$F,2,FALSE)</f>
        <v>г.Одинцово, Любы Новоселовой бульвар, 2 корп.1</v>
      </c>
      <c r="S37" s="48">
        <f t="shared" si="1"/>
        <v>0</v>
      </c>
    </row>
    <row r="38" spans="1:19" ht="11.1" customHeight="1" x14ac:dyDescent="0.2">
      <c r="A38" s="48" t="s">
        <v>807</v>
      </c>
      <c r="B38" s="209"/>
      <c r="C38" s="210"/>
      <c r="D38" s="211"/>
      <c r="E38" s="204" t="s">
        <v>366</v>
      </c>
      <c r="F38" s="205"/>
      <c r="G38" s="50" t="s">
        <v>365</v>
      </c>
      <c r="H38" s="204" t="s">
        <v>377</v>
      </c>
      <c r="I38" s="205"/>
      <c r="K38" s="48" t="str">
        <f t="shared" si="0"/>
        <v>г Одинцово, б-р Любы Новоселовой, 2 к. 1</v>
      </c>
      <c r="L38" s="48" t="str">
        <f>VLOOKUP(A:A,Лист2!$A:$F,2,FALSE)</f>
        <v>г.Одинцово, Любы Новоселовой бульвар, 2 корп.1</v>
      </c>
      <c r="S38" s="48">
        <f t="shared" si="1"/>
        <v>0</v>
      </c>
    </row>
    <row r="39" spans="1:19" ht="11.85" customHeight="1" x14ac:dyDescent="0.2">
      <c r="A39" s="48" t="s">
        <v>807</v>
      </c>
      <c r="B39" s="209"/>
      <c r="C39" s="210"/>
      <c r="D39" s="211"/>
      <c r="E39" s="204" t="s">
        <v>510</v>
      </c>
      <c r="F39" s="205"/>
      <c r="G39" s="50" t="s">
        <v>509</v>
      </c>
      <c r="H39" s="204" t="s">
        <v>336</v>
      </c>
      <c r="I39" s="205"/>
      <c r="K39" s="48" t="str">
        <f t="shared" si="0"/>
        <v>г Одинцово, б-р Любы Новоселовой, 2 к. 1</v>
      </c>
      <c r="L39" s="48" t="str">
        <f>VLOOKUP(A:A,Лист2!$A:$F,2,FALSE)</f>
        <v>г.Одинцово, Любы Новоселовой бульвар, 2 корп.1</v>
      </c>
      <c r="S39" s="57">
        <f>G39*1</f>
        <v>48.44</v>
      </c>
    </row>
    <row r="40" spans="1:19" ht="11.85" customHeight="1" x14ac:dyDescent="0.2">
      <c r="A40" s="48" t="s">
        <v>807</v>
      </c>
      <c r="B40" s="201"/>
      <c r="C40" s="202"/>
      <c r="D40" s="203"/>
      <c r="E40" s="204" t="s">
        <v>508</v>
      </c>
      <c r="F40" s="205"/>
      <c r="G40" s="50" t="s">
        <v>507</v>
      </c>
      <c r="H40" s="204" t="s">
        <v>375</v>
      </c>
      <c r="I40" s="205"/>
      <c r="K40" s="48" t="str">
        <f t="shared" si="0"/>
        <v>г Одинцово, б-р Любы Новоселовой, 2 к. 1</v>
      </c>
      <c r="L40" s="48" t="str">
        <f>VLOOKUP(A:A,Лист2!$A:$F,2,FALSE)</f>
        <v>г.Одинцово, Любы Новоселовой бульвар, 2 корп.1</v>
      </c>
      <c r="S40" s="48">
        <f t="shared" si="1"/>
        <v>0</v>
      </c>
    </row>
    <row r="41" spans="1:19" ht="11.85" customHeight="1" x14ac:dyDescent="0.2">
      <c r="A41" s="48" t="s">
        <v>807</v>
      </c>
      <c r="B41" s="198" t="s">
        <v>497</v>
      </c>
      <c r="C41" s="199"/>
      <c r="D41" s="200"/>
      <c r="E41" s="204" t="s">
        <v>495</v>
      </c>
      <c r="F41" s="205"/>
      <c r="G41" s="50" t="s">
        <v>365</v>
      </c>
      <c r="H41" s="204" t="s">
        <v>494</v>
      </c>
      <c r="I41" s="205"/>
      <c r="K41" s="48" t="str">
        <f t="shared" si="0"/>
        <v>г Одинцово, б-р Любы Новоселовой, 2 к. 1</v>
      </c>
      <c r="L41" s="48" t="str">
        <f>VLOOKUP(A:A,Лист2!$A:$F,2,FALSE)</f>
        <v>г.Одинцово, Любы Новоселовой бульвар, 2 корп.1</v>
      </c>
      <c r="S41" s="48">
        <f t="shared" si="1"/>
        <v>0</v>
      </c>
    </row>
    <row r="42" spans="1:19" ht="11.1" customHeight="1" x14ac:dyDescent="0.2">
      <c r="A42" s="48" t="s">
        <v>807</v>
      </c>
      <c r="B42" s="209"/>
      <c r="C42" s="210"/>
      <c r="D42" s="211"/>
      <c r="E42" s="204" t="s">
        <v>492</v>
      </c>
      <c r="F42" s="205"/>
      <c r="G42" s="50" t="s">
        <v>350</v>
      </c>
      <c r="H42" s="204" t="s">
        <v>491</v>
      </c>
      <c r="I42" s="205"/>
      <c r="K42" s="48" t="str">
        <f t="shared" si="0"/>
        <v>г Одинцово, б-р Любы Новоселовой, 2 к. 1</v>
      </c>
      <c r="L42" s="48" t="str">
        <f>VLOOKUP(A:A,Лист2!$A:$F,2,FALSE)</f>
        <v>г.Одинцово, Любы Новоселовой бульвар, 2 корп.1</v>
      </c>
      <c r="S42" s="48">
        <f t="shared" si="1"/>
        <v>0</v>
      </c>
    </row>
    <row r="43" spans="1:19" ht="11.85" customHeight="1" x14ac:dyDescent="0.2">
      <c r="A43" s="48" t="s">
        <v>807</v>
      </c>
      <c r="B43" s="201"/>
      <c r="C43" s="202"/>
      <c r="D43" s="203"/>
      <c r="E43" s="204" t="s">
        <v>489</v>
      </c>
      <c r="F43" s="205"/>
      <c r="G43" s="50" t="s">
        <v>350</v>
      </c>
      <c r="H43" s="204" t="s">
        <v>488</v>
      </c>
      <c r="I43" s="205"/>
      <c r="K43" s="48" t="str">
        <f t="shared" si="0"/>
        <v>г Одинцово, б-р Любы Новоселовой, 2 к. 1</v>
      </c>
      <c r="L43" s="48" t="str">
        <f>VLOOKUP(A:A,Лист2!$A:$F,2,FALSE)</f>
        <v>г.Одинцово, Любы Новоселовой бульвар, 2 корп.1</v>
      </c>
      <c r="S43" s="48">
        <f t="shared" si="1"/>
        <v>0</v>
      </c>
    </row>
    <row r="44" spans="1:19" ht="11.85" customHeight="1" x14ac:dyDescent="0.2">
      <c r="A44" s="48" t="s">
        <v>807</v>
      </c>
      <c r="B44" s="51"/>
      <c r="C44" s="196" t="s">
        <v>806</v>
      </c>
      <c r="D44" s="197"/>
      <c r="E44" s="197"/>
      <c r="F44" s="197"/>
      <c r="G44" s="197"/>
      <c r="H44" s="197"/>
      <c r="I44" s="196"/>
      <c r="K44" s="48" t="str">
        <f t="shared" si="0"/>
        <v>г Одинцово, б-р Любы Новоселовой, 2 к. 1</v>
      </c>
      <c r="L44" s="48" t="str">
        <f>VLOOKUP(A:A,Лист2!$A:$F,2,FALSE)</f>
        <v>г.Одинцово, Любы Новоселовой бульвар, 2 корп.1</v>
      </c>
      <c r="S44" s="48">
        <f t="shared" si="1"/>
        <v>0</v>
      </c>
    </row>
    <row r="45" spans="1:19" ht="11.85" customHeight="1" x14ac:dyDescent="0.2">
      <c r="A45" s="48" t="s">
        <v>806</v>
      </c>
      <c r="B45" s="198" t="s">
        <v>505</v>
      </c>
      <c r="C45" s="199"/>
      <c r="D45" s="200"/>
      <c r="E45" s="204" t="s">
        <v>503</v>
      </c>
      <c r="F45" s="205"/>
      <c r="G45" s="50" t="s">
        <v>368</v>
      </c>
      <c r="H45" s="204" t="s">
        <v>406</v>
      </c>
      <c r="I45" s="205"/>
      <c r="K45" s="48" t="str">
        <f t="shared" si="0"/>
        <v>г Одинцово, б-р Любы Новоселовой, 2 к. 2</v>
      </c>
      <c r="L45" s="48" t="str">
        <f>VLOOKUP(A:A,Лист2!$A:$F,2,FALSE)</f>
        <v>г.Одинцово, Любы Новоселовой бульвар, 2 корп.2</v>
      </c>
      <c r="S45" s="48">
        <f t="shared" si="1"/>
        <v>0</v>
      </c>
    </row>
    <row r="46" spans="1:19" ht="11.1" customHeight="1" x14ac:dyDescent="0.2">
      <c r="A46" s="48" t="s">
        <v>806</v>
      </c>
      <c r="B46" s="201"/>
      <c r="C46" s="202"/>
      <c r="D46" s="203"/>
      <c r="E46" s="204" t="s">
        <v>501</v>
      </c>
      <c r="F46" s="205"/>
      <c r="G46" s="50" t="s">
        <v>368</v>
      </c>
      <c r="H46" s="204" t="s">
        <v>488</v>
      </c>
      <c r="I46" s="205"/>
      <c r="K46" s="48" t="str">
        <f t="shared" si="0"/>
        <v>г Одинцово, б-р Любы Новоселовой, 2 к. 2</v>
      </c>
      <c r="L46" s="48" t="str">
        <f>VLOOKUP(A:A,Лист2!$A:$F,2,FALSE)</f>
        <v>г.Одинцово, Любы Новоселовой бульвар, 2 корп.2</v>
      </c>
      <c r="S46" s="48">
        <f t="shared" si="1"/>
        <v>0</v>
      </c>
    </row>
    <row r="47" spans="1:19" ht="11.85" customHeight="1" x14ac:dyDescent="0.2">
      <c r="A47" s="48" t="s">
        <v>806</v>
      </c>
      <c r="B47" s="198" t="s">
        <v>339</v>
      </c>
      <c r="C47" s="199"/>
      <c r="D47" s="200"/>
      <c r="E47" s="204" t="s">
        <v>351</v>
      </c>
      <c r="F47" s="205"/>
      <c r="G47" s="50" t="s">
        <v>350</v>
      </c>
      <c r="H47" s="204" t="s">
        <v>379</v>
      </c>
      <c r="I47" s="205"/>
      <c r="K47" s="48" t="str">
        <f t="shared" si="0"/>
        <v>г Одинцово, б-р Любы Новоселовой, 2 к. 2</v>
      </c>
      <c r="L47" s="48" t="str">
        <f>VLOOKUP(A:A,Лист2!$A:$F,2,FALSE)</f>
        <v>г.Одинцово, Любы Новоселовой бульвар, 2 корп.2</v>
      </c>
      <c r="S47" s="48">
        <f t="shared" si="1"/>
        <v>0</v>
      </c>
    </row>
    <row r="48" spans="1:19" ht="11.85" customHeight="1" x14ac:dyDescent="0.2">
      <c r="A48" s="48" t="s">
        <v>806</v>
      </c>
      <c r="B48" s="209"/>
      <c r="C48" s="210"/>
      <c r="D48" s="211"/>
      <c r="E48" s="204" t="s">
        <v>371</v>
      </c>
      <c r="F48" s="205"/>
      <c r="G48" s="50" t="s">
        <v>350</v>
      </c>
      <c r="H48" s="204" t="s">
        <v>379</v>
      </c>
      <c r="I48" s="205"/>
      <c r="K48" s="48" t="str">
        <f t="shared" si="0"/>
        <v>г Одинцово, б-р Любы Новоселовой, 2 к. 2</v>
      </c>
      <c r="L48" s="48" t="str">
        <f>VLOOKUP(A:A,Лист2!$A:$F,2,FALSE)</f>
        <v>г.Одинцово, Любы Новоселовой бульвар, 2 корп.2</v>
      </c>
      <c r="S48" s="48">
        <f t="shared" si="1"/>
        <v>0</v>
      </c>
    </row>
    <row r="49" spans="1:19" ht="11.85" customHeight="1" x14ac:dyDescent="0.2">
      <c r="A49" s="48" t="s">
        <v>806</v>
      </c>
      <c r="B49" s="209"/>
      <c r="C49" s="210"/>
      <c r="D49" s="211"/>
      <c r="E49" s="204" t="s">
        <v>369</v>
      </c>
      <c r="F49" s="205"/>
      <c r="G49" s="50" t="s">
        <v>368</v>
      </c>
      <c r="H49" s="204" t="s">
        <v>378</v>
      </c>
      <c r="I49" s="205"/>
      <c r="K49" s="48" t="str">
        <f t="shared" si="0"/>
        <v>г Одинцово, б-р Любы Новоселовой, 2 к. 2</v>
      </c>
      <c r="L49" s="48" t="str">
        <f>VLOOKUP(A:A,Лист2!$A:$F,2,FALSE)</f>
        <v>г.Одинцово, Любы Новоселовой бульвар, 2 корп.2</v>
      </c>
      <c r="S49" s="48">
        <f t="shared" si="1"/>
        <v>0</v>
      </c>
    </row>
    <row r="50" spans="1:19" ht="11.1" customHeight="1" x14ac:dyDescent="0.2">
      <c r="A50" s="48" t="s">
        <v>806</v>
      </c>
      <c r="B50" s="209"/>
      <c r="C50" s="210"/>
      <c r="D50" s="211"/>
      <c r="E50" s="204" t="s">
        <v>366</v>
      </c>
      <c r="F50" s="205"/>
      <c r="G50" s="50" t="s">
        <v>365</v>
      </c>
      <c r="H50" s="204" t="s">
        <v>377</v>
      </c>
      <c r="I50" s="205"/>
      <c r="K50" s="48" t="str">
        <f t="shared" si="0"/>
        <v>г Одинцово, б-р Любы Новоселовой, 2 к. 2</v>
      </c>
      <c r="L50" s="48" t="str">
        <f>VLOOKUP(A:A,Лист2!$A:$F,2,FALSE)</f>
        <v>г.Одинцово, Любы Новоселовой бульвар, 2 корп.2</v>
      </c>
      <c r="S50" s="48">
        <f t="shared" si="1"/>
        <v>0</v>
      </c>
    </row>
    <row r="51" spans="1:19" ht="11.85" customHeight="1" x14ac:dyDescent="0.2">
      <c r="A51" s="48" t="s">
        <v>806</v>
      </c>
      <c r="B51" s="209"/>
      <c r="C51" s="210"/>
      <c r="D51" s="211"/>
      <c r="E51" s="204" t="s">
        <v>510</v>
      </c>
      <c r="F51" s="205"/>
      <c r="G51" s="50" t="s">
        <v>509</v>
      </c>
      <c r="H51" s="204" t="s">
        <v>336</v>
      </c>
      <c r="I51" s="205"/>
      <c r="K51" s="48" t="str">
        <f t="shared" si="0"/>
        <v>г Одинцово, б-р Любы Новоселовой, 2 к. 2</v>
      </c>
      <c r="L51" s="48" t="str">
        <f>VLOOKUP(A:A,Лист2!$A:$F,2,FALSE)</f>
        <v>г.Одинцово, Любы Новоселовой бульвар, 2 корп.2</v>
      </c>
      <c r="S51" s="57">
        <f>G51*1</f>
        <v>48.44</v>
      </c>
    </row>
    <row r="52" spans="1:19" ht="11.85" customHeight="1" x14ac:dyDescent="0.2">
      <c r="A52" s="48" t="s">
        <v>806</v>
      </c>
      <c r="B52" s="201"/>
      <c r="C52" s="202"/>
      <c r="D52" s="203"/>
      <c r="E52" s="204" t="s">
        <v>508</v>
      </c>
      <c r="F52" s="205"/>
      <c r="G52" s="50" t="s">
        <v>507</v>
      </c>
      <c r="H52" s="204" t="s">
        <v>375</v>
      </c>
      <c r="I52" s="205"/>
      <c r="K52" s="48" t="str">
        <f t="shared" si="0"/>
        <v>г Одинцово, б-р Любы Новоселовой, 2 к. 2</v>
      </c>
      <c r="L52" s="48" t="str">
        <f>VLOOKUP(A:A,Лист2!$A:$F,2,FALSE)</f>
        <v>г.Одинцово, Любы Новоселовой бульвар, 2 корп.2</v>
      </c>
      <c r="S52" s="48">
        <f t="shared" si="1"/>
        <v>0</v>
      </c>
    </row>
    <row r="53" spans="1:19" ht="11.85" customHeight="1" x14ac:dyDescent="0.2">
      <c r="A53" s="48" t="s">
        <v>806</v>
      </c>
      <c r="B53" s="198" t="s">
        <v>497</v>
      </c>
      <c r="C53" s="199"/>
      <c r="D53" s="200"/>
      <c r="E53" s="204" t="s">
        <v>495</v>
      </c>
      <c r="F53" s="205"/>
      <c r="G53" s="50" t="s">
        <v>365</v>
      </c>
      <c r="H53" s="204" t="s">
        <v>494</v>
      </c>
      <c r="I53" s="205"/>
      <c r="K53" s="48" t="str">
        <f t="shared" si="0"/>
        <v>г Одинцово, б-р Любы Новоселовой, 2 к. 2</v>
      </c>
      <c r="L53" s="48" t="str">
        <f>VLOOKUP(A:A,Лист2!$A:$F,2,FALSE)</f>
        <v>г.Одинцово, Любы Новоселовой бульвар, 2 корп.2</v>
      </c>
      <c r="S53" s="48">
        <f t="shared" si="1"/>
        <v>0</v>
      </c>
    </row>
    <row r="54" spans="1:19" ht="11.1" customHeight="1" x14ac:dyDescent="0.2">
      <c r="A54" s="48" t="s">
        <v>806</v>
      </c>
      <c r="B54" s="209"/>
      <c r="C54" s="210"/>
      <c r="D54" s="211"/>
      <c r="E54" s="204" t="s">
        <v>492</v>
      </c>
      <c r="F54" s="205"/>
      <c r="G54" s="50" t="s">
        <v>350</v>
      </c>
      <c r="H54" s="204" t="s">
        <v>491</v>
      </c>
      <c r="I54" s="205"/>
      <c r="K54" s="48" t="str">
        <f t="shared" si="0"/>
        <v>г Одинцово, б-р Любы Новоселовой, 2 к. 2</v>
      </c>
      <c r="L54" s="48" t="str">
        <f>VLOOKUP(A:A,Лист2!$A:$F,2,FALSE)</f>
        <v>г.Одинцово, Любы Новоселовой бульвар, 2 корп.2</v>
      </c>
      <c r="S54" s="48">
        <f t="shared" si="1"/>
        <v>0</v>
      </c>
    </row>
    <row r="55" spans="1:19" ht="11.85" customHeight="1" x14ac:dyDescent="0.2">
      <c r="A55" s="48" t="s">
        <v>806</v>
      </c>
      <c r="B55" s="201"/>
      <c r="C55" s="202"/>
      <c r="D55" s="203"/>
      <c r="E55" s="204" t="s">
        <v>489</v>
      </c>
      <c r="F55" s="205"/>
      <c r="G55" s="50" t="s">
        <v>350</v>
      </c>
      <c r="H55" s="204" t="s">
        <v>488</v>
      </c>
      <c r="I55" s="205"/>
      <c r="K55" s="48" t="str">
        <f t="shared" si="0"/>
        <v>г Одинцово, б-р Любы Новоселовой, 2 к. 2</v>
      </c>
      <c r="L55" s="48" t="str">
        <f>VLOOKUP(A:A,Лист2!$A:$F,2,FALSE)</f>
        <v>г.Одинцово, Любы Новоселовой бульвар, 2 корп.2</v>
      </c>
      <c r="S55" s="48">
        <f t="shared" si="1"/>
        <v>0</v>
      </c>
    </row>
    <row r="56" spans="1:19" ht="11.85" customHeight="1" x14ac:dyDescent="0.2">
      <c r="A56" s="48" t="s">
        <v>806</v>
      </c>
      <c r="B56" s="51"/>
      <c r="C56" s="196" t="s">
        <v>805</v>
      </c>
      <c r="D56" s="197"/>
      <c r="E56" s="197"/>
      <c r="F56" s="197"/>
      <c r="G56" s="197"/>
      <c r="H56" s="197"/>
      <c r="I56" s="196"/>
      <c r="K56" s="48" t="str">
        <f t="shared" si="0"/>
        <v>г Одинцово, б-р Любы Новоселовой, 2 к. 2</v>
      </c>
      <c r="L56" s="48" t="str">
        <f>VLOOKUP(A:A,Лист2!$A:$F,2,FALSE)</f>
        <v>г.Одинцово, Любы Новоселовой бульвар, 2 корп.2</v>
      </c>
      <c r="S56" s="48">
        <f t="shared" si="1"/>
        <v>0</v>
      </c>
    </row>
    <row r="57" spans="1:19" ht="11.85" customHeight="1" x14ac:dyDescent="0.2">
      <c r="A57" s="48" t="s">
        <v>805</v>
      </c>
      <c r="B57" s="198" t="s">
        <v>505</v>
      </c>
      <c r="C57" s="199"/>
      <c r="D57" s="200"/>
      <c r="E57" s="204" t="s">
        <v>503</v>
      </c>
      <c r="F57" s="205"/>
      <c r="G57" s="50" t="s">
        <v>368</v>
      </c>
      <c r="H57" s="204" t="s">
        <v>406</v>
      </c>
      <c r="I57" s="205"/>
      <c r="K57" s="48" t="str">
        <f t="shared" si="0"/>
        <v>г Одинцово, б-р Любы Новоселовой, 2А</v>
      </c>
      <c r="L57" s="48" t="str">
        <f>VLOOKUP(A:A,Лист2!$A:$F,2,FALSE)</f>
        <v>г.Одинцово, Любы Новоселовой бульвар, 2А</v>
      </c>
      <c r="S57" s="48">
        <f t="shared" si="1"/>
        <v>0</v>
      </c>
    </row>
    <row r="58" spans="1:19" ht="11.1" customHeight="1" x14ac:dyDescent="0.2">
      <c r="A58" s="48" t="s">
        <v>805</v>
      </c>
      <c r="B58" s="201"/>
      <c r="C58" s="202"/>
      <c r="D58" s="203"/>
      <c r="E58" s="204" t="s">
        <v>501</v>
      </c>
      <c r="F58" s="205"/>
      <c r="G58" s="50" t="s">
        <v>368</v>
      </c>
      <c r="H58" s="204" t="s">
        <v>488</v>
      </c>
      <c r="I58" s="205"/>
      <c r="K58" s="48" t="str">
        <f t="shared" si="0"/>
        <v>г Одинцово, б-р Любы Новоселовой, 2А</v>
      </c>
      <c r="L58" s="48" t="str">
        <f>VLOOKUP(A:A,Лист2!$A:$F,2,FALSE)</f>
        <v>г.Одинцово, Любы Новоселовой бульвар, 2А</v>
      </c>
      <c r="S58" s="48">
        <f t="shared" si="1"/>
        <v>0</v>
      </c>
    </row>
    <row r="59" spans="1:19" ht="11.85" customHeight="1" x14ac:dyDescent="0.2">
      <c r="A59" s="48" t="s">
        <v>805</v>
      </c>
      <c r="B59" s="198" t="s">
        <v>339</v>
      </c>
      <c r="C59" s="199"/>
      <c r="D59" s="200"/>
      <c r="E59" s="204" t="s">
        <v>351</v>
      </c>
      <c r="F59" s="205"/>
      <c r="G59" s="50" t="s">
        <v>350</v>
      </c>
      <c r="H59" s="204" t="s">
        <v>379</v>
      </c>
      <c r="I59" s="205"/>
      <c r="K59" s="48" t="str">
        <f t="shared" si="0"/>
        <v>г Одинцово, б-р Любы Новоселовой, 2А</v>
      </c>
      <c r="L59" s="48" t="str">
        <f>VLOOKUP(A:A,Лист2!$A:$F,2,FALSE)</f>
        <v>г.Одинцово, Любы Новоселовой бульвар, 2А</v>
      </c>
      <c r="S59" s="48">
        <f t="shared" si="1"/>
        <v>0</v>
      </c>
    </row>
    <row r="60" spans="1:19" ht="11.85" customHeight="1" x14ac:dyDescent="0.2">
      <c r="A60" s="48" t="s">
        <v>805</v>
      </c>
      <c r="B60" s="209"/>
      <c r="C60" s="210"/>
      <c r="D60" s="211"/>
      <c r="E60" s="204" t="s">
        <v>371</v>
      </c>
      <c r="F60" s="205"/>
      <c r="G60" s="50" t="s">
        <v>350</v>
      </c>
      <c r="H60" s="204" t="s">
        <v>379</v>
      </c>
      <c r="I60" s="205"/>
      <c r="K60" s="48" t="str">
        <f t="shared" si="0"/>
        <v>г Одинцово, б-р Любы Новоселовой, 2А</v>
      </c>
      <c r="L60" s="48" t="str">
        <f>VLOOKUP(A:A,Лист2!$A:$F,2,FALSE)</f>
        <v>г.Одинцово, Любы Новоселовой бульвар, 2А</v>
      </c>
      <c r="S60" s="48">
        <f t="shared" si="1"/>
        <v>0</v>
      </c>
    </row>
    <row r="61" spans="1:19" ht="11.85" customHeight="1" x14ac:dyDescent="0.2">
      <c r="A61" s="48" t="s">
        <v>805</v>
      </c>
      <c r="B61" s="209"/>
      <c r="C61" s="210"/>
      <c r="D61" s="211"/>
      <c r="E61" s="204" t="s">
        <v>369</v>
      </c>
      <c r="F61" s="205"/>
      <c r="G61" s="50" t="s">
        <v>368</v>
      </c>
      <c r="H61" s="204" t="s">
        <v>378</v>
      </c>
      <c r="I61" s="205"/>
      <c r="K61" s="48" t="str">
        <f t="shared" si="0"/>
        <v>г Одинцово, б-р Любы Новоселовой, 2А</v>
      </c>
      <c r="L61" s="48" t="str">
        <f>VLOOKUP(A:A,Лист2!$A:$F,2,FALSE)</f>
        <v>г.Одинцово, Любы Новоселовой бульвар, 2А</v>
      </c>
      <c r="S61" s="48">
        <f t="shared" si="1"/>
        <v>0</v>
      </c>
    </row>
    <row r="62" spans="1:19" ht="11.1" customHeight="1" x14ac:dyDescent="0.2">
      <c r="A62" s="48" t="s">
        <v>805</v>
      </c>
      <c r="B62" s="209"/>
      <c r="C62" s="210"/>
      <c r="D62" s="211"/>
      <c r="E62" s="204" t="s">
        <v>366</v>
      </c>
      <c r="F62" s="205"/>
      <c r="G62" s="50" t="s">
        <v>365</v>
      </c>
      <c r="H62" s="204" t="s">
        <v>377</v>
      </c>
      <c r="I62" s="205"/>
      <c r="K62" s="48" t="str">
        <f t="shared" si="0"/>
        <v>г Одинцово, б-р Любы Новоселовой, 2А</v>
      </c>
      <c r="L62" s="48" t="str">
        <f>VLOOKUP(A:A,Лист2!$A:$F,2,FALSE)</f>
        <v>г.Одинцово, Любы Новоселовой бульвар, 2А</v>
      </c>
      <c r="S62" s="48">
        <f t="shared" si="1"/>
        <v>0</v>
      </c>
    </row>
    <row r="63" spans="1:19" ht="11.85" customHeight="1" x14ac:dyDescent="0.2">
      <c r="A63" s="48" t="s">
        <v>805</v>
      </c>
      <c r="B63" s="209"/>
      <c r="C63" s="210"/>
      <c r="D63" s="211"/>
      <c r="E63" s="204" t="s">
        <v>510</v>
      </c>
      <c r="F63" s="205"/>
      <c r="G63" s="50" t="s">
        <v>509</v>
      </c>
      <c r="H63" s="204" t="s">
        <v>336</v>
      </c>
      <c r="I63" s="205"/>
      <c r="K63" s="48" t="str">
        <f t="shared" si="0"/>
        <v>г Одинцово, б-р Любы Новоселовой, 2А</v>
      </c>
      <c r="L63" s="48" t="str">
        <f>VLOOKUP(A:A,Лист2!$A:$F,2,FALSE)</f>
        <v>г.Одинцово, Любы Новоселовой бульвар, 2А</v>
      </c>
      <c r="S63" s="57">
        <f>G63*1</f>
        <v>48.44</v>
      </c>
    </row>
    <row r="64" spans="1:19" ht="11.85" customHeight="1" x14ac:dyDescent="0.2">
      <c r="A64" s="48" t="s">
        <v>805</v>
      </c>
      <c r="B64" s="201"/>
      <c r="C64" s="202"/>
      <c r="D64" s="203"/>
      <c r="E64" s="204" t="s">
        <v>508</v>
      </c>
      <c r="F64" s="205"/>
      <c r="G64" s="50" t="s">
        <v>507</v>
      </c>
      <c r="H64" s="204" t="s">
        <v>375</v>
      </c>
      <c r="I64" s="205"/>
      <c r="K64" s="48" t="str">
        <f t="shared" si="0"/>
        <v>г Одинцово, б-р Любы Новоселовой, 2А</v>
      </c>
      <c r="L64" s="48" t="str">
        <f>VLOOKUP(A:A,Лист2!$A:$F,2,FALSE)</f>
        <v>г.Одинцово, Любы Новоселовой бульвар, 2А</v>
      </c>
      <c r="S64" s="48">
        <f t="shared" si="1"/>
        <v>0</v>
      </c>
    </row>
    <row r="65" spans="1:19" ht="11.85" customHeight="1" x14ac:dyDescent="0.2">
      <c r="A65" s="48" t="s">
        <v>805</v>
      </c>
      <c r="B65" s="198" t="s">
        <v>497</v>
      </c>
      <c r="C65" s="199"/>
      <c r="D65" s="200"/>
      <c r="E65" s="204" t="s">
        <v>495</v>
      </c>
      <c r="F65" s="205"/>
      <c r="G65" s="50" t="s">
        <v>365</v>
      </c>
      <c r="H65" s="204" t="s">
        <v>494</v>
      </c>
      <c r="I65" s="205"/>
      <c r="K65" s="48" t="str">
        <f t="shared" si="0"/>
        <v>г Одинцово, б-р Любы Новоселовой, 2А</v>
      </c>
      <c r="L65" s="48" t="str">
        <f>VLOOKUP(A:A,Лист2!$A:$F,2,FALSE)</f>
        <v>г.Одинцово, Любы Новоселовой бульвар, 2А</v>
      </c>
      <c r="S65" s="48">
        <f t="shared" si="1"/>
        <v>0</v>
      </c>
    </row>
    <row r="66" spans="1:19" ht="11.1" customHeight="1" x14ac:dyDescent="0.2">
      <c r="A66" s="48" t="s">
        <v>805</v>
      </c>
      <c r="B66" s="209"/>
      <c r="C66" s="210"/>
      <c r="D66" s="211"/>
      <c r="E66" s="204" t="s">
        <v>492</v>
      </c>
      <c r="F66" s="205"/>
      <c r="G66" s="50" t="s">
        <v>350</v>
      </c>
      <c r="H66" s="204" t="s">
        <v>491</v>
      </c>
      <c r="I66" s="205"/>
      <c r="K66" s="48" t="str">
        <f t="shared" si="0"/>
        <v>г Одинцово, б-р Любы Новоселовой, 2А</v>
      </c>
      <c r="L66" s="48" t="str">
        <f>VLOOKUP(A:A,Лист2!$A:$F,2,FALSE)</f>
        <v>г.Одинцово, Любы Новоселовой бульвар, 2А</v>
      </c>
      <c r="S66" s="48">
        <f t="shared" si="1"/>
        <v>0</v>
      </c>
    </row>
    <row r="67" spans="1:19" ht="11.85" customHeight="1" x14ac:dyDescent="0.2">
      <c r="A67" s="48" t="s">
        <v>805</v>
      </c>
      <c r="B67" s="201"/>
      <c r="C67" s="202"/>
      <c r="D67" s="203"/>
      <c r="E67" s="204" t="s">
        <v>489</v>
      </c>
      <c r="F67" s="205"/>
      <c r="G67" s="50" t="s">
        <v>350</v>
      </c>
      <c r="H67" s="204" t="s">
        <v>488</v>
      </c>
      <c r="I67" s="205"/>
      <c r="K67" s="48" t="str">
        <f t="shared" si="0"/>
        <v>г Одинцово, б-р Любы Новоселовой, 2А</v>
      </c>
      <c r="L67" s="48" t="str">
        <f>VLOOKUP(A:A,Лист2!$A:$F,2,FALSE)</f>
        <v>г.Одинцово, Любы Новоселовой бульвар, 2А</v>
      </c>
      <c r="S67" s="48">
        <f t="shared" si="1"/>
        <v>0</v>
      </c>
    </row>
    <row r="68" spans="1:19" ht="11.85" customHeight="1" x14ac:dyDescent="0.2">
      <c r="A68" s="48" t="s">
        <v>805</v>
      </c>
      <c r="B68" s="51"/>
      <c r="C68" s="196" t="s">
        <v>804</v>
      </c>
      <c r="D68" s="197"/>
      <c r="E68" s="197"/>
      <c r="F68" s="197"/>
      <c r="G68" s="197"/>
      <c r="H68" s="197"/>
      <c r="I68" s="196"/>
      <c r="K68" s="48" t="str">
        <f t="shared" si="0"/>
        <v>г Одинцово, б-р Любы Новоселовой, 2А</v>
      </c>
      <c r="L68" s="48" t="str">
        <f>VLOOKUP(A:A,Лист2!$A:$F,2,FALSE)</f>
        <v>г.Одинцово, Любы Новоселовой бульвар, 2А</v>
      </c>
      <c r="S68" s="48">
        <f t="shared" si="1"/>
        <v>0</v>
      </c>
    </row>
    <row r="69" spans="1:19" ht="11.85" customHeight="1" x14ac:dyDescent="0.2">
      <c r="A69" s="48" t="s">
        <v>804</v>
      </c>
      <c r="B69" s="198" t="s">
        <v>505</v>
      </c>
      <c r="C69" s="212"/>
      <c r="D69" s="213"/>
      <c r="E69" s="204" t="s">
        <v>503</v>
      </c>
      <c r="F69" s="205"/>
      <c r="G69" s="50" t="s">
        <v>368</v>
      </c>
      <c r="H69" s="204" t="s">
        <v>406</v>
      </c>
      <c r="I69" s="205"/>
      <c r="K69" s="48" t="str">
        <f t="shared" si="0"/>
        <v>г Одинцово, б-р Любы Новоселовой, 4 к. 1</v>
      </c>
      <c r="L69" s="48" t="str">
        <f>VLOOKUP(A:A,Лист2!$A:$F,2,FALSE)</f>
        <v>г.Одинцово, Любы Новоселовой бульвар, 4 корп.1</v>
      </c>
      <c r="S69" s="48">
        <f t="shared" si="1"/>
        <v>0</v>
      </c>
    </row>
    <row r="70" spans="1:19" ht="11.85" customHeight="1" x14ac:dyDescent="0.2">
      <c r="A70" s="48" t="s">
        <v>804</v>
      </c>
      <c r="B70" s="214" t="s">
        <v>803</v>
      </c>
      <c r="C70" s="214"/>
      <c r="D70" s="214"/>
      <c r="E70" s="214"/>
      <c r="F70" s="214"/>
      <c r="G70" s="214"/>
      <c r="H70" s="214"/>
      <c r="I70" s="214"/>
      <c r="K70" s="48" t="str">
        <f t="shared" si="0"/>
        <v>г Одинцово, б-р Любы Новоселовой, 4 к. 1</v>
      </c>
      <c r="L70" s="48" t="str">
        <f>VLOOKUP(A:A,Лист2!$A:$F,2,FALSE)</f>
        <v>г.Одинцово, Любы Новоселовой бульвар, 4 корп.1</v>
      </c>
      <c r="S70" s="48">
        <f t="shared" si="1"/>
        <v>0</v>
      </c>
    </row>
    <row r="71" spans="1:19" ht="11.85" customHeight="1" x14ac:dyDescent="0.2">
      <c r="A71" s="48" t="s">
        <v>804</v>
      </c>
      <c r="B71" s="198" t="s">
        <v>505</v>
      </c>
      <c r="C71" s="212"/>
      <c r="D71" s="213"/>
      <c r="E71" s="204" t="s">
        <v>501</v>
      </c>
      <c r="F71" s="205"/>
      <c r="G71" s="50" t="s">
        <v>368</v>
      </c>
      <c r="H71" s="204" t="s">
        <v>488</v>
      </c>
      <c r="I71" s="205"/>
      <c r="K71" s="48" t="str">
        <f t="shared" si="0"/>
        <v>г Одинцово, б-р Любы Новоселовой, 4 к. 1</v>
      </c>
      <c r="L71" s="48" t="str">
        <f>VLOOKUP(A:A,Лист2!$A:$F,2,FALSE)</f>
        <v>г.Одинцово, Любы Новоселовой бульвар, 4 корп.1</v>
      </c>
      <c r="S71" s="48">
        <f t="shared" si="1"/>
        <v>0</v>
      </c>
    </row>
    <row r="72" spans="1:19" ht="11.85" customHeight="1" x14ac:dyDescent="0.2">
      <c r="A72" s="48" t="s">
        <v>804</v>
      </c>
      <c r="B72" s="198" t="s">
        <v>339</v>
      </c>
      <c r="C72" s="199"/>
      <c r="D72" s="200"/>
      <c r="E72" s="204" t="s">
        <v>351</v>
      </c>
      <c r="F72" s="205"/>
      <c r="G72" s="50" t="s">
        <v>350</v>
      </c>
      <c r="H72" s="204" t="s">
        <v>379</v>
      </c>
      <c r="I72" s="205"/>
      <c r="K72" s="48" t="str">
        <f t="shared" si="0"/>
        <v>г Одинцово, б-р Любы Новоселовой, 4 к. 1</v>
      </c>
      <c r="L72" s="48" t="str">
        <f>VLOOKUP(A:A,Лист2!$A:$F,2,FALSE)</f>
        <v>г.Одинцово, Любы Новоселовой бульвар, 4 корп.1</v>
      </c>
      <c r="S72" s="48">
        <f t="shared" si="1"/>
        <v>0</v>
      </c>
    </row>
    <row r="73" spans="1:19" ht="11.85" customHeight="1" x14ac:dyDescent="0.2">
      <c r="A73" s="48" t="s">
        <v>804</v>
      </c>
      <c r="B73" s="209"/>
      <c r="C73" s="210"/>
      <c r="D73" s="211"/>
      <c r="E73" s="204" t="s">
        <v>371</v>
      </c>
      <c r="F73" s="205"/>
      <c r="G73" s="50" t="s">
        <v>350</v>
      </c>
      <c r="H73" s="204" t="s">
        <v>379</v>
      </c>
      <c r="I73" s="205"/>
      <c r="K73" s="48" t="str">
        <f t="shared" si="0"/>
        <v>г Одинцово, б-р Любы Новоселовой, 4 к. 1</v>
      </c>
      <c r="L73" s="48" t="str">
        <f>VLOOKUP(A:A,Лист2!$A:$F,2,FALSE)</f>
        <v>г.Одинцово, Любы Новоселовой бульвар, 4 корп.1</v>
      </c>
      <c r="S73" s="48">
        <f t="shared" si="1"/>
        <v>0</v>
      </c>
    </row>
    <row r="74" spans="1:19" ht="11.1" customHeight="1" x14ac:dyDescent="0.2">
      <c r="A74" s="48" t="s">
        <v>804</v>
      </c>
      <c r="B74" s="209"/>
      <c r="C74" s="210"/>
      <c r="D74" s="211"/>
      <c r="E74" s="204" t="s">
        <v>369</v>
      </c>
      <c r="F74" s="205"/>
      <c r="G74" s="50" t="s">
        <v>368</v>
      </c>
      <c r="H74" s="204" t="s">
        <v>378</v>
      </c>
      <c r="I74" s="205"/>
      <c r="K74" s="48" t="str">
        <f t="shared" ref="K74:K137" si="2">IF(C73&gt;0,C73,K73)</f>
        <v>г Одинцово, б-р Любы Новоселовой, 4 к. 1</v>
      </c>
      <c r="L74" s="48" t="str">
        <f>VLOOKUP(A:A,Лист2!$A:$F,2,FALSE)</f>
        <v>г.Одинцово, Любы Новоселовой бульвар, 4 корп.1</v>
      </c>
      <c r="S74" s="48">
        <f t="shared" ref="S74:S137" si="3">IF($E74=S$7,G74,0)</f>
        <v>0</v>
      </c>
    </row>
    <row r="75" spans="1:19" ht="11.85" customHeight="1" x14ac:dyDescent="0.2">
      <c r="A75" s="48" t="s">
        <v>804</v>
      </c>
      <c r="B75" s="209"/>
      <c r="C75" s="210"/>
      <c r="D75" s="211"/>
      <c r="E75" s="204" t="s">
        <v>366</v>
      </c>
      <c r="F75" s="205"/>
      <c r="G75" s="50" t="s">
        <v>365</v>
      </c>
      <c r="H75" s="204" t="s">
        <v>377</v>
      </c>
      <c r="I75" s="205"/>
      <c r="K75" s="48" t="str">
        <f t="shared" si="2"/>
        <v>г Одинцово, б-р Любы Новоселовой, 4 к. 1</v>
      </c>
      <c r="L75" s="48" t="str">
        <f>VLOOKUP(A:A,Лист2!$A:$F,2,FALSE)</f>
        <v>г.Одинцово, Любы Новоселовой бульвар, 4 корп.1</v>
      </c>
      <c r="S75" s="48">
        <f t="shared" si="3"/>
        <v>0</v>
      </c>
    </row>
    <row r="76" spans="1:19" ht="11.85" customHeight="1" x14ac:dyDescent="0.2">
      <c r="A76" s="48" t="s">
        <v>804</v>
      </c>
      <c r="B76" s="209"/>
      <c r="C76" s="210"/>
      <c r="D76" s="211"/>
      <c r="E76" s="204" t="s">
        <v>510</v>
      </c>
      <c r="F76" s="205"/>
      <c r="G76" s="50" t="s">
        <v>509</v>
      </c>
      <c r="H76" s="204" t="s">
        <v>336</v>
      </c>
      <c r="I76" s="205"/>
      <c r="K76" s="48" t="str">
        <f t="shared" si="2"/>
        <v>г Одинцово, б-р Любы Новоселовой, 4 к. 1</v>
      </c>
      <c r="L76" s="48" t="str">
        <f>VLOOKUP(A:A,Лист2!$A:$F,2,FALSE)</f>
        <v>г.Одинцово, Любы Новоселовой бульвар, 4 корп.1</v>
      </c>
      <c r="S76" s="57">
        <f>G76*1</f>
        <v>48.44</v>
      </c>
    </row>
    <row r="77" spans="1:19" ht="11.85" customHeight="1" x14ac:dyDescent="0.2">
      <c r="A77" s="48" t="s">
        <v>804</v>
      </c>
      <c r="B77" s="201"/>
      <c r="C77" s="202"/>
      <c r="D77" s="203"/>
      <c r="E77" s="204" t="s">
        <v>508</v>
      </c>
      <c r="F77" s="205"/>
      <c r="G77" s="50" t="s">
        <v>507</v>
      </c>
      <c r="H77" s="204" t="s">
        <v>375</v>
      </c>
      <c r="I77" s="205"/>
      <c r="K77" s="48" t="str">
        <f t="shared" si="2"/>
        <v>г Одинцово, б-р Любы Новоселовой, 4 к. 1</v>
      </c>
      <c r="L77" s="48" t="str">
        <f>VLOOKUP(A:A,Лист2!$A:$F,2,FALSE)</f>
        <v>г.Одинцово, Любы Новоселовой бульвар, 4 корп.1</v>
      </c>
      <c r="S77" s="48">
        <f t="shared" si="3"/>
        <v>0</v>
      </c>
    </row>
    <row r="78" spans="1:19" ht="11.1" customHeight="1" x14ac:dyDescent="0.2">
      <c r="A78" s="48" t="s">
        <v>804</v>
      </c>
      <c r="B78" s="198" t="s">
        <v>497</v>
      </c>
      <c r="C78" s="199"/>
      <c r="D78" s="200"/>
      <c r="E78" s="204" t="s">
        <v>495</v>
      </c>
      <c r="F78" s="205"/>
      <c r="G78" s="50" t="s">
        <v>365</v>
      </c>
      <c r="H78" s="204" t="s">
        <v>494</v>
      </c>
      <c r="I78" s="205"/>
      <c r="K78" s="48" t="str">
        <f t="shared" si="2"/>
        <v>г Одинцово, б-р Любы Новоселовой, 4 к. 1</v>
      </c>
      <c r="L78" s="48" t="str">
        <f>VLOOKUP(A:A,Лист2!$A:$F,2,FALSE)</f>
        <v>г.Одинцово, Любы Новоселовой бульвар, 4 корп.1</v>
      </c>
      <c r="S78" s="48">
        <f t="shared" si="3"/>
        <v>0</v>
      </c>
    </row>
    <row r="79" spans="1:19" ht="11.85" customHeight="1" x14ac:dyDescent="0.2">
      <c r="A79" s="48" t="s">
        <v>804</v>
      </c>
      <c r="B79" s="209"/>
      <c r="C79" s="210"/>
      <c r="D79" s="211"/>
      <c r="E79" s="204" t="s">
        <v>492</v>
      </c>
      <c r="F79" s="205"/>
      <c r="G79" s="50" t="s">
        <v>350</v>
      </c>
      <c r="H79" s="204" t="s">
        <v>491</v>
      </c>
      <c r="I79" s="205"/>
      <c r="K79" s="48" t="str">
        <f t="shared" si="2"/>
        <v>г Одинцово, б-р Любы Новоселовой, 4 к. 1</v>
      </c>
      <c r="L79" s="48" t="str">
        <f>VLOOKUP(A:A,Лист2!$A:$F,2,FALSE)</f>
        <v>г.Одинцово, Любы Новоселовой бульвар, 4 корп.1</v>
      </c>
      <c r="S79" s="48">
        <f t="shared" si="3"/>
        <v>0</v>
      </c>
    </row>
    <row r="80" spans="1:19" ht="11.85" customHeight="1" x14ac:dyDescent="0.2">
      <c r="A80" s="48" t="s">
        <v>804</v>
      </c>
      <c r="B80" s="201"/>
      <c r="C80" s="202"/>
      <c r="D80" s="203"/>
      <c r="E80" s="204" t="s">
        <v>489</v>
      </c>
      <c r="F80" s="205"/>
      <c r="G80" s="50" t="s">
        <v>350</v>
      </c>
      <c r="H80" s="204" t="s">
        <v>488</v>
      </c>
      <c r="I80" s="205"/>
      <c r="K80" s="48" t="str">
        <f t="shared" si="2"/>
        <v>г Одинцово, б-р Любы Новоселовой, 4 к. 1</v>
      </c>
      <c r="L80" s="48" t="str">
        <f>VLOOKUP(A:A,Лист2!$A:$F,2,FALSE)</f>
        <v>г.Одинцово, Любы Новоселовой бульвар, 4 корп.1</v>
      </c>
      <c r="S80" s="48">
        <f t="shared" si="3"/>
        <v>0</v>
      </c>
    </row>
    <row r="81" spans="1:19" ht="11.85" customHeight="1" x14ac:dyDescent="0.2">
      <c r="A81" s="48" t="s">
        <v>804</v>
      </c>
      <c r="B81" s="51"/>
      <c r="C81" s="196" t="s">
        <v>802</v>
      </c>
      <c r="D81" s="197"/>
      <c r="E81" s="197"/>
      <c r="F81" s="197"/>
      <c r="G81" s="197"/>
      <c r="H81" s="197"/>
      <c r="I81" s="196"/>
      <c r="K81" s="48" t="str">
        <f t="shared" si="2"/>
        <v>г Одинцово, б-р Любы Новоселовой, 4 к. 1</v>
      </c>
      <c r="L81" s="48" t="str">
        <f>VLOOKUP(A:A,Лист2!$A:$F,2,FALSE)</f>
        <v>г.Одинцово, Любы Новоселовой бульвар, 4 корп.1</v>
      </c>
      <c r="S81" s="48">
        <f t="shared" si="3"/>
        <v>0</v>
      </c>
    </row>
    <row r="82" spans="1:19" ht="11.1" customHeight="1" x14ac:dyDescent="0.2">
      <c r="A82" s="48" t="s">
        <v>802</v>
      </c>
      <c r="B82" s="198" t="s">
        <v>505</v>
      </c>
      <c r="C82" s="199"/>
      <c r="D82" s="200"/>
      <c r="E82" s="204" t="s">
        <v>503</v>
      </c>
      <c r="F82" s="205"/>
      <c r="G82" s="50" t="s">
        <v>368</v>
      </c>
      <c r="H82" s="204" t="s">
        <v>406</v>
      </c>
      <c r="I82" s="205"/>
      <c r="K82" s="48" t="str">
        <f t="shared" si="2"/>
        <v>г Одинцово, б-р Любы Новоселовой, 4 к. 2</v>
      </c>
      <c r="L82" s="48" t="str">
        <f>VLOOKUP(A:A,Лист2!$A:$F,2,FALSE)</f>
        <v>г.Одинцово, Любы Новоселовой бульвар, 4 корп.2</v>
      </c>
      <c r="S82" s="48">
        <f t="shared" si="3"/>
        <v>0</v>
      </c>
    </row>
    <row r="83" spans="1:19" ht="11.85" customHeight="1" x14ac:dyDescent="0.2">
      <c r="A83" s="48" t="s">
        <v>802</v>
      </c>
      <c r="B83" s="201"/>
      <c r="C83" s="202"/>
      <c r="D83" s="203"/>
      <c r="E83" s="204" t="s">
        <v>501</v>
      </c>
      <c r="F83" s="205"/>
      <c r="G83" s="50" t="s">
        <v>368</v>
      </c>
      <c r="H83" s="204" t="s">
        <v>488</v>
      </c>
      <c r="I83" s="205"/>
      <c r="K83" s="48" t="str">
        <f t="shared" si="2"/>
        <v>г Одинцово, б-р Любы Новоселовой, 4 к. 2</v>
      </c>
      <c r="L83" s="48" t="str">
        <f>VLOOKUP(A:A,Лист2!$A:$F,2,FALSE)</f>
        <v>г.Одинцово, Любы Новоселовой бульвар, 4 корп.2</v>
      </c>
      <c r="S83" s="48">
        <f t="shared" si="3"/>
        <v>0</v>
      </c>
    </row>
    <row r="84" spans="1:19" ht="11.85" customHeight="1" x14ac:dyDescent="0.2">
      <c r="A84" s="48" t="s">
        <v>802</v>
      </c>
      <c r="B84" s="198" t="s">
        <v>339</v>
      </c>
      <c r="C84" s="199"/>
      <c r="D84" s="200"/>
      <c r="E84" s="204" t="s">
        <v>351</v>
      </c>
      <c r="F84" s="205"/>
      <c r="G84" s="50" t="s">
        <v>350</v>
      </c>
      <c r="H84" s="204" t="s">
        <v>379</v>
      </c>
      <c r="I84" s="205"/>
      <c r="K84" s="48" t="str">
        <f t="shared" si="2"/>
        <v>г Одинцово, б-р Любы Новоселовой, 4 к. 2</v>
      </c>
      <c r="L84" s="48" t="str">
        <f>VLOOKUP(A:A,Лист2!$A:$F,2,FALSE)</f>
        <v>г.Одинцово, Любы Новоселовой бульвар, 4 корп.2</v>
      </c>
      <c r="S84" s="48">
        <f t="shared" si="3"/>
        <v>0</v>
      </c>
    </row>
    <row r="85" spans="1:19" ht="11.85" customHeight="1" x14ac:dyDescent="0.2">
      <c r="A85" s="48" t="s">
        <v>802</v>
      </c>
      <c r="B85" s="209"/>
      <c r="C85" s="210"/>
      <c r="D85" s="211"/>
      <c r="E85" s="204" t="s">
        <v>371</v>
      </c>
      <c r="F85" s="205"/>
      <c r="G85" s="50" t="s">
        <v>350</v>
      </c>
      <c r="H85" s="204" t="s">
        <v>379</v>
      </c>
      <c r="I85" s="205"/>
      <c r="K85" s="48" t="str">
        <f t="shared" si="2"/>
        <v>г Одинцово, б-р Любы Новоселовой, 4 к. 2</v>
      </c>
      <c r="L85" s="48" t="str">
        <f>VLOOKUP(A:A,Лист2!$A:$F,2,FALSE)</f>
        <v>г.Одинцово, Любы Новоселовой бульвар, 4 корп.2</v>
      </c>
      <c r="S85" s="48">
        <f t="shared" si="3"/>
        <v>0</v>
      </c>
    </row>
    <row r="86" spans="1:19" ht="11.1" customHeight="1" x14ac:dyDescent="0.2">
      <c r="A86" s="48" t="s">
        <v>802</v>
      </c>
      <c r="B86" s="209"/>
      <c r="C86" s="210"/>
      <c r="D86" s="211"/>
      <c r="E86" s="204" t="s">
        <v>369</v>
      </c>
      <c r="F86" s="205"/>
      <c r="G86" s="50" t="s">
        <v>368</v>
      </c>
      <c r="H86" s="204" t="s">
        <v>378</v>
      </c>
      <c r="I86" s="205"/>
      <c r="K86" s="48" t="str">
        <f t="shared" si="2"/>
        <v>г Одинцово, б-р Любы Новоселовой, 4 к. 2</v>
      </c>
      <c r="L86" s="48" t="str">
        <f>VLOOKUP(A:A,Лист2!$A:$F,2,FALSE)</f>
        <v>г.Одинцово, Любы Новоселовой бульвар, 4 корп.2</v>
      </c>
      <c r="S86" s="48">
        <f t="shared" si="3"/>
        <v>0</v>
      </c>
    </row>
    <row r="87" spans="1:19" ht="11.85" customHeight="1" x14ac:dyDescent="0.2">
      <c r="A87" s="48" t="s">
        <v>802</v>
      </c>
      <c r="B87" s="209"/>
      <c r="C87" s="210"/>
      <c r="D87" s="211"/>
      <c r="E87" s="204" t="s">
        <v>366</v>
      </c>
      <c r="F87" s="205"/>
      <c r="G87" s="50" t="s">
        <v>365</v>
      </c>
      <c r="H87" s="204" t="s">
        <v>377</v>
      </c>
      <c r="I87" s="205"/>
      <c r="K87" s="48" t="str">
        <f t="shared" si="2"/>
        <v>г Одинцово, б-р Любы Новоселовой, 4 к. 2</v>
      </c>
      <c r="L87" s="48" t="str">
        <f>VLOOKUP(A:A,Лист2!$A:$F,2,FALSE)</f>
        <v>г.Одинцово, Любы Новоселовой бульвар, 4 корп.2</v>
      </c>
      <c r="S87" s="48">
        <f t="shared" si="3"/>
        <v>0</v>
      </c>
    </row>
    <row r="88" spans="1:19" ht="11.85" customHeight="1" x14ac:dyDescent="0.2">
      <c r="A88" s="48" t="s">
        <v>802</v>
      </c>
      <c r="B88" s="209"/>
      <c r="C88" s="210"/>
      <c r="D88" s="211"/>
      <c r="E88" s="204" t="s">
        <v>510</v>
      </c>
      <c r="F88" s="205"/>
      <c r="G88" s="50" t="s">
        <v>509</v>
      </c>
      <c r="H88" s="204" t="s">
        <v>336</v>
      </c>
      <c r="I88" s="205"/>
      <c r="K88" s="48" t="str">
        <f t="shared" si="2"/>
        <v>г Одинцово, б-р Любы Новоселовой, 4 к. 2</v>
      </c>
      <c r="L88" s="48" t="str">
        <f>VLOOKUP(A:A,Лист2!$A:$F,2,FALSE)</f>
        <v>г.Одинцово, Любы Новоселовой бульвар, 4 корп.2</v>
      </c>
      <c r="S88" s="57">
        <f>G88*1</f>
        <v>48.44</v>
      </c>
    </row>
    <row r="89" spans="1:19" ht="11.85" customHeight="1" x14ac:dyDescent="0.2">
      <c r="A89" s="48" t="s">
        <v>802</v>
      </c>
      <c r="B89" s="201"/>
      <c r="C89" s="202"/>
      <c r="D89" s="203"/>
      <c r="E89" s="204" t="s">
        <v>508</v>
      </c>
      <c r="F89" s="205"/>
      <c r="G89" s="50" t="s">
        <v>507</v>
      </c>
      <c r="H89" s="204" t="s">
        <v>375</v>
      </c>
      <c r="I89" s="205"/>
      <c r="K89" s="48" t="str">
        <f t="shared" si="2"/>
        <v>г Одинцово, б-р Любы Новоселовой, 4 к. 2</v>
      </c>
      <c r="L89" s="48" t="str">
        <f>VLOOKUP(A:A,Лист2!$A:$F,2,FALSE)</f>
        <v>г.Одинцово, Любы Новоселовой бульвар, 4 корп.2</v>
      </c>
      <c r="S89" s="48">
        <f t="shared" si="3"/>
        <v>0</v>
      </c>
    </row>
    <row r="90" spans="1:19" ht="11.1" customHeight="1" x14ac:dyDescent="0.2">
      <c r="A90" s="48" t="s">
        <v>802</v>
      </c>
      <c r="B90" s="198" t="s">
        <v>497</v>
      </c>
      <c r="C90" s="199"/>
      <c r="D90" s="200"/>
      <c r="E90" s="204" t="s">
        <v>495</v>
      </c>
      <c r="F90" s="205"/>
      <c r="G90" s="50" t="s">
        <v>365</v>
      </c>
      <c r="H90" s="204" t="s">
        <v>494</v>
      </c>
      <c r="I90" s="205"/>
      <c r="K90" s="48" t="str">
        <f t="shared" si="2"/>
        <v>г Одинцово, б-р Любы Новоселовой, 4 к. 2</v>
      </c>
      <c r="L90" s="48" t="str">
        <f>VLOOKUP(A:A,Лист2!$A:$F,2,FALSE)</f>
        <v>г.Одинцово, Любы Новоселовой бульвар, 4 корп.2</v>
      </c>
      <c r="S90" s="48">
        <f t="shared" si="3"/>
        <v>0</v>
      </c>
    </row>
    <row r="91" spans="1:19" ht="11.85" customHeight="1" x14ac:dyDescent="0.2">
      <c r="A91" s="48" t="s">
        <v>802</v>
      </c>
      <c r="B91" s="209"/>
      <c r="C91" s="210"/>
      <c r="D91" s="211"/>
      <c r="E91" s="204" t="s">
        <v>492</v>
      </c>
      <c r="F91" s="205"/>
      <c r="G91" s="50" t="s">
        <v>350</v>
      </c>
      <c r="H91" s="204" t="s">
        <v>491</v>
      </c>
      <c r="I91" s="205"/>
      <c r="K91" s="48" t="str">
        <f t="shared" si="2"/>
        <v>г Одинцово, б-р Любы Новоселовой, 4 к. 2</v>
      </c>
      <c r="L91" s="48" t="str">
        <f>VLOOKUP(A:A,Лист2!$A:$F,2,FALSE)</f>
        <v>г.Одинцово, Любы Новоселовой бульвар, 4 корп.2</v>
      </c>
      <c r="S91" s="48">
        <f t="shared" si="3"/>
        <v>0</v>
      </c>
    </row>
    <row r="92" spans="1:19" ht="11.85" customHeight="1" x14ac:dyDescent="0.2">
      <c r="A92" s="48" t="s">
        <v>802</v>
      </c>
      <c r="B92" s="201"/>
      <c r="C92" s="202"/>
      <c r="D92" s="203"/>
      <c r="E92" s="204" t="s">
        <v>489</v>
      </c>
      <c r="F92" s="205"/>
      <c r="G92" s="50" t="s">
        <v>350</v>
      </c>
      <c r="H92" s="204" t="s">
        <v>488</v>
      </c>
      <c r="I92" s="205"/>
      <c r="K92" s="48" t="str">
        <f t="shared" si="2"/>
        <v>г Одинцово, б-р Любы Новоселовой, 4 к. 2</v>
      </c>
      <c r="L92" s="48" t="str">
        <f>VLOOKUP(A:A,Лист2!$A:$F,2,FALSE)</f>
        <v>г.Одинцово, Любы Новоселовой бульвар, 4 корп.2</v>
      </c>
      <c r="S92" s="48">
        <f t="shared" si="3"/>
        <v>0</v>
      </c>
    </row>
    <row r="93" spans="1:19" ht="11.85" customHeight="1" x14ac:dyDescent="0.2">
      <c r="A93" s="48" t="s">
        <v>802</v>
      </c>
      <c r="B93" s="51"/>
      <c r="C93" s="196" t="s">
        <v>801</v>
      </c>
      <c r="D93" s="197"/>
      <c r="E93" s="197"/>
      <c r="F93" s="197"/>
      <c r="G93" s="197"/>
      <c r="H93" s="197"/>
      <c r="I93" s="196"/>
      <c r="K93" s="48" t="str">
        <f t="shared" si="2"/>
        <v>г Одинцово, б-р Любы Новоселовой, 4 к. 2</v>
      </c>
      <c r="L93" s="48" t="str">
        <f>VLOOKUP(A:A,Лист2!$A:$F,2,FALSE)</f>
        <v>г.Одинцово, Любы Новоселовой бульвар, 4 корп.2</v>
      </c>
      <c r="S93" s="48">
        <f t="shared" si="3"/>
        <v>0</v>
      </c>
    </row>
    <row r="94" spans="1:19" ht="11.1" customHeight="1" x14ac:dyDescent="0.2">
      <c r="A94" s="48" t="s">
        <v>801</v>
      </c>
      <c r="B94" s="198" t="s">
        <v>505</v>
      </c>
      <c r="C94" s="199"/>
      <c r="D94" s="200"/>
      <c r="E94" s="204" t="s">
        <v>503</v>
      </c>
      <c r="F94" s="205"/>
      <c r="G94" s="50" t="s">
        <v>368</v>
      </c>
      <c r="H94" s="204" t="s">
        <v>406</v>
      </c>
      <c r="I94" s="205"/>
      <c r="K94" s="48" t="str">
        <f t="shared" si="2"/>
        <v>г Одинцово, б-р Любы Новоселовой, 4А</v>
      </c>
      <c r="L94" s="48" t="str">
        <f>VLOOKUP(A:A,Лист2!$A:$F,2,FALSE)</f>
        <v>г.Одинцово, Любы Новоселовой бульвар, 4А</v>
      </c>
      <c r="S94" s="48">
        <f t="shared" si="3"/>
        <v>0</v>
      </c>
    </row>
    <row r="95" spans="1:19" ht="11.85" customHeight="1" x14ac:dyDescent="0.2">
      <c r="A95" s="48" t="s">
        <v>801</v>
      </c>
      <c r="B95" s="201"/>
      <c r="C95" s="202"/>
      <c r="D95" s="203"/>
      <c r="E95" s="204" t="s">
        <v>501</v>
      </c>
      <c r="F95" s="205"/>
      <c r="G95" s="50" t="s">
        <v>368</v>
      </c>
      <c r="H95" s="204" t="s">
        <v>488</v>
      </c>
      <c r="I95" s="205"/>
      <c r="K95" s="48" t="str">
        <f t="shared" si="2"/>
        <v>г Одинцово, б-р Любы Новоселовой, 4А</v>
      </c>
      <c r="L95" s="48" t="str">
        <f>VLOOKUP(A:A,Лист2!$A:$F,2,FALSE)</f>
        <v>г.Одинцово, Любы Новоселовой бульвар, 4А</v>
      </c>
      <c r="S95" s="48">
        <f t="shared" si="3"/>
        <v>0</v>
      </c>
    </row>
    <row r="96" spans="1:19" ht="11.85" customHeight="1" x14ac:dyDescent="0.2">
      <c r="A96" s="48" t="s">
        <v>801</v>
      </c>
      <c r="B96" s="198" t="s">
        <v>339</v>
      </c>
      <c r="C96" s="199"/>
      <c r="D96" s="200"/>
      <c r="E96" s="204" t="s">
        <v>351</v>
      </c>
      <c r="F96" s="205"/>
      <c r="G96" s="50" t="s">
        <v>350</v>
      </c>
      <c r="H96" s="204" t="s">
        <v>396</v>
      </c>
      <c r="I96" s="205"/>
      <c r="K96" s="48" t="str">
        <f t="shared" si="2"/>
        <v>г Одинцово, б-р Любы Новоселовой, 4А</v>
      </c>
      <c r="L96" s="48" t="str">
        <f>VLOOKUP(A:A,Лист2!$A:$F,2,FALSE)</f>
        <v>г.Одинцово, Любы Новоселовой бульвар, 4А</v>
      </c>
      <c r="S96" s="48">
        <f t="shared" si="3"/>
        <v>0</v>
      </c>
    </row>
    <row r="97" spans="1:19" ht="11.85" customHeight="1" x14ac:dyDescent="0.2">
      <c r="A97" s="48" t="s">
        <v>801</v>
      </c>
      <c r="B97" s="209"/>
      <c r="C97" s="210"/>
      <c r="D97" s="211"/>
      <c r="E97" s="204" t="s">
        <v>371</v>
      </c>
      <c r="F97" s="205"/>
      <c r="G97" s="50" t="s">
        <v>350</v>
      </c>
      <c r="H97" s="204" t="s">
        <v>396</v>
      </c>
      <c r="I97" s="205"/>
      <c r="K97" s="48" t="str">
        <f t="shared" si="2"/>
        <v>г Одинцово, б-р Любы Новоселовой, 4А</v>
      </c>
      <c r="L97" s="48" t="str">
        <f>VLOOKUP(A:A,Лист2!$A:$F,2,FALSE)</f>
        <v>г.Одинцово, Любы Новоселовой бульвар, 4А</v>
      </c>
      <c r="S97" s="48">
        <f t="shared" si="3"/>
        <v>0</v>
      </c>
    </row>
    <row r="98" spans="1:19" ht="11.1" customHeight="1" x14ac:dyDescent="0.2">
      <c r="A98" s="48" t="s">
        <v>801</v>
      </c>
      <c r="B98" s="209"/>
      <c r="C98" s="210"/>
      <c r="D98" s="211"/>
      <c r="E98" s="204" t="s">
        <v>369</v>
      </c>
      <c r="F98" s="205"/>
      <c r="G98" s="50" t="s">
        <v>368</v>
      </c>
      <c r="H98" s="204" t="s">
        <v>800</v>
      </c>
      <c r="I98" s="205"/>
      <c r="K98" s="48" t="str">
        <f t="shared" si="2"/>
        <v>г Одинцово, б-р Любы Новоселовой, 4А</v>
      </c>
      <c r="L98" s="48" t="str">
        <f>VLOOKUP(A:A,Лист2!$A:$F,2,FALSE)</f>
        <v>г.Одинцово, Любы Новоселовой бульвар, 4А</v>
      </c>
      <c r="S98" s="48">
        <f t="shared" si="3"/>
        <v>0</v>
      </c>
    </row>
    <row r="99" spans="1:19" ht="11.85" customHeight="1" x14ac:dyDescent="0.2">
      <c r="A99" s="48" t="s">
        <v>801</v>
      </c>
      <c r="B99" s="209"/>
      <c r="C99" s="210"/>
      <c r="D99" s="211"/>
      <c r="E99" s="204" t="s">
        <v>366</v>
      </c>
      <c r="F99" s="205"/>
      <c r="G99" s="50" t="s">
        <v>365</v>
      </c>
      <c r="H99" s="204" t="s">
        <v>401</v>
      </c>
      <c r="I99" s="205"/>
      <c r="K99" s="48" t="str">
        <f t="shared" si="2"/>
        <v>г Одинцово, б-р Любы Новоселовой, 4А</v>
      </c>
      <c r="L99" s="48" t="str">
        <f>VLOOKUP(A:A,Лист2!$A:$F,2,FALSE)</f>
        <v>г.Одинцово, Любы Новоселовой бульвар, 4А</v>
      </c>
      <c r="S99" s="48">
        <f t="shared" si="3"/>
        <v>0</v>
      </c>
    </row>
    <row r="100" spans="1:19" ht="11.85" customHeight="1" x14ac:dyDescent="0.2">
      <c r="A100" s="48" t="s">
        <v>801</v>
      </c>
      <c r="B100" s="209"/>
      <c r="C100" s="210"/>
      <c r="D100" s="211"/>
      <c r="E100" s="204" t="s">
        <v>500</v>
      </c>
      <c r="F100" s="205"/>
      <c r="G100" s="50" t="s">
        <v>373</v>
      </c>
      <c r="H100" s="204" t="s">
        <v>336</v>
      </c>
      <c r="I100" s="205"/>
      <c r="K100" s="48" t="str">
        <f t="shared" si="2"/>
        <v>г Одинцово, б-р Любы Новоселовой, 4А</v>
      </c>
      <c r="L100" s="48" t="str">
        <f>VLOOKUP(A:A,Лист2!$A:$F,2,FALSE)</f>
        <v>г.Одинцово, Любы Новоселовой бульвар, 4А</v>
      </c>
      <c r="S100" s="57">
        <f>G100*1</f>
        <v>48.16</v>
      </c>
    </row>
    <row r="101" spans="1:19" ht="11.85" customHeight="1" x14ac:dyDescent="0.2">
      <c r="A101" s="48" t="s">
        <v>801</v>
      </c>
      <c r="B101" s="201"/>
      <c r="C101" s="202"/>
      <c r="D101" s="203"/>
      <c r="E101" s="204" t="s">
        <v>499</v>
      </c>
      <c r="F101" s="205"/>
      <c r="G101" s="50" t="s">
        <v>498</v>
      </c>
      <c r="H101" s="204" t="s">
        <v>375</v>
      </c>
      <c r="I101" s="205"/>
      <c r="K101" s="48" t="str">
        <f t="shared" si="2"/>
        <v>г Одинцово, б-р Любы Новоселовой, 4А</v>
      </c>
      <c r="L101" s="48" t="str">
        <f>VLOOKUP(A:A,Лист2!$A:$F,2,FALSE)</f>
        <v>г.Одинцово, Любы Новоселовой бульвар, 4А</v>
      </c>
      <c r="S101" s="48">
        <f t="shared" si="3"/>
        <v>0</v>
      </c>
    </row>
    <row r="102" spans="1:19" ht="11.1" customHeight="1" x14ac:dyDescent="0.2">
      <c r="A102" s="48" t="s">
        <v>801</v>
      </c>
      <c r="B102" s="198" t="s">
        <v>497</v>
      </c>
      <c r="C102" s="199"/>
      <c r="D102" s="200"/>
      <c r="E102" s="204" t="s">
        <v>495</v>
      </c>
      <c r="F102" s="205"/>
      <c r="G102" s="50" t="s">
        <v>365</v>
      </c>
      <c r="H102" s="204" t="s">
        <v>494</v>
      </c>
      <c r="I102" s="205"/>
      <c r="K102" s="48" t="str">
        <f t="shared" si="2"/>
        <v>г Одинцово, б-р Любы Новоселовой, 4А</v>
      </c>
      <c r="L102" s="48" t="str">
        <f>VLOOKUP(A:A,Лист2!$A:$F,2,FALSE)</f>
        <v>г.Одинцово, Любы Новоселовой бульвар, 4А</v>
      </c>
      <c r="S102" s="48">
        <f t="shared" si="3"/>
        <v>0</v>
      </c>
    </row>
    <row r="103" spans="1:19" ht="11.85" customHeight="1" x14ac:dyDescent="0.2">
      <c r="A103" s="48" t="s">
        <v>801</v>
      </c>
      <c r="B103" s="209"/>
      <c r="C103" s="210"/>
      <c r="D103" s="211"/>
      <c r="E103" s="204" t="s">
        <v>492</v>
      </c>
      <c r="F103" s="205"/>
      <c r="G103" s="50" t="s">
        <v>350</v>
      </c>
      <c r="H103" s="204" t="s">
        <v>491</v>
      </c>
      <c r="I103" s="205"/>
      <c r="K103" s="48" t="str">
        <f t="shared" si="2"/>
        <v>г Одинцово, б-р Любы Новоселовой, 4А</v>
      </c>
      <c r="L103" s="48" t="str">
        <f>VLOOKUP(A:A,Лист2!$A:$F,2,FALSE)</f>
        <v>г.Одинцово, Любы Новоселовой бульвар, 4А</v>
      </c>
      <c r="S103" s="48">
        <f t="shared" si="3"/>
        <v>0</v>
      </c>
    </row>
    <row r="104" spans="1:19" ht="11.85" customHeight="1" x14ac:dyDescent="0.2">
      <c r="A104" s="48" t="s">
        <v>801</v>
      </c>
      <c r="B104" s="201"/>
      <c r="C104" s="202"/>
      <c r="D104" s="203"/>
      <c r="E104" s="204" t="s">
        <v>489</v>
      </c>
      <c r="F104" s="205"/>
      <c r="G104" s="50" t="s">
        <v>350</v>
      </c>
      <c r="H104" s="204" t="s">
        <v>488</v>
      </c>
      <c r="I104" s="205"/>
      <c r="K104" s="48" t="str">
        <f t="shared" si="2"/>
        <v>г Одинцово, б-р Любы Новоселовой, 4А</v>
      </c>
      <c r="L104" s="48" t="str">
        <f>VLOOKUP(A:A,Лист2!$A:$F,2,FALSE)</f>
        <v>г.Одинцово, Любы Новоселовой бульвар, 4А</v>
      </c>
      <c r="S104" s="48">
        <f t="shared" si="3"/>
        <v>0</v>
      </c>
    </row>
    <row r="105" spans="1:19" ht="11.85" customHeight="1" x14ac:dyDescent="0.2">
      <c r="A105" s="48" t="s">
        <v>801</v>
      </c>
      <c r="B105" s="51"/>
      <c r="C105" s="196" t="s">
        <v>799</v>
      </c>
      <c r="D105" s="197"/>
      <c r="E105" s="197"/>
      <c r="F105" s="197"/>
      <c r="G105" s="197"/>
      <c r="H105" s="197"/>
      <c r="I105" s="196"/>
      <c r="K105" s="48" t="str">
        <f t="shared" si="2"/>
        <v>г Одинцово, б-р Любы Новоселовой, 4А</v>
      </c>
      <c r="L105" s="48" t="str">
        <f>VLOOKUP(A:A,Лист2!$A:$F,2,FALSE)</f>
        <v>г.Одинцово, Любы Новоселовой бульвар, 4А</v>
      </c>
      <c r="S105" s="48">
        <f t="shared" si="3"/>
        <v>0</v>
      </c>
    </row>
    <row r="106" spans="1:19" ht="11.1" customHeight="1" x14ac:dyDescent="0.2">
      <c r="A106" s="48" t="s">
        <v>799</v>
      </c>
      <c r="B106" s="198" t="s">
        <v>339</v>
      </c>
      <c r="C106" s="199"/>
      <c r="D106" s="200"/>
      <c r="E106" s="204" t="s">
        <v>351</v>
      </c>
      <c r="F106" s="205"/>
      <c r="G106" s="50" t="s">
        <v>350</v>
      </c>
      <c r="H106" s="204" t="s">
        <v>379</v>
      </c>
      <c r="I106" s="205"/>
      <c r="K106" s="48" t="str">
        <f t="shared" si="2"/>
        <v>г Одинцово, б-р Любы Новоселовой, 9 к. 1</v>
      </c>
      <c r="L106" s="48" t="str">
        <f>VLOOKUP(A:A,Лист2!$A:$F,2,FALSE)</f>
        <v>г.Одинцово, Любы Новоселовой бульвар, 9 к.1</v>
      </c>
      <c r="S106" s="48">
        <f t="shared" si="3"/>
        <v>0</v>
      </c>
    </row>
    <row r="107" spans="1:19" ht="11.85" customHeight="1" x14ac:dyDescent="0.2">
      <c r="A107" s="48" t="s">
        <v>799</v>
      </c>
      <c r="B107" s="209"/>
      <c r="C107" s="210"/>
      <c r="D107" s="211"/>
      <c r="E107" s="204" t="s">
        <v>371</v>
      </c>
      <c r="F107" s="205"/>
      <c r="G107" s="50" t="s">
        <v>350</v>
      </c>
      <c r="H107" s="204" t="s">
        <v>379</v>
      </c>
      <c r="I107" s="205"/>
      <c r="K107" s="48" t="str">
        <f t="shared" si="2"/>
        <v>г Одинцово, б-р Любы Новоселовой, 9 к. 1</v>
      </c>
      <c r="L107" s="48" t="str">
        <f>VLOOKUP(A:A,Лист2!$A:$F,2,FALSE)</f>
        <v>г.Одинцово, Любы Новоселовой бульвар, 9 к.1</v>
      </c>
      <c r="S107" s="48">
        <f t="shared" si="3"/>
        <v>0</v>
      </c>
    </row>
    <row r="108" spans="1:19" ht="11.85" customHeight="1" x14ac:dyDescent="0.2">
      <c r="A108" s="48" t="s">
        <v>799</v>
      </c>
      <c r="B108" s="209"/>
      <c r="C108" s="210"/>
      <c r="D108" s="211"/>
      <c r="E108" s="204" t="s">
        <v>369</v>
      </c>
      <c r="F108" s="205"/>
      <c r="G108" s="50" t="s">
        <v>368</v>
      </c>
      <c r="H108" s="204" t="s">
        <v>378</v>
      </c>
      <c r="I108" s="205"/>
      <c r="K108" s="48" t="str">
        <f t="shared" si="2"/>
        <v>г Одинцово, б-р Любы Новоселовой, 9 к. 1</v>
      </c>
      <c r="L108" s="48" t="str">
        <f>VLOOKUP(A:A,Лист2!$A:$F,2,FALSE)</f>
        <v>г.Одинцово, Любы Новоселовой бульвар, 9 к.1</v>
      </c>
      <c r="S108" s="48">
        <f t="shared" si="3"/>
        <v>0</v>
      </c>
    </row>
    <row r="109" spans="1:19" ht="11.85" customHeight="1" x14ac:dyDescent="0.2">
      <c r="A109" s="48" t="s">
        <v>799</v>
      </c>
      <c r="B109" s="209"/>
      <c r="C109" s="210"/>
      <c r="D109" s="211"/>
      <c r="E109" s="204" t="s">
        <v>366</v>
      </c>
      <c r="F109" s="205"/>
      <c r="G109" s="50" t="s">
        <v>365</v>
      </c>
      <c r="H109" s="204" t="s">
        <v>377</v>
      </c>
      <c r="I109" s="205"/>
      <c r="K109" s="48" t="str">
        <f t="shared" si="2"/>
        <v>г Одинцово, б-р Любы Новоселовой, 9 к. 1</v>
      </c>
      <c r="L109" s="48" t="str">
        <f>VLOOKUP(A:A,Лист2!$A:$F,2,FALSE)</f>
        <v>г.Одинцово, Любы Новоселовой бульвар, 9 к.1</v>
      </c>
      <c r="S109" s="48">
        <f t="shared" si="3"/>
        <v>0</v>
      </c>
    </row>
    <row r="110" spans="1:19" ht="11.1" customHeight="1" x14ac:dyDescent="0.2">
      <c r="A110" s="48" t="s">
        <v>799</v>
      </c>
      <c r="B110" s="209"/>
      <c r="C110" s="210"/>
      <c r="D110" s="211"/>
      <c r="E110" s="204" t="s">
        <v>510</v>
      </c>
      <c r="F110" s="205"/>
      <c r="G110" s="50" t="s">
        <v>509</v>
      </c>
      <c r="H110" s="204" t="s">
        <v>336</v>
      </c>
      <c r="I110" s="205"/>
      <c r="K110" s="48" t="str">
        <f t="shared" si="2"/>
        <v>г Одинцово, б-р Любы Новоселовой, 9 к. 1</v>
      </c>
      <c r="L110" s="48" t="str">
        <f>VLOOKUP(A:A,Лист2!$A:$F,2,FALSE)</f>
        <v>г.Одинцово, Любы Новоселовой бульвар, 9 к.1</v>
      </c>
      <c r="S110" s="57">
        <f>G110*1</f>
        <v>48.44</v>
      </c>
    </row>
    <row r="111" spans="1:19" ht="11.85" customHeight="1" x14ac:dyDescent="0.2">
      <c r="A111" s="48" t="s">
        <v>799</v>
      </c>
      <c r="B111" s="201"/>
      <c r="C111" s="202"/>
      <c r="D111" s="203"/>
      <c r="E111" s="204" t="s">
        <v>508</v>
      </c>
      <c r="F111" s="205"/>
      <c r="G111" s="50" t="s">
        <v>507</v>
      </c>
      <c r="H111" s="204" t="s">
        <v>375</v>
      </c>
      <c r="I111" s="205"/>
      <c r="K111" s="48" t="str">
        <f t="shared" si="2"/>
        <v>г Одинцово, б-р Любы Новоселовой, 9 к. 1</v>
      </c>
      <c r="L111" s="48" t="str">
        <f>VLOOKUP(A:A,Лист2!$A:$F,2,FALSE)</f>
        <v>г.Одинцово, Любы Новоселовой бульвар, 9 к.1</v>
      </c>
      <c r="S111" s="48">
        <f t="shared" si="3"/>
        <v>0</v>
      </c>
    </row>
    <row r="112" spans="1:19" ht="11.85" customHeight="1" x14ac:dyDescent="0.2">
      <c r="A112" s="48" t="s">
        <v>799</v>
      </c>
      <c r="B112" s="51"/>
      <c r="C112" s="196" t="s">
        <v>798</v>
      </c>
      <c r="D112" s="197"/>
      <c r="E112" s="197"/>
      <c r="F112" s="197"/>
      <c r="G112" s="197"/>
      <c r="H112" s="197"/>
      <c r="I112" s="196"/>
      <c r="K112" s="48" t="str">
        <f t="shared" si="2"/>
        <v>г Одинцово, б-р Любы Новоселовой, 9 к. 1</v>
      </c>
      <c r="L112" s="48" t="str">
        <f>VLOOKUP(A:A,Лист2!$A:$F,2,FALSE)</f>
        <v>г.Одинцово, Любы Новоселовой бульвар, 9 к.1</v>
      </c>
      <c r="S112" s="48">
        <f t="shared" si="3"/>
        <v>0</v>
      </c>
    </row>
    <row r="113" spans="1:19" ht="11.85" customHeight="1" x14ac:dyDescent="0.2">
      <c r="A113" s="48" t="s">
        <v>798</v>
      </c>
      <c r="B113" s="198" t="s">
        <v>339</v>
      </c>
      <c r="C113" s="199"/>
      <c r="D113" s="200"/>
      <c r="E113" s="204" t="s">
        <v>351</v>
      </c>
      <c r="F113" s="205"/>
      <c r="G113" s="50" t="s">
        <v>350</v>
      </c>
      <c r="H113" s="204" t="s">
        <v>379</v>
      </c>
      <c r="I113" s="205"/>
      <c r="K113" s="48" t="str">
        <f t="shared" si="2"/>
        <v>г Одинцово, б-р Любы Новоселовой, 9 к. 2</v>
      </c>
      <c r="L113" s="48" t="str">
        <f>VLOOKUP(A:A,Лист2!$A:$F,2,FALSE)</f>
        <v>г.Одинцово, Любы Новоселовой бульвар, 9 к.2</v>
      </c>
      <c r="S113" s="48">
        <f t="shared" si="3"/>
        <v>0</v>
      </c>
    </row>
    <row r="114" spans="1:19" ht="11.1" customHeight="1" x14ac:dyDescent="0.2">
      <c r="A114" s="48" t="s">
        <v>798</v>
      </c>
      <c r="B114" s="209"/>
      <c r="C114" s="210"/>
      <c r="D114" s="211"/>
      <c r="E114" s="204" t="s">
        <v>371</v>
      </c>
      <c r="F114" s="205"/>
      <c r="G114" s="50" t="s">
        <v>350</v>
      </c>
      <c r="H114" s="204" t="s">
        <v>379</v>
      </c>
      <c r="I114" s="205"/>
      <c r="K114" s="48" t="str">
        <f t="shared" si="2"/>
        <v>г Одинцово, б-р Любы Новоселовой, 9 к. 2</v>
      </c>
      <c r="L114" s="48" t="str">
        <f>VLOOKUP(A:A,Лист2!$A:$F,2,FALSE)</f>
        <v>г.Одинцово, Любы Новоселовой бульвар, 9 к.2</v>
      </c>
      <c r="S114" s="48">
        <f t="shared" si="3"/>
        <v>0</v>
      </c>
    </row>
    <row r="115" spans="1:19" ht="11.85" customHeight="1" x14ac:dyDescent="0.2">
      <c r="A115" s="48" t="s">
        <v>798</v>
      </c>
      <c r="B115" s="209"/>
      <c r="C115" s="210"/>
      <c r="D115" s="211"/>
      <c r="E115" s="204" t="s">
        <v>369</v>
      </c>
      <c r="F115" s="205"/>
      <c r="G115" s="50" t="s">
        <v>368</v>
      </c>
      <c r="H115" s="204" t="s">
        <v>378</v>
      </c>
      <c r="I115" s="205"/>
      <c r="K115" s="48" t="str">
        <f t="shared" si="2"/>
        <v>г Одинцово, б-р Любы Новоселовой, 9 к. 2</v>
      </c>
      <c r="L115" s="48" t="str">
        <f>VLOOKUP(A:A,Лист2!$A:$F,2,FALSE)</f>
        <v>г.Одинцово, Любы Новоселовой бульвар, 9 к.2</v>
      </c>
      <c r="S115" s="48">
        <f t="shared" si="3"/>
        <v>0</v>
      </c>
    </row>
    <row r="116" spans="1:19" ht="11.85" customHeight="1" x14ac:dyDescent="0.2">
      <c r="A116" s="48" t="s">
        <v>798</v>
      </c>
      <c r="B116" s="209"/>
      <c r="C116" s="210"/>
      <c r="D116" s="211"/>
      <c r="E116" s="204" t="s">
        <v>366</v>
      </c>
      <c r="F116" s="205"/>
      <c r="G116" s="50" t="s">
        <v>365</v>
      </c>
      <c r="H116" s="204" t="s">
        <v>377</v>
      </c>
      <c r="I116" s="205"/>
      <c r="K116" s="48" t="str">
        <f t="shared" si="2"/>
        <v>г Одинцово, б-р Любы Новоселовой, 9 к. 2</v>
      </c>
      <c r="L116" s="48" t="str">
        <f>VLOOKUP(A:A,Лист2!$A:$F,2,FALSE)</f>
        <v>г.Одинцово, Любы Новоселовой бульвар, 9 к.2</v>
      </c>
      <c r="S116" s="48">
        <f t="shared" si="3"/>
        <v>0</v>
      </c>
    </row>
    <row r="117" spans="1:19" ht="11.85" customHeight="1" x14ac:dyDescent="0.2">
      <c r="A117" s="48" t="s">
        <v>798</v>
      </c>
      <c r="B117" s="209"/>
      <c r="C117" s="210"/>
      <c r="D117" s="211"/>
      <c r="E117" s="204" t="s">
        <v>510</v>
      </c>
      <c r="F117" s="205"/>
      <c r="G117" s="50" t="s">
        <v>509</v>
      </c>
      <c r="H117" s="204" t="s">
        <v>336</v>
      </c>
      <c r="I117" s="205"/>
      <c r="K117" s="48" t="str">
        <f t="shared" si="2"/>
        <v>г Одинцово, б-р Любы Новоселовой, 9 к. 2</v>
      </c>
      <c r="L117" s="48" t="str">
        <f>VLOOKUP(A:A,Лист2!$A:$F,2,FALSE)</f>
        <v>г.Одинцово, Любы Новоселовой бульвар, 9 к.2</v>
      </c>
      <c r="S117" s="57">
        <f>G117*1</f>
        <v>48.44</v>
      </c>
    </row>
    <row r="118" spans="1:19" ht="11.1" customHeight="1" x14ac:dyDescent="0.2">
      <c r="A118" s="48" t="s">
        <v>798</v>
      </c>
      <c r="B118" s="201"/>
      <c r="C118" s="202"/>
      <c r="D118" s="203"/>
      <c r="E118" s="204" t="s">
        <v>508</v>
      </c>
      <c r="F118" s="205"/>
      <c r="G118" s="50" t="s">
        <v>507</v>
      </c>
      <c r="H118" s="204" t="s">
        <v>375</v>
      </c>
      <c r="I118" s="205"/>
      <c r="K118" s="48" t="str">
        <f t="shared" si="2"/>
        <v>г Одинцово, б-р Любы Новоселовой, 9 к. 2</v>
      </c>
      <c r="L118" s="48" t="str">
        <f>VLOOKUP(A:A,Лист2!$A:$F,2,FALSE)</f>
        <v>г.Одинцово, Любы Новоселовой бульвар, 9 к.2</v>
      </c>
      <c r="S118" s="48">
        <f t="shared" si="3"/>
        <v>0</v>
      </c>
    </row>
    <row r="119" spans="1:19" ht="11.85" customHeight="1" x14ac:dyDescent="0.2">
      <c r="A119" s="48" t="s">
        <v>798</v>
      </c>
      <c r="B119" s="51"/>
      <c r="C119" s="196" t="s">
        <v>797</v>
      </c>
      <c r="D119" s="197"/>
      <c r="E119" s="197"/>
      <c r="F119" s="197"/>
      <c r="G119" s="197"/>
      <c r="H119" s="197"/>
      <c r="I119" s="196"/>
      <c r="K119" s="48" t="str">
        <f t="shared" si="2"/>
        <v>г Одинцово, б-р Любы Новоселовой, 9 к. 2</v>
      </c>
      <c r="L119" s="48" t="str">
        <f>VLOOKUP(A:A,Лист2!$A:$F,2,FALSE)</f>
        <v>г.Одинцово, Любы Новоселовой бульвар, 9 к.2</v>
      </c>
      <c r="S119" s="48">
        <f t="shared" si="3"/>
        <v>0</v>
      </c>
    </row>
    <row r="120" spans="1:19" ht="11.85" customHeight="1" x14ac:dyDescent="0.2">
      <c r="A120" s="48" t="s">
        <v>797</v>
      </c>
      <c r="B120" s="198" t="s">
        <v>505</v>
      </c>
      <c r="C120" s="199"/>
      <c r="D120" s="200"/>
      <c r="E120" s="204" t="s">
        <v>503</v>
      </c>
      <c r="F120" s="205"/>
      <c r="G120" s="50" t="s">
        <v>368</v>
      </c>
      <c r="H120" s="204" t="s">
        <v>406</v>
      </c>
      <c r="I120" s="205"/>
      <c r="K120" s="48" t="str">
        <f t="shared" si="2"/>
        <v>г Одинцово, б-р Любы Новоселовой, 10 к. 1</v>
      </c>
      <c r="L120" s="48" t="str">
        <f>VLOOKUP(A:A,Лист2!$A:$F,2,FALSE)</f>
        <v>г.Одинцово, Любы Новоселовой бульвар, 10 к.1</v>
      </c>
      <c r="S120" s="48">
        <f t="shared" si="3"/>
        <v>0</v>
      </c>
    </row>
    <row r="121" spans="1:19" ht="11.85" customHeight="1" x14ac:dyDescent="0.2">
      <c r="A121" s="48" t="s">
        <v>797</v>
      </c>
      <c r="B121" s="201"/>
      <c r="C121" s="202"/>
      <c r="D121" s="203"/>
      <c r="E121" s="204" t="s">
        <v>501</v>
      </c>
      <c r="F121" s="205"/>
      <c r="G121" s="50" t="s">
        <v>368</v>
      </c>
      <c r="H121" s="204" t="s">
        <v>488</v>
      </c>
      <c r="I121" s="205"/>
      <c r="K121" s="48" t="str">
        <f t="shared" si="2"/>
        <v>г Одинцово, б-р Любы Новоселовой, 10 к. 1</v>
      </c>
      <c r="L121" s="48" t="str">
        <f>VLOOKUP(A:A,Лист2!$A:$F,2,FALSE)</f>
        <v>г.Одинцово, Любы Новоселовой бульвар, 10 к.1</v>
      </c>
      <c r="S121" s="48">
        <f t="shared" si="3"/>
        <v>0</v>
      </c>
    </row>
    <row r="122" spans="1:19" ht="11.1" customHeight="1" x14ac:dyDescent="0.2">
      <c r="A122" s="48" t="s">
        <v>797</v>
      </c>
      <c r="B122" s="198" t="s">
        <v>339</v>
      </c>
      <c r="C122" s="199"/>
      <c r="D122" s="200"/>
      <c r="E122" s="204" t="s">
        <v>351</v>
      </c>
      <c r="F122" s="205"/>
      <c r="G122" s="50" t="s">
        <v>350</v>
      </c>
      <c r="H122" s="204" t="s">
        <v>379</v>
      </c>
      <c r="I122" s="205"/>
      <c r="K122" s="48" t="str">
        <f t="shared" si="2"/>
        <v>г Одинцово, б-р Любы Новоселовой, 10 к. 1</v>
      </c>
      <c r="L122" s="48" t="str">
        <f>VLOOKUP(A:A,Лист2!$A:$F,2,FALSE)</f>
        <v>г.Одинцово, Любы Новоселовой бульвар, 10 к.1</v>
      </c>
      <c r="S122" s="48">
        <f t="shared" si="3"/>
        <v>0</v>
      </c>
    </row>
    <row r="123" spans="1:19" ht="11.85" customHeight="1" x14ac:dyDescent="0.2">
      <c r="A123" s="48" t="s">
        <v>797</v>
      </c>
      <c r="B123" s="209"/>
      <c r="C123" s="210"/>
      <c r="D123" s="211"/>
      <c r="E123" s="204" t="s">
        <v>371</v>
      </c>
      <c r="F123" s="205"/>
      <c r="G123" s="50" t="s">
        <v>350</v>
      </c>
      <c r="H123" s="204" t="s">
        <v>379</v>
      </c>
      <c r="I123" s="205"/>
      <c r="K123" s="48" t="str">
        <f t="shared" si="2"/>
        <v>г Одинцово, б-р Любы Новоселовой, 10 к. 1</v>
      </c>
      <c r="L123" s="48" t="str">
        <f>VLOOKUP(A:A,Лист2!$A:$F,2,FALSE)</f>
        <v>г.Одинцово, Любы Новоселовой бульвар, 10 к.1</v>
      </c>
      <c r="S123" s="48">
        <f t="shared" si="3"/>
        <v>0</v>
      </c>
    </row>
    <row r="124" spans="1:19" ht="11.85" customHeight="1" x14ac:dyDescent="0.2">
      <c r="A124" s="48" t="s">
        <v>797</v>
      </c>
      <c r="B124" s="209"/>
      <c r="C124" s="210"/>
      <c r="D124" s="211"/>
      <c r="E124" s="204" t="s">
        <v>369</v>
      </c>
      <c r="F124" s="205"/>
      <c r="G124" s="50" t="s">
        <v>368</v>
      </c>
      <c r="H124" s="204" t="s">
        <v>378</v>
      </c>
      <c r="I124" s="205"/>
      <c r="K124" s="48" t="str">
        <f t="shared" si="2"/>
        <v>г Одинцово, б-р Любы Новоселовой, 10 к. 1</v>
      </c>
      <c r="L124" s="48" t="str">
        <f>VLOOKUP(A:A,Лист2!$A:$F,2,FALSE)</f>
        <v>г.Одинцово, Любы Новоселовой бульвар, 10 к.1</v>
      </c>
      <c r="S124" s="48">
        <f t="shared" si="3"/>
        <v>0</v>
      </c>
    </row>
    <row r="125" spans="1:19" ht="11.85" customHeight="1" x14ac:dyDescent="0.2">
      <c r="A125" s="48" t="s">
        <v>797</v>
      </c>
      <c r="B125" s="209"/>
      <c r="C125" s="210"/>
      <c r="D125" s="211"/>
      <c r="E125" s="204" t="s">
        <v>366</v>
      </c>
      <c r="F125" s="205"/>
      <c r="G125" s="50" t="s">
        <v>365</v>
      </c>
      <c r="H125" s="204" t="s">
        <v>377</v>
      </c>
      <c r="I125" s="205"/>
      <c r="K125" s="48" t="str">
        <f t="shared" si="2"/>
        <v>г Одинцово, б-р Любы Новоселовой, 10 к. 1</v>
      </c>
      <c r="L125" s="48" t="str">
        <f>VLOOKUP(A:A,Лист2!$A:$F,2,FALSE)</f>
        <v>г.Одинцово, Любы Новоселовой бульвар, 10 к.1</v>
      </c>
      <c r="S125" s="48">
        <f t="shared" si="3"/>
        <v>0</v>
      </c>
    </row>
    <row r="126" spans="1:19" ht="11.1" customHeight="1" x14ac:dyDescent="0.2">
      <c r="A126" s="48" t="s">
        <v>797</v>
      </c>
      <c r="B126" s="209"/>
      <c r="C126" s="210"/>
      <c r="D126" s="211"/>
      <c r="E126" s="204" t="s">
        <v>510</v>
      </c>
      <c r="F126" s="205"/>
      <c r="G126" s="50" t="s">
        <v>509</v>
      </c>
      <c r="H126" s="204" t="s">
        <v>336</v>
      </c>
      <c r="I126" s="205"/>
      <c r="K126" s="48" t="str">
        <f t="shared" si="2"/>
        <v>г Одинцово, б-р Любы Новоселовой, 10 к. 1</v>
      </c>
      <c r="L126" s="48" t="str">
        <f>VLOOKUP(A:A,Лист2!$A:$F,2,FALSE)</f>
        <v>г.Одинцово, Любы Новоселовой бульвар, 10 к.1</v>
      </c>
      <c r="S126" s="57">
        <f>G126*1</f>
        <v>48.44</v>
      </c>
    </row>
    <row r="127" spans="1:19" ht="11.85" customHeight="1" x14ac:dyDescent="0.2">
      <c r="A127" s="48" t="s">
        <v>797</v>
      </c>
      <c r="B127" s="201"/>
      <c r="C127" s="202"/>
      <c r="D127" s="203"/>
      <c r="E127" s="204" t="s">
        <v>508</v>
      </c>
      <c r="F127" s="205"/>
      <c r="G127" s="50" t="s">
        <v>507</v>
      </c>
      <c r="H127" s="204" t="s">
        <v>375</v>
      </c>
      <c r="I127" s="205"/>
      <c r="K127" s="48" t="str">
        <f t="shared" si="2"/>
        <v>г Одинцово, б-р Любы Новоселовой, 10 к. 1</v>
      </c>
      <c r="L127" s="48" t="str">
        <f>VLOOKUP(A:A,Лист2!$A:$F,2,FALSE)</f>
        <v>г.Одинцово, Любы Новоселовой бульвар, 10 к.1</v>
      </c>
      <c r="S127" s="48">
        <f t="shared" si="3"/>
        <v>0</v>
      </c>
    </row>
    <row r="128" spans="1:19" ht="11.85" customHeight="1" x14ac:dyDescent="0.2">
      <c r="A128" s="48" t="s">
        <v>797</v>
      </c>
      <c r="B128" s="198" t="s">
        <v>497</v>
      </c>
      <c r="C128" s="199"/>
      <c r="D128" s="200"/>
      <c r="E128" s="204" t="s">
        <v>495</v>
      </c>
      <c r="F128" s="205"/>
      <c r="G128" s="50" t="s">
        <v>365</v>
      </c>
      <c r="H128" s="204" t="s">
        <v>494</v>
      </c>
      <c r="I128" s="205"/>
      <c r="K128" s="48" t="str">
        <f t="shared" si="2"/>
        <v>г Одинцово, б-р Любы Новоселовой, 10 к. 1</v>
      </c>
      <c r="L128" s="48" t="str">
        <f>VLOOKUP(A:A,Лист2!$A:$F,2,FALSE)</f>
        <v>г.Одинцово, Любы Новоселовой бульвар, 10 к.1</v>
      </c>
      <c r="S128" s="48">
        <f t="shared" si="3"/>
        <v>0</v>
      </c>
    </row>
    <row r="129" spans="1:19" ht="11.85" customHeight="1" x14ac:dyDescent="0.2">
      <c r="A129" s="48" t="s">
        <v>797</v>
      </c>
      <c r="B129" s="209"/>
      <c r="C129" s="210"/>
      <c r="D129" s="211"/>
      <c r="E129" s="204" t="s">
        <v>492</v>
      </c>
      <c r="F129" s="205"/>
      <c r="G129" s="50" t="s">
        <v>350</v>
      </c>
      <c r="H129" s="204" t="s">
        <v>491</v>
      </c>
      <c r="I129" s="205"/>
      <c r="K129" s="48" t="str">
        <f t="shared" si="2"/>
        <v>г Одинцово, б-р Любы Новоселовой, 10 к. 1</v>
      </c>
      <c r="L129" s="48" t="str">
        <f>VLOOKUP(A:A,Лист2!$A:$F,2,FALSE)</f>
        <v>г.Одинцово, Любы Новоселовой бульвар, 10 к.1</v>
      </c>
      <c r="S129" s="48">
        <f t="shared" si="3"/>
        <v>0</v>
      </c>
    </row>
    <row r="130" spans="1:19" ht="11.1" customHeight="1" x14ac:dyDescent="0.2">
      <c r="A130" s="48" t="s">
        <v>797</v>
      </c>
      <c r="B130" s="201"/>
      <c r="C130" s="202"/>
      <c r="D130" s="203"/>
      <c r="E130" s="204" t="s">
        <v>489</v>
      </c>
      <c r="F130" s="205"/>
      <c r="G130" s="50" t="s">
        <v>350</v>
      </c>
      <c r="H130" s="204" t="s">
        <v>488</v>
      </c>
      <c r="I130" s="205"/>
      <c r="K130" s="48" t="str">
        <f t="shared" si="2"/>
        <v>г Одинцово, б-р Любы Новоселовой, 10 к. 1</v>
      </c>
      <c r="L130" s="48" t="str">
        <f>VLOOKUP(A:A,Лист2!$A:$F,2,FALSE)</f>
        <v>г.Одинцово, Любы Новоселовой бульвар, 10 к.1</v>
      </c>
      <c r="S130" s="48">
        <f t="shared" si="3"/>
        <v>0</v>
      </c>
    </row>
    <row r="131" spans="1:19" ht="11.85" customHeight="1" x14ac:dyDescent="0.2">
      <c r="A131" s="48" t="s">
        <v>797</v>
      </c>
      <c r="B131" s="51"/>
      <c r="C131" s="196" t="s">
        <v>796</v>
      </c>
      <c r="D131" s="197"/>
      <c r="E131" s="197"/>
      <c r="F131" s="197"/>
      <c r="G131" s="197"/>
      <c r="H131" s="197"/>
      <c r="I131" s="196"/>
      <c r="K131" s="48" t="str">
        <f t="shared" si="2"/>
        <v>г Одинцово, б-р Любы Новоселовой, 10 к. 1</v>
      </c>
      <c r="L131" s="48" t="str">
        <f>VLOOKUP(A:A,Лист2!$A:$F,2,FALSE)</f>
        <v>г.Одинцово, Любы Новоселовой бульвар, 10 к.1</v>
      </c>
      <c r="S131" s="48">
        <f t="shared" si="3"/>
        <v>0</v>
      </c>
    </row>
    <row r="132" spans="1:19" ht="11.85" customHeight="1" x14ac:dyDescent="0.2">
      <c r="A132" s="48" t="s">
        <v>796</v>
      </c>
      <c r="B132" s="198" t="s">
        <v>505</v>
      </c>
      <c r="C132" s="199"/>
      <c r="D132" s="200"/>
      <c r="E132" s="204" t="s">
        <v>503</v>
      </c>
      <c r="F132" s="205"/>
      <c r="G132" s="50" t="s">
        <v>368</v>
      </c>
      <c r="H132" s="204" t="s">
        <v>406</v>
      </c>
      <c r="I132" s="205"/>
      <c r="K132" s="48" t="str">
        <f t="shared" si="2"/>
        <v>г Одинцово, б-р Любы Новоселовой, 10 к. 2</v>
      </c>
      <c r="L132" s="48" t="str">
        <f>VLOOKUP(A:A,Лист2!$A:$F,2,FALSE)</f>
        <v>г.Одинцово, Любы Новоселовой бульвар, 10 к.2</v>
      </c>
      <c r="S132" s="48">
        <f t="shared" si="3"/>
        <v>0</v>
      </c>
    </row>
    <row r="133" spans="1:19" ht="11.85" customHeight="1" x14ac:dyDescent="0.2">
      <c r="A133" s="48" t="s">
        <v>796</v>
      </c>
      <c r="B133" s="201"/>
      <c r="C133" s="202"/>
      <c r="D133" s="203"/>
      <c r="E133" s="204" t="s">
        <v>501</v>
      </c>
      <c r="F133" s="205"/>
      <c r="G133" s="50" t="s">
        <v>368</v>
      </c>
      <c r="H133" s="204" t="s">
        <v>488</v>
      </c>
      <c r="I133" s="205"/>
      <c r="K133" s="48" t="str">
        <f t="shared" si="2"/>
        <v>г Одинцово, б-р Любы Новоселовой, 10 к. 2</v>
      </c>
      <c r="L133" s="48" t="str">
        <f>VLOOKUP(A:A,Лист2!$A:$F,2,FALSE)</f>
        <v>г.Одинцово, Любы Новоселовой бульвар, 10 к.2</v>
      </c>
      <c r="S133" s="48">
        <f t="shared" si="3"/>
        <v>0</v>
      </c>
    </row>
    <row r="134" spans="1:19" ht="11.1" customHeight="1" x14ac:dyDescent="0.2">
      <c r="A134" s="48" t="s">
        <v>796</v>
      </c>
      <c r="B134" s="198" t="s">
        <v>339</v>
      </c>
      <c r="C134" s="199"/>
      <c r="D134" s="200"/>
      <c r="E134" s="204" t="s">
        <v>351</v>
      </c>
      <c r="F134" s="205"/>
      <c r="G134" s="50" t="s">
        <v>350</v>
      </c>
      <c r="H134" s="204" t="s">
        <v>379</v>
      </c>
      <c r="I134" s="205"/>
      <c r="K134" s="48" t="str">
        <f t="shared" si="2"/>
        <v>г Одинцово, б-р Любы Новоселовой, 10 к. 2</v>
      </c>
      <c r="L134" s="48" t="str">
        <f>VLOOKUP(A:A,Лист2!$A:$F,2,FALSE)</f>
        <v>г.Одинцово, Любы Новоселовой бульвар, 10 к.2</v>
      </c>
      <c r="S134" s="48">
        <f t="shared" si="3"/>
        <v>0</v>
      </c>
    </row>
    <row r="135" spans="1:19" ht="11.85" customHeight="1" x14ac:dyDescent="0.2">
      <c r="A135" s="48" t="s">
        <v>796</v>
      </c>
      <c r="B135" s="209"/>
      <c r="C135" s="210"/>
      <c r="D135" s="211"/>
      <c r="E135" s="204" t="s">
        <v>371</v>
      </c>
      <c r="F135" s="205"/>
      <c r="G135" s="50" t="s">
        <v>350</v>
      </c>
      <c r="H135" s="204" t="s">
        <v>379</v>
      </c>
      <c r="I135" s="205"/>
      <c r="K135" s="48" t="str">
        <f t="shared" si="2"/>
        <v>г Одинцово, б-р Любы Новоселовой, 10 к. 2</v>
      </c>
      <c r="L135" s="48" t="str">
        <f>VLOOKUP(A:A,Лист2!$A:$F,2,FALSE)</f>
        <v>г.Одинцово, Любы Новоселовой бульвар, 10 к.2</v>
      </c>
      <c r="S135" s="48">
        <f t="shared" si="3"/>
        <v>0</v>
      </c>
    </row>
    <row r="136" spans="1:19" ht="11.85" customHeight="1" x14ac:dyDescent="0.2">
      <c r="A136" s="48" t="s">
        <v>796</v>
      </c>
      <c r="B136" s="209"/>
      <c r="C136" s="210"/>
      <c r="D136" s="211"/>
      <c r="E136" s="204" t="s">
        <v>369</v>
      </c>
      <c r="F136" s="205"/>
      <c r="G136" s="50" t="s">
        <v>368</v>
      </c>
      <c r="H136" s="204" t="s">
        <v>378</v>
      </c>
      <c r="I136" s="205"/>
      <c r="K136" s="48" t="str">
        <f t="shared" si="2"/>
        <v>г Одинцово, б-р Любы Новоселовой, 10 к. 2</v>
      </c>
      <c r="L136" s="48" t="str">
        <f>VLOOKUP(A:A,Лист2!$A:$F,2,FALSE)</f>
        <v>г.Одинцово, Любы Новоселовой бульвар, 10 к.2</v>
      </c>
      <c r="S136" s="48">
        <f t="shared" si="3"/>
        <v>0</v>
      </c>
    </row>
    <row r="137" spans="1:19" ht="11.85" customHeight="1" x14ac:dyDescent="0.2">
      <c r="A137" s="48" t="s">
        <v>796</v>
      </c>
      <c r="B137" s="201"/>
      <c r="C137" s="202"/>
      <c r="D137" s="203"/>
      <c r="E137" s="204" t="s">
        <v>366</v>
      </c>
      <c r="F137" s="205"/>
      <c r="G137" s="50" t="s">
        <v>365</v>
      </c>
      <c r="H137" s="204" t="s">
        <v>377</v>
      </c>
      <c r="I137" s="205"/>
      <c r="K137" s="48" t="str">
        <f t="shared" si="2"/>
        <v>г Одинцово, б-р Любы Новоселовой, 10 к. 2</v>
      </c>
      <c r="L137" s="48" t="str">
        <f>VLOOKUP(A:A,Лист2!$A:$F,2,FALSE)</f>
        <v>г.Одинцово, Любы Новоселовой бульвар, 10 к.2</v>
      </c>
      <c r="S137" s="48">
        <f t="shared" si="3"/>
        <v>0</v>
      </c>
    </row>
    <row r="138" spans="1:19" ht="11.85" customHeight="1" x14ac:dyDescent="0.2">
      <c r="A138" s="48" t="s">
        <v>796</v>
      </c>
      <c r="B138" s="198" t="s">
        <v>339</v>
      </c>
      <c r="C138" s="199"/>
      <c r="D138" s="200"/>
      <c r="E138" s="204" t="s">
        <v>510</v>
      </c>
      <c r="F138" s="205"/>
      <c r="G138" s="50" t="s">
        <v>509</v>
      </c>
      <c r="H138" s="204" t="s">
        <v>336</v>
      </c>
      <c r="I138" s="205"/>
      <c r="K138" s="48" t="str">
        <f t="shared" ref="K138:K201" si="4">IF(C137&gt;0,C137,K137)</f>
        <v>г Одинцово, б-р Любы Новоселовой, 10 к. 2</v>
      </c>
      <c r="L138" s="48" t="str">
        <f>VLOOKUP(A:A,Лист2!$A:$F,2,FALSE)</f>
        <v>г.Одинцово, Любы Новоселовой бульвар, 10 к.2</v>
      </c>
      <c r="S138" s="57">
        <f>G138*1</f>
        <v>48.44</v>
      </c>
    </row>
    <row r="139" spans="1:19" ht="11.85" customHeight="1" x14ac:dyDescent="0.2">
      <c r="A139" s="48" t="s">
        <v>796</v>
      </c>
      <c r="B139" s="201"/>
      <c r="C139" s="202"/>
      <c r="D139" s="203"/>
      <c r="E139" s="204" t="s">
        <v>508</v>
      </c>
      <c r="F139" s="205"/>
      <c r="G139" s="50" t="s">
        <v>507</v>
      </c>
      <c r="H139" s="204" t="s">
        <v>375</v>
      </c>
      <c r="I139" s="205"/>
      <c r="K139" s="48" t="str">
        <f t="shared" si="4"/>
        <v>г Одинцово, б-р Любы Новоселовой, 10 к. 2</v>
      </c>
      <c r="L139" s="48" t="str">
        <f>VLOOKUP(A:A,Лист2!$A:$F,2,FALSE)</f>
        <v>г.Одинцово, Любы Новоселовой бульвар, 10 к.2</v>
      </c>
      <c r="S139" s="48">
        <f t="shared" ref="S139:S201" si="5">IF($E139=S$7,G139,0)</f>
        <v>0</v>
      </c>
    </row>
    <row r="140" spans="1:19" ht="11.85" customHeight="1" x14ac:dyDescent="0.2">
      <c r="A140" s="48" t="s">
        <v>796</v>
      </c>
      <c r="B140" s="198" t="s">
        <v>497</v>
      </c>
      <c r="C140" s="199"/>
      <c r="D140" s="200"/>
      <c r="E140" s="204" t="s">
        <v>495</v>
      </c>
      <c r="F140" s="205"/>
      <c r="G140" s="50" t="s">
        <v>365</v>
      </c>
      <c r="H140" s="204" t="s">
        <v>494</v>
      </c>
      <c r="I140" s="205"/>
      <c r="K140" s="48" t="str">
        <f t="shared" si="4"/>
        <v>г Одинцово, б-р Любы Новоселовой, 10 к. 2</v>
      </c>
      <c r="L140" s="48" t="str">
        <f>VLOOKUP(A:A,Лист2!$A:$F,2,FALSE)</f>
        <v>г.Одинцово, Любы Новоселовой бульвар, 10 к.2</v>
      </c>
      <c r="S140" s="48">
        <f t="shared" si="5"/>
        <v>0</v>
      </c>
    </row>
    <row r="141" spans="1:19" ht="11.1" customHeight="1" x14ac:dyDescent="0.2">
      <c r="A141" s="48" t="s">
        <v>796</v>
      </c>
      <c r="B141" s="209"/>
      <c r="C141" s="210"/>
      <c r="D141" s="211"/>
      <c r="E141" s="204" t="s">
        <v>492</v>
      </c>
      <c r="F141" s="205"/>
      <c r="G141" s="50" t="s">
        <v>350</v>
      </c>
      <c r="H141" s="204" t="s">
        <v>491</v>
      </c>
      <c r="I141" s="205"/>
      <c r="K141" s="48" t="str">
        <f t="shared" si="4"/>
        <v>г Одинцово, б-р Любы Новоселовой, 10 к. 2</v>
      </c>
      <c r="L141" s="48" t="str">
        <f>VLOOKUP(A:A,Лист2!$A:$F,2,FALSE)</f>
        <v>г.Одинцово, Любы Новоселовой бульвар, 10 к.2</v>
      </c>
      <c r="S141" s="48">
        <f t="shared" si="5"/>
        <v>0</v>
      </c>
    </row>
    <row r="142" spans="1:19" ht="11.85" customHeight="1" x14ac:dyDescent="0.2">
      <c r="A142" s="48" t="s">
        <v>796</v>
      </c>
      <c r="B142" s="201"/>
      <c r="C142" s="202"/>
      <c r="D142" s="203"/>
      <c r="E142" s="204" t="s">
        <v>489</v>
      </c>
      <c r="F142" s="205"/>
      <c r="G142" s="50" t="s">
        <v>350</v>
      </c>
      <c r="H142" s="204" t="s">
        <v>488</v>
      </c>
      <c r="I142" s="205"/>
      <c r="K142" s="48" t="str">
        <f t="shared" si="4"/>
        <v>г Одинцово, б-р Любы Новоселовой, 10 к. 2</v>
      </c>
      <c r="L142" s="48" t="str">
        <f>VLOOKUP(A:A,Лист2!$A:$F,2,FALSE)</f>
        <v>г.Одинцово, Любы Новоселовой бульвар, 10 к.2</v>
      </c>
      <c r="S142" s="48">
        <f t="shared" si="5"/>
        <v>0</v>
      </c>
    </row>
    <row r="143" spans="1:19" ht="11.85" customHeight="1" x14ac:dyDescent="0.2">
      <c r="A143" s="48" t="s">
        <v>796</v>
      </c>
      <c r="B143" s="51"/>
      <c r="C143" s="196" t="s">
        <v>795</v>
      </c>
      <c r="D143" s="197"/>
      <c r="E143" s="197"/>
      <c r="F143" s="197"/>
      <c r="G143" s="197"/>
      <c r="H143" s="197"/>
      <c r="I143" s="196"/>
      <c r="K143" s="48" t="str">
        <f t="shared" si="4"/>
        <v>г Одинцово, б-р Любы Новоселовой, 10 к. 2</v>
      </c>
      <c r="L143" s="48" t="str">
        <f>VLOOKUP(A:A,Лист2!$A:$F,2,FALSE)</f>
        <v>г.Одинцово, Любы Новоселовой бульвар, 10 к.2</v>
      </c>
      <c r="S143" s="48">
        <f t="shared" si="5"/>
        <v>0</v>
      </c>
    </row>
    <row r="144" spans="1:19" ht="11.85" customHeight="1" x14ac:dyDescent="0.2">
      <c r="A144" s="48" t="s">
        <v>795</v>
      </c>
      <c r="B144" s="198" t="s">
        <v>505</v>
      </c>
      <c r="C144" s="199"/>
      <c r="D144" s="200"/>
      <c r="E144" s="204" t="s">
        <v>504</v>
      </c>
      <c r="F144" s="205"/>
      <c r="G144" s="50" t="s">
        <v>368</v>
      </c>
      <c r="H144" s="204" t="s">
        <v>406</v>
      </c>
      <c r="I144" s="205"/>
      <c r="K144" s="48" t="str">
        <f t="shared" si="4"/>
        <v>г Одинцово, б-р Любы Новоселовой, 10А</v>
      </c>
      <c r="L144" s="48" t="str">
        <f>VLOOKUP(A:A,Лист2!$A:$F,2,FALSE)</f>
        <v>г.Одинцово, Любы Новоселовой бульвар, 10 А</v>
      </c>
      <c r="S144" s="48">
        <f t="shared" si="5"/>
        <v>0</v>
      </c>
    </row>
    <row r="145" spans="1:19" ht="11.1" customHeight="1" x14ac:dyDescent="0.2">
      <c r="A145" s="48" t="s">
        <v>795</v>
      </c>
      <c r="B145" s="209"/>
      <c r="C145" s="210"/>
      <c r="D145" s="211"/>
      <c r="E145" s="204" t="s">
        <v>503</v>
      </c>
      <c r="F145" s="205"/>
      <c r="G145" s="50" t="s">
        <v>368</v>
      </c>
      <c r="H145" s="204" t="s">
        <v>406</v>
      </c>
      <c r="I145" s="205"/>
      <c r="K145" s="48" t="str">
        <f t="shared" si="4"/>
        <v>г Одинцово, б-р Любы Новоселовой, 10А</v>
      </c>
      <c r="L145" s="48" t="str">
        <f>VLOOKUP(A:A,Лист2!$A:$F,2,FALSE)</f>
        <v>г.Одинцово, Любы Новоселовой бульвар, 10 А</v>
      </c>
      <c r="S145" s="48">
        <f t="shared" si="5"/>
        <v>0</v>
      </c>
    </row>
    <row r="146" spans="1:19" ht="11.85" customHeight="1" x14ac:dyDescent="0.2">
      <c r="A146" s="48" t="s">
        <v>795</v>
      </c>
      <c r="B146" s="209"/>
      <c r="C146" s="210"/>
      <c r="D146" s="211"/>
      <c r="E146" s="204" t="s">
        <v>502</v>
      </c>
      <c r="F146" s="205"/>
      <c r="G146" s="50" t="s">
        <v>368</v>
      </c>
      <c r="H146" s="204" t="s">
        <v>488</v>
      </c>
      <c r="I146" s="205"/>
      <c r="K146" s="48" t="str">
        <f t="shared" si="4"/>
        <v>г Одинцово, б-р Любы Новоселовой, 10А</v>
      </c>
      <c r="L146" s="48" t="str">
        <f>VLOOKUP(A:A,Лист2!$A:$F,2,FALSE)</f>
        <v>г.Одинцово, Любы Новоселовой бульвар, 10 А</v>
      </c>
      <c r="S146" s="48">
        <f t="shared" si="5"/>
        <v>0</v>
      </c>
    </row>
    <row r="147" spans="1:19" ht="11.85" customHeight="1" x14ac:dyDescent="0.2">
      <c r="A147" s="48" t="s">
        <v>795</v>
      </c>
      <c r="B147" s="201"/>
      <c r="C147" s="202"/>
      <c r="D147" s="203"/>
      <c r="E147" s="204" t="s">
        <v>501</v>
      </c>
      <c r="F147" s="205"/>
      <c r="G147" s="50" t="s">
        <v>368</v>
      </c>
      <c r="H147" s="204" t="s">
        <v>488</v>
      </c>
      <c r="I147" s="205"/>
      <c r="K147" s="48" t="str">
        <f t="shared" si="4"/>
        <v>г Одинцово, б-р Любы Новоселовой, 10А</v>
      </c>
      <c r="L147" s="48" t="str">
        <f>VLOOKUP(A:A,Лист2!$A:$F,2,FALSE)</f>
        <v>г.Одинцово, Любы Новоселовой бульвар, 10 А</v>
      </c>
      <c r="S147" s="48">
        <f t="shared" si="5"/>
        <v>0</v>
      </c>
    </row>
    <row r="148" spans="1:19" ht="11.85" customHeight="1" x14ac:dyDescent="0.2">
      <c r="A148" s="48" t="s">
        <v>795</v>
      </c>
      <c r="B148" s="198" t="s">
        <v>339</v>
      </c>
      <c r="C148" s="199"/>
      <c r="D148" s="200"/>
      <c r="E148" s="204" t="s">
        <v>351</v>
      </c>
      <c r="F148" s="205"/>
      <c r="G148" s="50" t="s">
        <v>350</v>
      </c>
      <c r="H148" s="204" t="s">
        <v>379</v>
      </c>
      <c r="I148" s="205"/>
      <c r="K148" s="48" t="str">
        <f t="shared" si="4"/>
        <v>г Одинцово, б-р Любы Новоселовой, 10А</v>
      </c>
      <c r="L148" s="48" t="str">
        <f>VLOOKUP(A:A,Лист2!$A:$F,2,FALSE)</f>
        <v>г.Одинцово, Любы Новоселовой бульвар, 10 А</v>
      </c>
      <c r="S148" s="48">
        <f t="shared" si="5"/>
        <v>0</v>
      </c>
    </row>
    <row r="149" spans="1:19" ht="11.1" customHeight="1" x14ac:dyDescent="0.2">
      <c r="A149" s="48" t="s">
        <v>795</v>
      </c>
      <c r="B149" s="209"/>
      <c r="C149" s="210"/>
      <c r="D149" s="211"/>
      <c r="E149" s="204" t="s">
        <v>371</v>
      </c>
      <c r="F149" s="205"/>
      <c r="G149" s="50" t="s">
        <v>350</v>
      </c>
      <c r="H149" s="204" t="s">
        <v>379</v>
      </c>
      <c r="I149" s="205"/>
      <c r="K149" s="48" t="str">
        <f t="shared" si="4"/>
        <v>г Одинцово, б-р Любы Новоселовой, 10А</v>
      </c>
      <c r="L149" s="48" t="str">
        <f>VLOOKUP(A:A,Лист2!$A:$F,2,FALSE)</f>
        <v>г.Одинцово, Любы Новоселовой бульвар, 10 А</v>
      </c>
      <c r="S149" s="48">
        <f t="shared" si="5"/>
        <v>0</v>
      </c>
    </row>
    <row r="150" spans="1:19" ht="11.85" customHeight="1" x14ac:dyDescent="0.2">
      <c r="A150" s="48" t="s">
        <v>795</v>
      </c>
      <c r="B150" s="209"/>
      <c r="C150" s="210"/>
      <c r="D150" s="211"/>
      <c r="E150" s="204" t="s">
        <v>369</v>
      </c>
      <c r="F150" s="205"/>
      <c r="G150" s="50" t="s">
        <v>368</v>
      </c>
      <c r="H150" s="204" t="s">
        <v>378</v>
      </c>
      <c r="I150" s="205"/>
      <c r="K150" s="48" t="str">
        <f t="shared" si="4"/>
        <v>г Одинцово, б-р Любы Новоселовой, 10А</v>
      </c>
      <c r="L150" s="48" t="str">
        <f>VLOOKUP(A:A,Лист2!$A:$F,2,FALSE)</f>
        <v>г.Одинцово, Любы Новоселовой бульвар, 10 А</v>
      </c>
      <c r="S150" s="48">
        <f t="shared" si="5"/>
        <v>0</v>
      </c>
    </row>
    <row r="151" spans="1:19" ht="11.85" customHeight="1" x14ac:dyDescent="0.2">
      <c r="A151" s="48" t="s">
        <v>795</v>
      </c>
      <c r="B151" s="209"/>
      <c r="C151" s="210"/>
      <c r="D151" s="211"/>
      <c r="E151" s="204" t="s">
        <v>366</v>
      </c>
      <c r="F151" s="205"/>
      <c r="G151" s="50" t="s">
        <v>365</v>
      </c>
      <c r="H151" s="204" t="s">
        <v>377</v>
      </c>
      <c r="I151" s="205"/>
      <c r="K151" s="48" t="str">
        <f t="shared" si="4"/>
        <v>г Одинцово, б-р Любы Новоселовой, 10А</v>
      </c>
      <c r="L151" s="48" t="str">
        <f>VLOOKUP(A:A,Лист2!$A:$F,2,FALSE)</f>
        <v>г.Одинцово, Любы Новоселовой бульвар, 10 А</v>
      </c>
      <c r="S151" s="48">
        <f t="shared" si="5"/>
        <v>0</v>
      </c>
    </row>
    <row r="152" spans="1:19" ht="11.85" customHeight="1" x14ac:dyDescent="0.2">
      <c r="A152" s="48" t="s">
        <v>795</v>
      </c>
      <c r="B152" s="209"/>
      <c r="C152" s="210"/>
      <c r="D152" s="211"/>
      <c r="E152" s="204" t="s">
        <v>510</v>
      </c>
      <c r="F152" s="205"/>
      <c r="G152" s="50" t="s">
        <v>509</v>
      </c>
      <c r="H152" s="204" t="s">
        <v>336</v>
      </c>
      <c r="I152" s="205"/>
      <c r="K152" s="48" t="str">
        <f t="shared" si="4"/>
        <v>г Одинцово, б-р Любы Новоселовой, 10А</v>
      </c>
      <c r="L152" s="48" t="str">
        <f>VLOOKUP(A:A,Лист2!$A:$F,2,FALSE)</f>
        <v>г.Одинцово, Любы Новоселовой бульвар, 10 А</v>
      </c>
      <c r="S152" s="57">
        <f>G152*1</f>
        <v>48.44</v>
      </c>
    </row>
    <row r="153" spans="1:19" ht="11.1" customHeight="1" x14ac:dyDescent="0.2">
      <c r="A153" s="48" t="s">
        <v>795</v>
      </c>
      <c r="B153" s="201"/>
      <c r="C153" s="202"/>
      <c r="D153" s="203"/>
      <c r="E153" s="204" t="s">
        <v>508</v>
      </c>
      <c r="F153" s="205"/>
      <c r="G153" s="50" t="s">
        <v>507</v>
      </c>
      <c r="H153" s="204" t="s">
        <v>375</v>
      </c>
      <c r="I153" s="205"/>
      <c r="K153" s="48" t="str">
        <f t="shared" si="4"/>
        <v>г Одинцово, б-р Любы Новоселовой, 10А</v>
      </c>
      <c r="L153" s="48" t="str">
        <f>VLOOKUP(A:A,Лист2!$A:$F,2,FALSE)</f>
        <v>г.Одинцово, Любы Новоселовой бульвар, 10 А</v>
      </c>
      <c r="S153" s="48">
        <f t="shared" si="5"/>
        <v>0</v>
      </c>
    </row>
    <row r="154" spans="1:19" ht="11.85" customHeight="1" x14ac:dyDescent="0.2">
      <c r="A154" s="48" t="s">
        <v>795</v>
      </c>
      <c r="B154" s="198" t="s">
        <v>497</v>
      </c>
      <c r="C154" s="199"/>
      <c r="D154" s="200"/>
      <c r="E154" s="204" t="s">
        <v>496</v>
      </c>
      <c r="F154" s="205"/>
      <c r="G154" s="50" t="s">
        <v>365</v>
      </c>
      <c r="H154" s="204" t="s">
        <v>494</v>
      </c>
      <c r="I154" s="205"/>
      <c r="K154" s="48" t="str">
        <f t="shared" si="4"/>
        <v>г Одинцово, б-р Любы Новоселовой, 10А</v>
      </c>
      <c r="L154" s="48" t="str">
        <f>VLOOKUP(A:A,Лист2!$A:$F,2,FALSE)</f>
        <v>г.Одинцово, Любы Новоселовой бульвар, 10 А</v>
      </c>
      <c r="S154" s="48">
        <f t="shared" si="5"/>
        <v>0</v>
      </c>
    </row>
    <row r="155" spans="1:19" ht="11.85" customHeight="1" x14ac:dyDescent="0.2">
      <c r="A155" s="48" t="s">
        <v>795</v>
      </c>
      <c r="B155" s="209"/>
      <c r="C155" s="210"/>
      <c r="D155" s="211"/>
      <c r="E155" s="204" t="s">
        <v>495</v>
      </c>
      <c r="F155" s="205"/>
      <c r="G155" s="50" t="s">
        <v>365</v>
      </c>
      <c r="H155" s="204" t="s">
        <v>494</v>
      </c>
      <c r="I155" s="205"/>
      <c r="K155" s="48" t="str">
        <f t="shared" si="4"/>
        <v>г Одинцово, б-р Любы Новоселовой, 10А</v>
      </c>
      <c r="L155" s="48" t="str">
        <f>VLOOKUP(A:A,Лист2!$A:$F,2,FALSE)</f>
        <v>г.Одинцово, Любы Новоселовой бульвар, 10 А</v>
      </c>
      <c r="S155" s="48">
        <f t="shared" si="5"/>
        <v>0</v>
      </c>
    </row>
    <row r="156" spans="1:19" ht="11.85" customHeight="1" x14ac:dyDescent="0.2">
      <c r="A156" s="48" t="s">
        <v>795</v>
      </c>
      <c r="B156" s="209"/>
      <c r="C156" s="210"/>
      <c r="D156" s="211"/>
      <c r="E156" s="204" t="s">
        <v>493</v>
      </c>
      <c r="F156" s="205"/>
      <c r="G156" s="50" t="s">
        <v>350</v>
      </c>
      <c r="H156" s="204" t="s">
        <v>491</v>
      </c>
      <c r="I156" s="205"/>
      <c r="K156" s="48" t="str">
        <f t="shared" si="4"/>
        <v>г Одинцово, б-р Любы Новоселовой, 10А</v>
      </c>
      <c r="L156" s="48" t="str">
        <f>VLOOKUP(A:A,Лист2!$A:$F,2,FALSE)</f>
        <v>г.Одинцово, Любы Новоселовой бульвар, 10 А</v>
      </c>
      <c r="S156" s="48">
        <f t="shared" si="5"/>
        <v>0</v>
      </c>
    </row>
    <row r="157" spans="1:19" ht="11.1" customHeight="1" x14ac:dyDescent="0.2">
      <c r="A157" s="48" t="s">
        <v>795</v>
      </c>
      <c r="B157" s="209"/>
      <c r="C157" s="210"/>
      <c r="D157" s="211"/>
      <c r="E157" s="204" t="s">
        <v>492</v>
      </c>
      <c r="F157" s="205"/>
      <c r="G157" s="50" t="s">
        <v>350</v>
      </c>
      <c r="H157" s="204" t="s">
        <v>491</v>
      </c>
      <c r="I157" s="205"/>
      <c r="K157" s="48" t="str">
        <f t="shared" si="4"/>
        <v>г Одинцово, б-р Любы Новоселовой, 10А</v>
      </c>
      <c r="L157" s="48" t="str">
        <f>VLOOKUP(A:A,Лист2!$A:$F,2,FALSE)</f>
        <v>г.Одинцово, Любы Новоселовой бульвар, 10 А</v>
      </c>
      <c r="S157" s="48">
        <f t="shared" si="5"/>
        <v>0</v>
      </c>
    </row>
    <row r="158" spans="1:19" ht="11.85" customHeight="1" x14ac:dyDescent="0.2">
      <c r="A158" s="48" t="s">
        <v>795</v>
      </c>
      <c r="B158" s="209"/>
      <c r="C158" s="210"/>
      <c r="D158" s="211"/>
      <c r="E158" s="204" t="s">
        <v>490</v>
      </c>
      <c r="F158" s="205"/>
      <c r="G158" s="50" t="s">
        <v>350</v>
      </c>
      <c r="H158" s="204" t="s">
        <v>488</v>
      </c>
      <c r="I158" s="205"/>
      <c r="K158" s="48" t="str">
        <f t="shared" si="4"/>
        <v>г Одинцово, б-р Любы Новоселовой, 10А</v>
      </c>
      <c r="L158" s="48" t="str">
        <f>VLOOKUP(A:A,Лист2!$A:$F,2,FALSE)</f>
        <v>г.Одинцово, Любы Новоселовой бульвар, 10 А</v>
      </c>
      <c r="S158" s="48">
        <f t="shared" si="5"/>
        <v>0</v>
      </c>
    </row>
    <row r="159" spans="1:19" ht="11.85" customHeight="1" x14ac:dyDescent="0.2">
      <c r="A159" s="48" t="s">
        <v>795</v>
      </c>
      <c r="B159" s="201"/>
      <c r="C159" s="202"/>
      <c r="D159" s="203"/>
      <c r="E159" s="204" t="s">
        <v>489</v>
      </c>
      <c r="F159" s="205"/>
      <c r="G159" s="50" t="s">
        <v>350</v>
      </c>
      <c r="H159" s="204" t="s">
        <v>488</v>
      </c>
      <c r="I159" s="205"/>
      <c r="K159" s="48" t="str">
        <f t="shared" si="4"/>
        <v>г Одинцово, б-р Любы Новоселовой, 10А</v>
      </c>
      <c r="L159" s="48" t="str">
        <f>VLOOKUP(A:A,Лист2!$A:$F,2,FALSE)</f>
        <v>г.Одинцово, Любы Новоселовой бульвар, 10 А</v>
      </c>
      <c r="S159" s="48">
        <f t="shared" si="5"/>
        <v>0</v>
      </c>
    </row>
    <row r="160" spans="1:19" ht="11.85" customHeight="1" x14ac:dyDescent="0.2">
      <c r="A160" s="48" t="s">
        <v>795</v>
      </c>
      <c r="B160" s="51"/>
      <c r="C160" s="196" t="s">
        <v>794</v>
      </c>
      <c r="D160" s="197"/>
      <c r="E160" s="197"/>
      <c r="F160" s="197"/>
      <c r="G160" s="197"/>
      <c r="H160" s="197"/>
      <c r="I160" s="196"/>
      <c r="K160" s="48" t="str">
        <f t="shared" si="4"/>
        <v>г Одинцово, б-р Любы Новоселовой, 10А</v>
      </c>
      <c r="L160" s="48" t="str">
        <f>VLOOKUP(A:A,Лист2!$A:$F,2,FALSE)</f>
        <v>г.Одинцово, Любы Новоселовой бульвар, 10 А</v>
      </c>
      <c r="S160" s="48">
        <f t="shared" si="5"/>
        <v>0</v>
      </c>
    </row>
    <row r="161" spans="1:19" ht="11.1" customHeight="1" x14ac:dyDescent="0.2">
      <c r="A161" s="48" t="s">
        <v>794</v>
      </c>
      <c r="B161" s="198" t="s">
        <v>505</v>
      </c>
      <c r="C161" s="199"/>
      <c r="D161" s="200"/>
      <c r="E161" s="204" t="s">
        <v>503</v>
      </c>
      <c r="F161" s="205"/>
      <c r="G161" s="50" t="s">
        <v>368</v>
      </c>
      <c r="H161" s="204" t="s">
        <v>406</v>
      </c>
      <c r="I161" s="205"/>
      <c r="K161" s="48" t="str">
        <f t="shared" si="4"/>
        <v>г Одинцово, б-р Любы Новоселовой, 11 к. 1</v>
      </c>
      <c r="L161" s="48" t="str">
        <f>VLOOKUP(A:A,Лист2!$A:$F,2,FALSE)</f>
        <v>г.Одинцово, Любы Новоселовой бульвар, 11 к.1</v>
      </c>
      <c r="S161" s="48">
        <f t="shared" si="5"/>
        <v>0</v>
      </c>
    </row>
    <row r="162" spans="1:19" ht="11.85" customHeight="1" x14ac:dyDescent="0.2">
      <c r="A162" s="48" t="s">
        <v>794</v>
      </c>
      <c r="B162" s="201"/>
      <c r="C162" s="202"/>
      <c r="D162" s="203"/>
      <c r="E162" s="204" t="s">
        <v>501</v>
      </c>
      <c r="F162" s="205"/>
      <c r="G162" s="50" t="s">
        <v>368</v>
      </c>
      <c r="H162" s="204" t="s">
        <v>488</v>
      </c>
      <c r="I162" s="205"/>
      <c r="K162" s="48" t="str">
        <f t="shared" si="4"/>
        <v>г Одинцово, б-р Любы Новоселовой, 11 к. 1</v>
      </c>
      <c r="L162" s="48" t="str">
        <f>VLOOKUP(A:A,Лист2!$A:$F,2,FALSE)</f>
        <v>г.Одинцово, Любы Новоселовой бульвар, 11 к.1</v>
      </c>
      <c r="S162" s="48">
        <f t="shared" si="5"/>
        <v>0</v>
      </c>
    </row>
    <row r="163" spans="1:19" ht="11.85" customHeight="1" x14ac:dyDescent="0.2">
      <c r="A163" s="48" t="s">
        <v>794</v>
      </c>
      <c r="B163" s="198" t="s">
        <v>339</v>
      </c>
      <c r="C163" s="199"/>
      <c r="D163" s="200"/>
      <c r="E163" s="204" t="s">
        <v>351</v>
      </c>
      <c r="F163" s="205"/>
      <c r="G163" s="50" t="s">
        <v>350</v>
      </c>
      <c r="H163" s="204" t="s">
        <v>379</v>
      </c>
      <c r="I163" s="205"/>
      <c r="K163" s="48" t="str">
        <f t="shared" si="4"/>
        <v>г Одинцово, б-р Любы Новоселовой, 11 к. 1</v>
      </c>
      <c r="L163" s="48" t="str">
        <f>VLOOKUP(A:A,Лист2!$A:$F,2,FALSE)</f>
        <v>г.Одинцово, Любы Новоселовой бульвар, 11 к.1</v>
      </c>
      <c r="S163" s="48">
        <f t="shared" si="5"/>
        <v>0</v>
      </c>
    </row>
    <row r="164" spans="1:19" ht="11.85" customHeight="1" x14ac:dyDescent="0.2">
      <c r="A164" s="48" t="s">
        <v>794</v>
      </c>
      <c r="B164" s="209"/>
      <c r="C164" s="210"/>
      <c r="D164" s="211"/>
      <c r="E164" s="204" t="s">
        <v>371</v>
      </c>
      <c r="F164" s="205"/>
      <c r="G164" s="50" t="s">
        <v>350</v>
      </c>
      <c r="H164" s="204" t="s">
        <v>379</v>
      </c>
      <c r="I164" s="205"/>
      <c r="K164" s="48" t="str">
        <f t="shared" si="4"/>
        <v>г Одинцово, б-р Любы Новоселовой, 11 к. 1</v>
      </c>
      <c r="L164" s="48" t="str">
        <f>VLOOKUP(A:A,Лист2!$A:$F,2,FALSE)</f>
        <v>г.Одинцово, Любы Новоселовой бульвар, 11 к.1</v>
      </c>
      <c r="S164" s="48">
        <f t="shared" si="5"/>
        <v>0</v>
      </c>
    </row>
    <row r="165" spans="1:19" ht="11.1" customHeight="1" x14ac:dyDescent="0.2">
      <c r="A165" s="48" t="s">
        <v>794</v>
      </c>
      <c r="B165" s="209"/>
      <c r="C165" s="210"/>
      <c r="D165" s="211"/>
      <c r="E165" s="204" t="s">
        <v>369</v>
      </c>
      <c r="F165" s="205"/>
      <c r="G165" s="50" t="s">
        <v>368</v>
      </c>
      <c r="H165" s="204" t="s">
        <v>378</v>
      </c>
      <c r="I165" s="205"/>
      <c r="K165" s="48" t="str">
        <f t="shared" si="4"/>
        <v>г Одинцово, б-р Любы Новоселовой, 11 к. 1</v>
      </c>
      <c r="L165" s="48" t="str">
        <f>VLOOKUP(A:A,Лист2!$A:$F,2,FALSE)</f>
        <v>г.Одинцово, Любы Новоселовой бульвар, 11 к.1</v>
      </c>
      <c r="S165" s="48">
        <f t="shared" si="5"/>
        <v>0</v>
      </c>
    </row>
    <row r="166" spans="1:19" ht="11.85" customHeight="1" x14ac:dyDescent="0.2">
      <c r="A166" s="48" t="s">
        <v>794</v>
      </c>
      <c r="B166" s="209"/>
      <c r="C166" s="210"/>
      <c r="D166" s="211"/>
      <c r="E166" s="204" t="s">
        <v>366</v>
      </c>
      <c r="F166" s="205"/>
      <c r="G166" s="50" t="s">
        <v>365</v>
      </c>
      <c r="H166" s="204" t="s">
        <v>377</v>
      </c>
      <c r="I166" s="205"/>
      <c r="K166" s="48" t="str">
        <f t="shared" si="4"/>
        <v>г Одинцово, б-р Любы Новоселовой, 11 к. 1</v>
      </c>
      <c r="L166" s="48" t="str">
        <f>VLOOKUP(A:A,Лист2!$A:$F,2,FALSE)</f>
        <v>г.Одинцово, Любы Новоселовой бульвар, 11 к.1</v>
      </c>
      <c r="S166" s="48">
        <f t="shared" si="5"/>
        <v>0</v>
      </c>
    </row>
    <row r="167" spans="1:19" ht="11.85" customHeight="1" x14ac:dyDescent="0.2">
      <c r="A167" s="48" t="s">
        <v>794</v>
      </c>
      <c r="B167" s="209"/>
      <c r="C167" s="210"/>
      <c r="D167" s="211"/>
      <c r="E167" s="204" t="s">
        <v>510</v>
      </c>
      <c r="F167" s="205"/>
      <c r="G167" s="50" t="s">
        <v>509</v>
      </c>
      <c r="H167" s="204" t="s">
        <v>336</v>
      </c>
      <c r="I167" s="205"/>
      <c r="K167" s="48" t="str">
        <f t="shared" si="4"/>
        <v>г Одинцово, б-р Любы Новоселовой, 11 к. 1</v>
      </c>
      <c r="L167" s="48" t="str">
        <f>VLOOKUP(A:A,Лист2!$A:$F,2,FALSE)</f>
        <v>г.Одинцово, Любы Новоселовой бульвар, 11 к.1</v>
      </c>
      <c r="S167" s="57">
        <f>G167*1</f>
        <v>48.44</v>
      </c>
    </row>
    <row r="168" spans="1:19" ht="11.85" customHeight="1" x14ac:dyDescent="0.2">
      <c r="A168" s="48" t="s">
        <v>794</v>
      </c>
      <c r="B168" s="201"/>
      <c r="C168" s="202"/>
      <c r="D168" s="203"/>
      <c r="E168" s="204" t="s">
        <v>508</v>
      </c>
      <c r="F168" s="205"/>
      <c r="G168" s="50" t="s">
        <v>507</v>
      </c>
      <c r="H168" s="204" t="s">
        <v>375</v>
      </c>
      <c r="I168" s="205"/>
      <c r="K168" s="48" t="str">
        <f t="shared" si="4"/>
        <v>г Одинцово, б-р Любы Новоселовой, 11 к. 1</v>
      </c>
      <c r="L168" s="48" t="str">
        <f>VLOOKUP(A:A,Лист2!$A:$F,2,FALSE)</f>
        <v>г.Одинцово, Любы Новоселовой бульвар, 11 к.1</v>
      </c>
      <c r="S168" s="48">
        <f t="shared" si="5"/>
        <v>0</v>
      </c>
    </row>
    <row r="169" spans="1:19" ht="11.1" customHeight="1" x14ac:dyDescent="0.2">
      <c r="A169" s="48" t="s">
        <v>794</v>
      </c>
      <c r="B169" s="198" t="s">
        <v>497</v>
      </c>
      <c r="C169" s="199"/>
      <c r="D169" s="200"/>
      <c r="E169" s="204" t="s">
        <v>495</v>
      </c>
      <c r="F169" s="205"/>
      <c r="G169" s="50" t="s">
        <v>365</v>
      </c>
      <c r="H169" s="204" t="s">
        <v>494</v>
      </c>
      <c r="I169" s="205"/>
      <c r="K169" s="48" t="str">
        <f t="shared" si="4"/>
        <v>г Одинцово, б-р Любы Новоселовой, 11 к. 1</v>
      </c>
      <c r="L169" s="48" t="str">
        <f>VLOOKUP(A:A,Лист2!$A:$F,2,FALSE)</f>
        <v>г.Одинцово, Любы Новоселовой бульвар, 11 к.1</v>
      </c>
      <c r="S169" s="48">
        <f t="shared" si="5"/>
        <v>0</v>
      </c>
    </row>
    <row r="170" spans="1:19" ht="11.85" customHeight="1" x14ac:dyDescent="0.2">
      <c r="A170" s="48" t="s">
        <v>794</v>
      </c>
      <c r="B170" s="209"/>
      <c r="C170" s="210"/>
      <c r="D170" s="211"/>
      <c r="E170" s="204" t="s">
        <v>492</v>
      </c>
      <c r="F170" s="205"/>
      <c r="G170" s="50" t="s">
        <v>350</v>
      </c>
      <c r="H170" s="204" t="s">
        <v>491</v>
      </c>
      <c r="I170" s="205"/>
      <c r="K170" s="48" t="str">
        <f t="shared" si="4"/>
        <v>г Одинцово, б-р Любы Новоселовой, 11 к. 1</v>
      </c>
      <c r="L170" s="48" t="str">
        <f>VLOOKUP(A:A,Лист2!$A:$F,2,FALSE)</f>
        <v>г.Одинцово, Любы Новоселовой бульвар, 11 к.1</v>
      </c>
      <c r="S170" s="48">
        <f t="shared" si="5"/>
        <v>0</v>
      </c>
    </row>
    <row r="171" spans="1:19" ht="11.85" customHeight="1" x14ac:dyDescent="0.2">
      <c r="A171" s="48" t="s">
        <v>794</v>
      </c>
      <c r="B171" s="201"/>
      <c r="C171" s="202"/>
      <c r="D171" s="203"/>
      <c r="E171" s="204" t="s">
        <v>489</v>
      </c>
      <c r="F171" s="205"/>
      <c r="G171" s="50" t="s">
        <v>350</v>
      </c>
      <c r="H171" s="204" t="s">
        <v>488</v>
      </c>
      <c r="I171" s="205"/>
      <c r="K171" s="48" t="str">
        <f t="shared" si="4"/>
        <v>г Одинцово, б-р Любы Новоселовой, 11 к. 1</v>
      </c>
      <c r="L171" s="48" t="str">
        <f>VLOOKUP(A:A,Лист2!$A:$F,2,FALSE)</f>
        <v>г.Одинцово, Любы Новоселовой бульвар, 11 к.1</v>
      </c>
      <c r="S171" s="48">
        <f t="shared" si="5"/>
        <v>0</v>
      </c>
    </row>
    <row r="172" spans="1:19" ht="11.85" customHeight="1" x14ac:dyDescent="0.2">
      <c r="A172" s="48" t="s">
        <v>794</v>
      </c>
      <c r="B172" s="51"/>
      <c r="C172" s="196" t="s">
        <v>793</v>
      </c>
      <c r="D172" s="197"/>
      <c r="E172" s="197"/>
      <c r="F172" s="197"/>
      <c r="G172" s="197"/>
      <c r="H172" s="197"/>
      <c r="I172" s="196"/>
      <c r="K172" s="48" t="str">
        <f t="shared" si="4"/>
        <v>г Одинцово, б-р Любы Новоселовой, 11 к. 1</v>
      </c>
      <c r="L172" s="48" t="str">
        <f>VLOOKUP(A:A,Лист2!$A:$F,2,FALSE)</f>
        <v>г.Одинцово, Любы Новоселовой бульвар, 11 к.1</v>
      </c>
      <c r="S172" s="48">
        <f t="shared" si="5"/>
        <v>0</v>
      </c>
    </row>
    <row r="173" spans="1:19" ht="11.1" customHeight="1" x14ac:dyDescent="0.2">
      <c r="A173" s="48" t="s">
        <v>793</v>
      </c>
      <c r="B173" s="198" t="s">
        <v>505</v>
      </c>
      <c r="C173" s="199"/>
      <c r="D173" s="200"/>
      <c r="E173" s="204" t="s">
        <v>503</v>
      </c>
      <c r="F173" s="205"/>
      <c r="G173" s="50" t="s">
        <v>368</v>
      </c>
      <c r="H173" s="204" t="s">
        <v>406</v>
      </c>
      <c r="I173" s="205"/>
      <c r="K173" s="48" t="str">
        <f t="shared" si="4"/>
        <v>г Одинцово, б-р Любы Новоселовой, 11 к. 2</v>
      </c>
      <c r="L173" s="48" t="str">
        <f>VLOOKUP(A:A,Лист2!$A:$F,2,FALSE)</f>
        <v>г.Одинцово, Любы Новоселовой бульвар, 11 к.2</v>
      </c>
      <c r="S173" s="48">
        <f t="shared" si="5"/>
        <v>0</v>
      </c>
    </row>
    <row r="174" spans="1:19" ht="11.85" customHeight="1" x14ac:dyDescent="0.2">
      <c r="A174" s="48" t="s">
        <v>793</v>
      </c>
      <c r="B174" s="201"/>
      <c r="C174" s="202"/>
      <c r="D174" s="203"/>
      <c r="E174" s="204" t="s">
        <v>501</v>
      </c>
      <c r="F174" s="205"/>
      <c r="G174" s="50" t="s">
        <v>368</v>
      </c>
      <c r="H174" s="204" t="s">
        <v>488</v>
      </c>
      <c r="I174" s="205"/>
      <c r="K174" s="48" t="str">
        <f t="shared" si="4"/>
        <v>г Одинцово, б-р Любы Новоселовой, 11 к. 2</v>
      </c>
      <c r="L174" s="48" t="str">
        <f>VLOOKUP(A:A,Лист2!$A:$F,2,FALSE)</f>
        <v>г.Одинцово, Любы Новоселовой бульвар, 11 к.2</v>
      </c>
      <c r="S174" s="48">
        <f t="shared" si="5"/>
        <v>0</v>
      </c>
    </row>
    <row r="175" spans="1:19" ht="11.85" customHeight="1" x14ac:dyDescent="0.2">
      <c r="A175" s="48" t="s">
        <v>793</v>
      </c>
      <c r="B175" s="198" t="s">
        <v>339</v>
      </c>
      <c r="C175" s="199"/>
      <c r="D175" s="200"/>
      <c r="E175" s="204" t="s">
        <v>351</v>
      </c>
      <c r="F175" s="205"/>
      <c r="G175" s="50" t="s">
        <v>350</v>
      </c>
      <c r="H175" s="204" t="s">
        <v>379</v>
      </c>
      <c r="I175" s="205"/>
      <c r="K175" s="48" t="str">
        <f t="shared" si="4"/>
        <v>г Одинцово, б-р Любы Новоселовой, 11 к. 2</v>
      </c>
      <c r="L175" s="48" t="str">
        <f>VLOOKUP(A:A,Лист2!$A:$F,2,FALSE)</f>
        <v>г.Одинцово, Любы Новоселовой бульвар, 11 к.2</v>
      </c>
      <c r="S175" s="48">
        <f t="shared" si="5"/>
        <v>0</v>
      </c>
    </row>
    <row r="176" spans="1:19" ht="11.85" customHeight="1" x14ac:dyDescent="0.2">
      <c r="A176" s="48" t="s">
        <v>793</v>
      </c>
      <c r="B176" s="209"/>
      <c r="C176" s="210"/>
      <c r="D176" s="211"/>
      <c r="E176" s="204" t="s">
        <v>371</v>
      </c>
      <c r="F176" s="205"/>
      <c r="G176" s="50" t="s">
        <v>350</v>
      </c>
      <c r="H176" s="204" t="s">
        <v>379</v>
      </c>
      <c r="I176" s="205"/>
      <c r="K176" s="48" t="str">
        <f t="shared" si="4"/>
        <v>г Одинцово, б-р Любы Новоселовой, 11 к. 2</v>
      </c>
      <c r="L176" s="48" t="str">
        <f>VLOOKUP(A:A,Лист2!$A:$F,2,FALSE)</f>
        <v>г.Одинцово, Любы Новоселовой бульвар, 11 к.2</v>
      </c>
      <c r="S176" s="48">
        <f t="shared" si="5"/>
        <v>0</v>
      </c>
    </row>
    <row r="177" spans="1:19" ht="11.1" customHeight="1" x14ac:dyDescent="0.2">
      <c r="A177" s="48" t="s">
        <v>793</v>
      </c>
      <c r="B177" s="209"/>
      <c r="C177" s="210"/>
      <c r="D177" s="211"/>
      <c r="E177" s="204" t="s">
        <v>369</v>
      </c>
      <c r="F177" s="205"/>
      <c r="G177" s="50" t="s">
        <v>368</v>
      </c>
      <c r="H177" s="204" t="s">
        <v>378</v>
      </c>
      <c r="I177" s="205"/>
      <c r="K177" s="48" t="str">
        <f t="shared" si="4"/>
        <v>г Одинцово, б-р Любы Новоселовой, 11 к. 2</v>
      </c>
      <c r="L177" s="48" t="str">
        <f>VLOOKUP(A:A,Лист2!$A:$F,2,FALSE)</f>
        <v>г.Одинцово, Любы Новоселовой бульвар, 11 к.2</v>
      </c>
      <c r="S177" s="48">
        <f t="shared" si="5"/>
        <v>0</v>
      </c>
    </row>
    <row r="178" spans="1:19" ht="11.85" customHeight="1" x14ac:dyDescent="0.2">
      <c r="A178" s="48" t="s">
        <v>793</v>
      </c>
      <c r="B178" s="209"/>
      <c r="C178" s="210"/>
      <c r="D178" s="211"/>
      <c r="E178" s="204" t="s">
        <v>366</v>
      </c>
      <c r="F178" s="205"/>
      <c r="G178" s="50" t="s">
        <v>365</v>
      </c>
      <c r="H178" s="204" t="s">
        <v>377</v>
      </c>
      <c r="I178" s="205"/>
      <c r="K178" s="48" t="str">
        <f t="shared" si="4"/>
        <v>г Одинцово, б-р Любы Новоселовой, 11 к. 2</v>
      </c>
      <c r="L178" s="48" t="str">
        <f>VLOOKUP(A:A,Лист2!$A:$F,2,FALSE)</f>
        <v>г.Одинцово, Любы Новоселовой бульвар, 11 к.2</v>
      </c>
      <c r="S178" s="48">
        <f t="shared" si="5"/>
        <v>0</v>
      </c>
    </row>
    <row r="179" spans="1:19" ht="11.85" customHeight="1" x14ac:dyDescent="0.2">
      <c r="A179" s="48" t="s">
        <v>793</v>
      </c>
      <c r="B179" s="209"/>
      <c r="C179" s="210"/>
      <c r="D179" s="211"/>
      <c r="E179" s="204" t="s">
        <v>510</v>
      </c>
      <c r="F179" s="205"/>
      <c r="G179" s="50" t="s">
        <v>509</v>
      </c>
      <c r="H179" s="204" t="s">
        <v>336</v>
      </c>
      <c r="I179" s="205"/>
      <c r="K179" s="48" t="str">
        <f t="shared" si="4"/>
        <v>г Одинцово, б-р Любы Новоселовой, 11 к. 2</v>
      </c>
      <c r="L179" s="48" t="str">
        <f>VLOOKUP(A:A,Лист2!$A:$F,2,FALSE)</f>
        <v>г.Одинцово, Любы Новоселовой бульвар, 11 к.2</v>
      </c>
      <c r="S179" s="57">
        <f>G179*1</f>
        <v>48.44</v>
      </c>
    </row>
    <row r="180" spans="1:19" ht="11.85" customHeight="1" x14ac:dyDescent="0.2">
      <c r="A180" s="48" t="s">
        <v>793</v>
      </c>
      <c r="B180" s="201"/>
      <c r="C180" s="202"/>
      <c r="D180" s="203"/>
      <c r="E180" s="204" t="s">
        <v>508</v>
      </c>
      <c r="F180" s="205"/>
      <c r="G180" s="50" t="s">
        <v>507</v>
      </c>
      <c r="H180" s="204" t="s">
        <v>375</v>
      </c>
      <c r="I180" s="205"/>
      <c r="K180" s="48" t="str">
        <f t="shared" si="4"/>
        <v>г Одинцово, б-р Любы Новоселовой, 11 к. 2</v>
      </c>
      <c r="L180" s="48" t="str">
        <f>VLOOKUP(A:A,Лист2!$A:$F,2,FALSE)</f>
        <v>г.Одинцово, Любы Новоселовой бульвар, 11 к.2</v>
      </c>
      <c r="S180" s="48">
        <f t="shared" si="5"/>
        <v>0</v>
      </c>
    </row>
    <row r="181" spans="1:19" ht="11.1" customHeight="1" x14ac:dyDescent="0.2">
      <c r="A181" s="48" t="s">
        <v>793</v>
      </c>
      <c r="B181" s="198" t="s">
        <v>497</v>
      </c>
      <c r="C181" s="199"/>
      <c r="D181" s="200"/>
      <c r="E181" s="204" t="s">
        <v>495</v>
      </c>
      <c r="F181" s="205"/>
      <c r="G181" s="50" t="s">
        <v>365</v>
      </c>
      <c r="H181" s="204" t="s">
        <v>494</v>
      </c>
      <c r="I181" s="205"/>
      <c r="K181" s="48" t="str">
        <f t="shared" si="4"/>
        <v>г Одинцово, б-р Любы Новоселовой, 11 к. 2</v>
      </c>
      <c r="L181" s="48" t="str">
        <f>VLOOKUP(A:A,Лист2!$A:$F,2,FALSE)</f>
        <v>г.Одинцово, Любы Новоселовой бульвар, 11 к.2</v>
      </c>
      <c r="S181" s="48">
        <f t="shared" si="5"/>
        <v>0</v>
      </c>
    </row>
    <row r="182" spans="1:19" ht="11.85" customHeight="1" x14ac:dyDescent="0.2">
      <c r="A182" s="48" t="s">
        <v>793</v>
      </c>
      <c r="B182" s="209"/>
      <c r="C182" s="210"/>
      <c r="D182" s="211"/>
      <c r="E182" s="204" t="s">
        <v>492</v>
      </c>
      <c r="F182" s="205"/>
      <c r="G182" s="50" t="s">
        <v>350</v>
      </c>
      <c r="H182" s="204" t="s">
        <v>491</v>
      </c>
      <c r="I182" s="205"/>
      <c r="K182" s="48" t="str">
        <f t="shared" si="4"/>
        <v>г Одинцово, б-р Любы Новоселовой, 11 к. 2</v>
      </c>
      <c r="L182" s="48" t="str">
        <f>VLOOKUP(A:A,Лист2!$A:$F,2,FALSE)</f>
        <v>г.Одинцово, Любы Новоселовой бульвар, 11 к.2</v>
      </c>
      <c r="S182" s="48">
        <f t="shared" si="5"/>
        <v>0</v>
      </c>
    </row>
    <row r="183" spans="1:19" ht="11.85" customHeight="1" x14ac:dyDescent="0.2">
      <c r="A183" s="48" t="s">
        <v>793</v>
      </c>
      <c r="B183" s="201"/>
      <c r="C183" s="202"/>
      <c r="D183" s="203"/>
      <c r="E183" s="204" t="s">
        <v>489</v>
      </c>
      <c r="F183" s="205"/>
      <c r="G183" s="50" t="s">
        <v>350</v>
      </c>
      <c r="H183" s="204" t="s">
        <v>488</v>
      </c>
      <c r="I183" s="205"/>
      <c r="K183" s="48" t="str">
        <f t="shared" si="4"/>
        <v>г Одинцово, б-р Любы Новоселовой, 11 к. 2</v>
      </c>
      <c r="L183" s="48" t="str">
        <f>VLOOKUP(A:A,Лист2!$A:$F,2,FALSE)</f>
        <v>г.Одинцово, Любы Новоселовой бульвар, 11 к.2</v>
      </c>
      <c r="S183" s="48">
        <f t="shared" si="5"/>
        <v>0</v>
      </c>
    </row>
    <row r="184" spans="1:19" ht="11.85" customHeight="1" x14ac:dyDescent="0.2">
      <c r="A184" s="48" t="s">
        <v>793</v>
      </c>
      <c r="B184" s="51"/>
      <c r="C184" s="196" t="s">
        <v>792</v>
      </c>
      <c r="D184" s="197"/>
      <c r="E184" s="197"/>
      <c r="F184" s="197"/>
      <c r="G184" s="197"/>
      <c r="H184" s="197"/>
      <c r="I184" s="196"/>
      <c r="K184" s="48" t="str">
        <f t="shared" si="4"/>
        <v>г Одинцово, б-р Любы Новоселовой, 11 к. 2</v>
      </c>
      <c r="L184" s="48" t="str">
        <f>VLOOKUP(A:A,Лист2!$A:$F,2,FALSE)</f>
        <v>г.Одинцово, Любы Новоселовой бульвар, 11 к.2</v>
      </c>
      <c r="S184" s="48">
        <f t="shared" si="5"/>
        <v>0</v>
      </c>
    </row>
    <row r="185" spans="1:19" ht="11.1" customHeight="1" x14ac:dyDescent="0.2">
      <c r="A185" s="48" t="s">
        <v>792</v>
      </c>
      <c r="B185" s="198" t="s">
        <v>505</v>
      </c>
      <c r="C185" s="199"/>
      <c r="D185" s="200"/>
      <c r="E185" s="204" t="s">
        <v>503</v>
      </c>
      <c r="F185" s="205"/>
      <c r="G185" s="50" t="s">
        <v>368</v>
      </c>
      <c r="H185" s="204" t="s">
        <v>406</v>
      </c>
      <c r="I185" s="205"/>
      <c r="K185" s="48" t="str">
        <f t="shared" si="4"/>
        <v>г Одинцово, б-р Любы Новоселовой, 12</v>
      </c>
      <c r="L185" s="48" t="str">
        <f>VLOOKUP(A:A,Лист2!$A:$F,2,FALSE)</f>
        <v>г.Одинцово, Любы Новоселовой бульвар, 12</v>
      </c>
      <c r="S185" s="48">
        <f t="shared" si="5"/>
        <v>0</v>
      </c>
    </row>
    <row r="186" spans="1:19" ht="11.85" customHeight="1" x14ac:dyDescent="0.2">
      <c r="A186" s="48" t="s">
        <v>792</v>
      </c>
      <c r="B186" s="201"/>
      <c r="C186" s="202"/>
      <c r="D186" s="203"/>
      <c r="E186" s="204" t="s">
        <v>501</v>
      </c>
      <c r="F186" s="205"/>
      <c r="G186" s="50" t="s">
        <v>368</v>
      </c>
      <c r="H186" s="204" t="s">
        <v>488</v>
      </c>
      <c r="I186" s="205"/>
      <c r="K186" s="48" t="str">
        <f t="shared" si="4"/>
        <v>г Одинцово, б-р Любы Новоселовой, 12</v>
      </c>
      <c r="L186" s="48" t="str">
        <f>VLOOKUP(A:A,Лист2!$A:$F,2,FALSE)</f>
        <v>г.Одинцово, Любы Новоселовой бульвар, 12</v>
      </c>
      <c r="S186" s="48">
        <f t="shared" si="5"/>
        <v>0</v>
      </c>
    </row>
    <row r="187" spans="1:19" ht="11.85" customHeight="1" x14ac:dyDescent="0.2">
      <c r="A187" s="48" t="s">
        <v>792</v>
      </c>
      <c r="B187" s="198" t="s">
        <v>339</v>
      </c>
      <c r="C187" s="199"/>
      <c r="D187" s="200"/>
      <c r="E187" s="204" t="s">
        <v>351</v>
      </c>
      <c r="F187" s="205"/>
      <c r="G187" s="50" t="s">
        <v>350</v>
      </c>
      <c r="H187" s="204" t="s">
        <v>370</v>
      </c>
      <c r="I187" s="205"/>
      <c r="K187" s="48" t="str">
        <f t="shared" si="4"/>
        <v>г Одинцово, б-р Любы Новоселовой, 12</v>
      </c>
      <c r="L187" s="48" t="str">
        <f>VLOOKUP(A:A,Лист2!$A:$F,2,FALSE)</f>
        <v>г.Одинцово, Любы Новоселовой бульвар, 12</v>
      </c>
      <c r="S187" s="48">
        <f t="shared" si="5"/>
        <v>0</v>
      </c>
    </row>
    <row r="188" spans="1:19" ht="11.85" customHeight="1" x14ac:dyDescent="0.2">
      <c r="A188" s="48" t="s">
        <v>792</v>
      </c>
      <c r="B188" s="209"/>
      <c r="C188" s="210"/>
      <c r="D188" s="211"/>
      <c r="E188" s="204" t="s">
        <v>371</v>
      </c>
      <c r="F188" s="205"/>
      <c r="G188" s="50" t="s">
        <v>350</v>
      </c>
      <c r="H188" s="204" t="s">
        <v>370</v>
      </c>
      <c r="I188" s="205"/>
      <c r="K188" s="48" t="str">
        <f t="shared" si="4"/>
        <v>г Одинцово, б-р Любы Новоселовой, 12</v>
      </c>
      <c r="L188" s="48" t="str">
        <f>VLOOKUP(A:A,Лист2!$A:$F,2,FALSE)</f>
        <v>г.Одинцово, Любы Новоселовой бульвар, 12</v>
      </c>
      <c r="S188" s="48">
        <f t="shared" si="5"/>
        <v>0</v>
      </c>
    </row>
    <row r="189" spans="1:19" ht="11.1" customHeight="1" x14ac:dyDescent="0.2">
      <c r="A189" s="48" t="s">
        <v>792</v>
      </c>
      <c r="B189" s="209"/>
      <c r="C189" s="210"/>
      <c r="D189" s="211"/>
      <c r="E189" s="204" t="s">
        <v>369</v>
      </c>
      <c r="F189" s="205"/>
      <c r="G189" s="50" t="s">
        <v>368</v>
      </c>
      <c r="H189" s="204" t="s">
        <v>367</v>
      </c>
      <c r="I189" s="205"/>
      <c r="K189" s="48" t="str">
        <f t="shared" si="4"/>
        <v>г Одинцово, б-р Любы Новоселовой, 12</v>
      </c>
      <c r="L189" s="48" t="str">
        <f>VLOOKUP(A:A,Лист2!$A:$F,2,FALSE)</f>
        <v>г.Одинцово, Любы Новоселовой бульвар, 12</v>
      </c>
      <c r="S189" s="48">
        <f t="shared" si="5"/>
        <v>0</v>
      </c>
    </row>
    <row r="190" spans="1:19" ht="11.85" customHeight="1" x14ac:dyDescent="0.2">
      <c r="A190" s="48" t="s">
        <v>792</v>
      </c>
      <c r="B190" s="209"/>
      <c r="C190" s="210"/>
      <c r="D190" s="211"/>
      <c r="E190" s="204" t="s">
        <v>366</v>
      </c>
      <c r="F190" s="205"/>
      <c r="G190" s="50" t="s">
        <v>365</v>
      </c>
      <c r="H190" s="204" t="s">
        <v>364</v>
      </c>
      <c r="I190" s="205"/>
      <c r="K190" s="48" t="str">
        <f t="shared" si="4"/>
        <v>г Одинцово, б-р Любы Новоселовой, 12</v>
      </c>
      <c r="L190" s="48" t="str">
        <f>VLOOKUP(A:A,Лист2!$A:$F,2,FALSE)</f>
        <v>г.Одинцово, Любы Новоселовой бульвар, 12</v>
      </c>
      <c r="S190" s="48">
        <f t="shared" si="5"/>
        <v>0</v>
      </c>
    </row>
    <row r="191" spans="1:19" ht="11.85" customHeight="1" x14ac:dyDescent="0.2">
      <c r="A191" s="48" t="s">
        <v>792</v>
      </c>
      <c r="B191" s="209"/>
      <c r="C191" s="210"/>
      <c r="D191" s="211"/>
      <c r="E191" s="204" t="s">
        <v>517</v>
      </c>
      <c r="F191" s="205"/>
      <c r="G191" s="50" t="s">
        <v>361</v>
      </c>
      <c r="H191" s="204" t="s">
        <v>336</v>
      </c>
      <c r="I191" s="205"/>
      <c r="K191" s="48" t="str">
        <f t="shared" si="4"/>
        <v>г Одинцово, б-р Любы Новоселовой, 12</v>
      </c>
      <c r="L191" s="48" t="str">
        <f>VLOOKUP(A:A,Лист2!$A:$F,2,FALSE)</f>
        <v>г.Одинцово, Любы Новоселовой бульвар, 12</v>
      </c>
      <c r="S191" s="57">
        <f>G191*1</f>
        <v>33.17</v>
      </c>
    </row>
    <row r="192" spans="1:19" ht="11.85" customHeight="1" x14ac:dyDescent="0.2">
      <c r="A192" s="48" t="s">
        <v>792</v>
      </c>
      <c r="B192" s="201"/>
      <c r="C192" s="202"/>
      <c r="D192" s="203"/>
      <c r="E192" s="204" t="s">
        <v>514</v>
      </c>
      <c r="F192" s="205"/>
      <c r="G192" s="50" t="s">
        <v>507</v>
      </c>
      <c r="H192" s="204" t="s">
        <v>346</v>
      </c>
      <c r="I192" s="205"/>
      <c r="K192" s="48" t="str">
        <f t="shared" si="4"/>
        <v>г Одинцово, б-р Любы Новоселовой, 12</v>
      </c>
      <c r="L192" s="48" t="str">
        <f>VLOOKUP(A:A,Лист2!$A:$F,2,FALSE)</f>
        <v>г.Одинцово, Любы Новоселовой бульвар, 12</v>
      </c>
      <c r="S192" s="48">
        <f t="shared" si="5"/>
        <v>0</v>
      </c>
    </row>
    <row r="193" spans="1:19" ht="11.1" customHeight="1" x14ac:dyDescent="0.2">
      <c r="A193" s="48" t="s">
        <v>792</v>
      </c>
      <c r="B193" s="198" t="s">
        <v>497</v>
      </c>
      <c r="C193" s="199"/>
      <c r="D193" s="200"/>
      <c r="E193" s="204" t="s">
        <v>495</v>
      </c>
      <c r="F193" s="205"/>
      <c r="G193" s="50" t="s">
        <v>365</v>
      </c>
      <c r="H193" s="204" t="s">
        <v>494</v>
      </c>
      <c r="I193" s="205"/>
      <c r="K193" s="48" t="str">
        <f t="shared" si="4"/>
        <v>г Одинцово, б-р Любы Новоселовой, 12</v>
      </c>
      <c r="L193" s="48" t="str">
        <f>VLOOKUP(A:A,Лист2!$A:$F,2,FALSE)</f>
        <v>г.Одинцово, Любы Новоселовой бульвар, 12</v>
      </c>
      <c r="S193" s="48">
        <f t="shared" si="5"/>
        <v>0</v>
      </c>
    </row>
    <row r="194" spans="1:19" ht="11.85" customHeight="1" x14ac:dyDescent="0.2">
      <c r="A194" s="48" t="s">
        <v>792</v>
      </c>
      <c r="B194" s="209"/>
      <c r="C194" s="210"/>
      <c r="D194" s="211"/>
      <c r="E194" s="204" t="s">
        <v>492</v>
      </c>
      <c r="F194" s="205"/>
      <c r="G194" s="50" t="s">
        <v>350</v>
      </c>
      <c r="H194" s="204" t="s">
        <v>491</v>
      </c>
      <c r="I194" s="205"/>
      <c r="K194" s="48" t="str">
        <f t="shared" si="4"/>
        <v>г Одинцово, б-р Любы Новоселовой, 12</v>
      </c>
      <c r="L194" s="48" t="str">
        <f>VLOOKUP(A:A,Лист2!$A:$F,2,FALSE)</f>
        <v>г.Одинцово, Любы Новоселовой бульвар, 12</v>
      </c>
      <c r="S194" s="48">
        <f t="shared" si="5"/>
        <v>0</v>
      </c>
    </row>
    <row r="195" spans="1:19" ht="11.85" customHeight="1" x14ac:dyDescent="0.2">
      <c r="A195" s="48" t="s">
        <v>792</v>
      </c>
      <c r="B195" s="201"/>
      <c r="C195" s="202"/>
      <c r="D195" s="203"/>
      <c r="E195" s="204" t="s">
        <v>489</v>
      </c>
      <c r="F195" s="205"/>
      <c r="G195" s="50" t="s">
        <v>350</v>
      </c>
      <c r="H195" s="204" t="s">
        <v>488</v>
      </c>
      <c r="I195" s="205"/>
      <c r="K195" s="48" t="str">
        <f t="shared" si="4"/>
        <v>г Одинцово, б-р Любы Новоселовой, 12</v>
      </c>
      <c r="L195" s="48" t="str">
        <f>VLOOKUP(A:A,Лист2!$A:$F,2,FALSE)</f>
        <v>г.Одинцово, Любы Новоселовой бульвар, 12</v>
      </c>
      <c r="S195" s="48">
        <f t="shared" si="5"/>
        <v>0</v>
      </c>
    </row>
    <row r="196" spans="1:19" ht="11.85" customHeight="1" x14ac:dyDescent="0.2">
      <c r="A196" s="48" t="s">
        <v>792</v>
      </c>
      <c r="B196" s="51"/>
      <c r="C196" s="196" t="s">
        <v>791</v>
      </c>
      <c r="D196" s="197"/>
      <c r="E196" s="197"/>
      <c r="F196" s="197"/>
      <c r="G196" s="197"/>
      <c r="H196" s="197"/>
      <c r="I196" s="196"/>
      <c r="K196" s="48" t="str">
        <f t="shared" si="4"/>
        <v>г Одинцово, б-р Любы Новоселовой, 12</v>
      </c>
      <c r="L196" s="48" t="str">
        <f>VLOOKUP(A:A,Лист2!$A:$F,2,FALSE)</f>
        <v>г.Одинцово, Любы Новоселовой бульвар, 12</v>
      </c>
      <c r="S196" s="48">
        <f t="shared" si="5"/>
        <v>0</v>
      </c>
    </row>
    <row r="197" spans="1:19" ht="11.1" customHeight="1" x14ac:dyDescent="0.2">
      <c r="A197" s="48" t="s">
        <v>791</v>
      </c>
      <c r="B197" s="198" t="s">
        <v>505</v>
      </c>
      <c r="C197" s="212"/>
      <c r="D197" s="213"/>
      <c r="E197" s="204" t="s">
        <v>627</v>
      </c>
      <c r="F197" s="205"/>
      <c r="G197" s="50" t="s">
        <v>368</v>
      </c>
      <c r="H197" s="204" t="s">
        <v>488</v>
      </c>
      <c r="I197" s="205"/>
      <c r="K197" s="48" t="str">
        <f t="shared" si="4"/>
        <v>г Одинцово, б-р Любы Новоселовой, 12А</v>
      </c>
      <c r="L197" s="48" t="str">
        <f>VLOOKUP(A:A,Лист2!$A:$F,2,FALSE)</f>
        <v>г.Одинцово, Любы Новоселовой бульвар, 12 корп.А</v>
      </c>
      <c r="S197" s="48">
        <f t="shared" si="5"/>
        <v>0</v>
      </c>
    </row>
    <row r="198" spans="1:19" ht="11.85" customHeight="1" x14ac:dyDescent="0.2">
      <c r="A198" s="48" t="s">
        <v>791</v>
      </c>
      <c r="B198" s="198" t="s">
        <v>339</v>
      </c>
      <c r="C198" s="199"/>
      <c r="D198" s="200"/>
      <c r="E198" s="204" t="s">
        <v>351</v>
      </c>
      <c r="F198" s="205"/>
      <c r="G198" s="50" t="s">
        <v>350</v>
      </c>
      <c r="H198" s="204" t="s">
        <v>416</v>
      </c>
      <c r="I198" s="205"/>
      <c r="K198" s="48" t="str">
        <f t="shared" si="4"/>
        <v>г Одинцово, б-р Любы Новоселовой, 12А</v>
      </c>
      <c r="L198" s="48" t="str">
        <f>VLOOKUP(A:A,Лист2!$A:$F,2,FALSE)</f>
        <v>г.Одинцово, Любы Новоселовой бульвар, 12 корп.А</v>
      </c>
      <c r="S198" s="48">
        <f t="shared" si="5"/>
        <v>0</v>
      </c>
    </row>
    <row r="199" spans="1:19" ht="11.85" customHeight="1" x14ac:dyDescent="0.2">
      <c r="A199" s="48" t="s">
        <v>791</v>
      </c>
      <c r="B199" s="209"/>
      <c r="C199" s="210"/>
      <c r="D199" s="211"/>
      <c r="E199" s="204" t="s">
        <v>371</v>
      </c>
      <c r="F199" s="205"/>
      <c r="G199" s="50" t="s">
        <v>350</v>
      </c>
      <c r="H199" s="204" t="s">
        <v>416</v>
      </c>
      <c r="I199" s="205"/>
      <c r="K199" s="48" t="str">
        <f t="shared" si="4"/>
        <v>г Одинцово, б-р Любы Новоселовой, 12А</v>
      </c>
      <c r="L199" s="48" t="str">
        <f>VLOOKUP(A:A,Лист2!$A:$F,2,FALSE)</f>
        <v>г.Одинцово, Любы Новоселовой бульвар, 12 корп.А</v>
      </c>
      <c r="S199" s="48">
        <f t="shared" si="5"/>
        <v>0</v>
      </c>
    </row>
    <row r="200" spans="1:19" ht="11.85" customHeight="1" x14ac:dyDescent="0.2">
      <c r="A200" s="48" t="s">
        <v>791</v>
      </c>
      <c r="B200" s="209"/>
      <c r="C200" s="210"/>
      <c r="D200" s="211"/>
      <c r="E200" s="204" t="s">
        <v>369</v>
      </c>
      <c r="F200" s="205"/>
      <c r="G200" s="50" t="s">
        <v>368</v>
      </c>
      <c r="H200" s="204" t="s">
        <v>418</v>
      </c>
      <c r="I200" s="205"/>
      <c r="K200" s="48" t="str">
        <f t="shared" si="4"/>
        <v>г Одинцово, б-р Любы Новоселовой, 12А</v>
      </c>
      <c r="L200" s="48" t="str">
        <f>VLOOKUP(A:A,Лист2!$A:$F,2,FALSE)</f>
        <v>г.Одинцово, Любы Новоселовой бульвар, 12 корп.А</v>
      </c>
      <c r="S200" s="48">
        <f t="shared" si="5"/>
        <v>0</v>
      </c>
    </row>
    <row r="201" spans="1:19" ht="11.1" customHeight="1" x14ac:dyDescent="0.2">
      <c r="A201" s="48" t="s">
        <v>791</v>
      </c>
      <c r="B201" s="209"/>
      <c r="C201" s="210"/>
      <c r="D201" s="211"/>
      <c r="E201" s="204" t="s">
        <v>366</v>
      </c>
      <c r="F201" s="205"/>
      <c r="G201" s="50" t="s">
        <v>365</v>
      </c>
      <c r="H201" s="204" t="s">
        <v>379</v>
      </c>
      <c r="I201" s="205"/>
      <c r="K201" s="48" t="str">
        <f t="shared" si="4"/>
        <v>г Одинцово, б-р Любы Новоселовой, 12А</v>
      </c>
      <c r="L201" s="48" t="str">
        <f>VLOOKUP(A:A,Лист2!$A:$F,2,FALSE)</f>
        <v>г.Одинцово, Любы Новоселовой бульвар, 12 корп.А</v>
      </c>
      <c r="S201" s="48">
        <f t="shared" si="5"/>
        <v>0</v>
      </c>
    </row>
    <row r="202" spans="1:19" ht="11.85" customHeight="1" x14ac:dyDescent="0.2">
      <c r="A202" s="48" t="s">
        <v>791</v>
      </c>
      <c r="B202" s="209"/>
      <c r="C202" s="210"/>
      <c r="D202" s="211"/>
      <c r="E202" s="204" t="s">
        <v>624</v>
      </c>
      <c r="F202" s="205"/>
      <c r="G202" s="50" t="s">
        <v>373</v>
      </c>
      <c r="H202" s="204" t="s">
        <v>336</v>
      </c>
      <c r="I202" s="205"/>
      <c r="K202" s="48" t="str">
        <f t="shared" ref="K202:K265" si="6">IF(C201&gt;0,C201,K201)</f>
        <v>г Одинцово, б-р Любы Новоселовой, 12А</v>
      </c>
      <c r="L202" s="48" t="str">
        <f>VLOOKUP(A:A,Лист2!$A:$F,2,FALSE)</f>
        <v>г.Одинцово, Любы Новоселовой бульвар, 12 корп.А</v>
      </c>
      <c r="S202" s="57">
        <f>G202*1</f>
        <v>48.16</v>
      </c>
    </row>
    <row r="203" spans="1:19" ht="11.85" customHeight="1" x14ac:dyDescent="0.2">
      <c r="A203" s="48" t="s">
        <v>791</v>
      </c>
      <c r="B203" s="201"/>
      <c r="C203" s="202"/>
      <c r="D203" s="203"/>
      <c r="E203" s="204" t="s">
        <v>499</v>
      </c>
      <c r="F203" s="205"/>
      <c r="G203" s="50" t="s">
        <v>498</v>
      </c>
      <c r="H203" s="204" t="s">
        <v>375</v>
      </c>
      <c r="I203" s="205"/>
      <c r="K203" s="48" t="str">
        <f t="shared" si="6"/>
        <v>г Одинцово, б-р Любы Новоселовой, 12А</v>
      </c>
      <c r="L203" s="48" t="str">
        <f>VLOOKUP(A:A,Лист2!$A:$F,2,FALSE)</f>
        <v>г.Одинцово, Любы Новоселовой бульвар, 12 корп.А</v>
      </c>
      <c r="S203" s="48">
        <f t="shared" ref="S203:S265" si="7">IF($E203=S$7,G203,0)</f>
        <v>0</v>
      </c>
    </row>
    <row r="204" spans="1:19" ht="11.85" customHeight="1" x14ac:dyDescent="0.2">
      <c r="A204" s="48" t="s">
        <v>791</v>
      </c>
      <c r="B204" s="198" t="s">
        <v>497</v>
      </c>
      <c r="C204" s="212"/>
      <c r="D204" s="213"/>
      <c r="E204" s="204" t="s">
        <v>623</v>
      </c>
      <c r="F204" s="205"/>
      <c r="G204" s="50" t="s">
        <v>350</v>
      </c>
      <c r="H204" s="204" t="s">
        <v>488</v>
      </c>
      <c r="I204" s="205"/>
      <c r="K204" s="48" t="str">
        <f t="shared" si="6"/>
        <v>г Одинцово, б-р Любы Новоселовой, 12А</v>
      </c>
      <c r="L204" s="48" t="str">
        <f>VLOOKUP(A:A,Лист2!$A:$F,2,FALSE)</f>
        <v>г.Одинцово, Любы Новоселовой бульвар, 12 корп.А</v>
      </c>
      <c r="S204" s="48">
        <f t="shared" si="7"/>
        <v>0</v>
      </c>
    </row>
    <row r="205" spans="1:19" ht="11.85" customHeight="1" x14ac:dyDescent="0.2">
      <c r="A205" s="48" t="s">
        <v>791</v>
      </c>
      <c r="B205" s="51"/>
      <c r="C205" s="196" t="s">
        <v>790</v>
      </c>
      <c r="D205" s="197"/>
      <c r="E205" s="197"/>
      <c r="F205" s="197"/>
      <c r="G205" s="197"/>
      <c r="H205" s="197"/>
      <c r="I205" s="196"/>
      <c r="K205" s="48" t="str">
        <f t="shared" si="6"/>
        <v>г Одинцово, б-р Любы Новоселовой, 12А</v>
      </c>
      <c r="L205" s="48" t="str">
        <f>VLOOKUP(A:A,Лист2!$A:$F,2,FALSE)</f>
        <v>г.Одинцово, Любы Новоселовой бульвар, 12 корп.А</v>
      </c>
      <c r="S205" s="48">
        <f t="shared" si="7"/>
        <v>0</v>
      </c>
    </row>
    <row r="206" spans="1:19" ht="11.85" customHeight="1" x14ac:dyDescent="0.2">
      <c r="A206" s="48" t="s">
        <v>790</v>
      </c>
      <c r="B206" s="198" t="s">
        <v>354</v>
      </c>
      <c r="C206" s="212"/>
      <c r="D206" s="213"/>
      <c r="E206" s="204" t="s">
        <v>576</v>
      </c>
      <c r="F206" s="205"/>
      <c r="G206" s="50" t="s">
        <v>575</v>
      </c>
      <c r="H206" s="204" t="s">
        <v>336</v>
      </c>
      <c r="I206" s="205"/>
      <c r="K206" s="48" t="str">
        <f t="shared" si="6"/>
        <v>г Одинцово, б-р Любы Новоселовой, 13</v>
      </c>
      <c r="L206" s="48" t="str">
        <f>VLOOKUP(A:A,Лист2!$A:$F,2,FALSE)</f>
        <v>г.Одинцово, Любы Новоселовой бульвар, 13</v>
      </c>
      <c r="S206" s="48">
        <f t="shared" si="7"/>
        <v>0</v>
      </c>
    </row>
    <row r="207" spans="1:19" ht="11.85" customHeight="1" x14ac:dyDescent="0.2">
      <c r="A207" s="48" t="s">
        <v>790</v>
      </c>
      <c r="B207" s="198" t="s">
        <v>339</v>
      </c>
      <c r="C207" s="199"/>
      <c r="D207" s="200"/>
      <c r="E207" s="204" t="s">
        <v>351</v>
      </c>
      <c r="F207" s="205"/>
      <c r="G207" s="50" t="s">
        <v>350</v>
      </c>
      <c r="H207" s="204" t="s">
        <v>370</v>
      </c>
      <c r="I207" s="205"/>
      <c r="K207" s="48" t="str">
        <f t="shared" si="6"/>
        <v>г Одинцово, б-р Любы Новоселовой, 13</v>
      </c>
      <c r="L207" s="48" t="str">
        <f>VLOOKUP(A:A,Лист2!$A:$F,2,FALSE)</f>
        <v>г.Одинцово, Любы Новоселовой бульвар, 13</v>
      </c>
      <c r="S207" s="48">
        <f t="shared" si="7"/>
        <v>0</v>
      </c>
    </row>
    <row r="208" spans="1:19" ht="11.1" customHeight="1" x14ac:dyDescent="0.2">
      <c r="A208" s="48" t="s">
        <v>790</v>
      </c>
      <c r="B208" s="209"/>
      <c r="C208" s="210"/>
      <c r="D208" s="211"/>
      <c r="E208" s="204" t="s">
        <v>371</v>
      </c>
      <c r="F208" s="205"/>
      <c r="G208" s="50" t="s">
        <v>350</v>
      </c>
      <c r="H208" s="204" t="s">
        <v>370</v>
      </c>
      <c r="I208" s="205"/>
      <c r="K208" s="48" t="str">
        <f t="shared" si="6"/>
        <v>г Одинцово, б-р Любы Новоселовой, 13</v>
      </c>
      <c r="L208" s="48" t="str">
        <f>VLOOKUP(A:A,Лист2!$A:$F,2,FALSE)</f>
        <v>г.Одинцово, Любы Новоселовой бульвар, 13</v>
      </c>
      <c r="S208" s="48">
        <f t="shared" si="7"/>
        <v>0</v>
      </c>
    </row>
    <row r="209" spans="1:19" ht="11.85" customHeight="1" x14ac:dyDescent="0.2">
      <c r="A209" s="48" t="s">
        <v>790</v>
      </c>
      <c r="B209" s="209"/>
      <c r="C209" s="210"/>
      <c r="D209" s="211"/>
      <c r="E209" s="204" t="s">
        <v>369</v>
      </c>
      <c r="F209" s="205"/>
      <c r="G209" s="50" t="s">
        <v>368</v>
      </c>
      <c r="H209" s="204" t="s">
        <v>367</v>
      </c>
      <c r="I209" s="205"/>
      <c r="K209" s="48" t="str">
        <f t="shared" si="6"/>
        <v>г Одинцово, б-р Любы Новоселовой, 13</v>
      </c>
      <c r="L209" s="48" t="str">
        <f>VLOOKUP(A:A,Лист2!$A:$F,2,FALSE)</f>
        <v>г.Одинцово, Любы Новоселовой бульвар, 13</v>
      </c>
      <c r="S209" s="48">
        <f t="shared" si="7"/>
        <v>0</v>
      </c>
    </row>
    <row r="210" spans="1:19" ht="11.85" customHeight="1" x14ac:dyDescent="0.2">
      <c r="A210" s="48" t="s">
        <v>790</v>
      </c>
      <c r="B210" s="209"/>
      <c r="C210" s="210"/>
      <c r="D210" s="211"/>
      <c r="E210" s="204" t="s">
        <v>366</v>
      </c>
      <c r="F210" s="205"/>
      <c r="G210" s="50" t="s">
        <v>365</v>
      </c>
      <c r="H210" s="204" t="s">
        <v>364</v>
      </c>
      <c r="I210" s="205"/>
      <c r="K210" s="48" t="str">
        <f t="shared" si="6"/>
        <v>г Одинцово, б-р Любы Новоселовой, 13</v>
      </c>
      <c r="L210" s="48" t="str">
        <f>VLOOKUP(A:A,Лист2!$A:$F,2,FALSE)</f>
        <v>г.Одинцово, Любы Новоселовой бульвар, 13</v>
      </c>
      <c r="S210" s="48">
        <f t="shared" si="7"/>
        <v>0</v>
      </c>
    </row>
    <row r="211" spans="1:19" ht="11.85" customHeight="1" x14ac:dyDescent="0.2">
      <c r="A211" s="48" t="s">
        <v>790</v>
      </c>
      <c r="B211" s="209"/>
      <c r="C211" s="210"/>
      <c r="D211" s="211"/>
      <c r="E211" s="204" t="s">
        <v>517</v>
      </c>
      <c r="F211" s="205"/>
      <c r="G211" s="50" t="s">
        <v>361</v>
      </c>
      <c r="H211" s="204" t="s">
        <v>336</v>
      </c>
      <c r="I211" s="205"/>
      <c r="K211" s="48" t="str">
        <f t="shared" si="6"/>
        <v>г Одинцово, б-р Любы Новоселовой, 13</v>
      </c>
      <c r="L211" s="48" t="str">
        <f>VLOOKUP(A:A,Лист2!$A:$F,2,FALSE)</f>
        <v>г.Одинцово, Любы Новоселовой бульвар, 13</v>
      </c>
      <c r="S211" s="57">
        <f>G211*1</f>
        <v>33.17</v>
      </c>
    </row>
    <row r="212" spans="1:19" ht="11.1" customHeight="1" x14ac:dyDescent="0.2">
      <c r="A212" s="48" t="s">
        <v>790</v>
      </c>
      <c r="B212" s="201"/>
      <c r="C212" s="202"/>
      <c r="D212" s="203"/>
      <c r="E212" s="204" t="s">
        <v>514</v>
      </c>
      <c r="F212" s="205"/>
      <c r="G212" s="50" t="s">
        <v>507</v>
      </c>
      <c r="H212" s="204" t="s">
        <v>346</v>
      </c>
      <c r="I212" s="205"/>
      <c r="K212" s="48" t="str">
        <f t="shared" si="6"/>
        <v>г Одинцово, б-р Любы Новоселовой, 13</v>
      </c>
      <c r="L212" s="48" t="str">
        <f>VLOOKUP(A:A,Лист2!$A:$F,2,FALSE)</f>
        <v>г.Одинцово, Любы Новоселовой бульвар, 13</v>
      </c>
      <c r="S212" s="48">
        <f t="shared" si="7"/>
        <v>0</v>
      </c>
    </row>
    <row r="213" spans="1:19" ht="11.85" customHeight="1" x14ac:dyDescent="0.2">
      <c r="A213" s="48" t="s">
        <v>790</v>
      </c>
      <c r="B213" s="51"/>
      <c r="C213" s="196" t="s">
        <v>789</v>
      </c>
      <c r="D213" s="197"/>
      <c r="E213" s="197"/>
      <c r="F213" s="197"/>
      <c r="G213" s="197"/>
      <c r="H213" s="197"/>
      <c r="I213" s="196"/>
      <c r="K213" s="48" t="str">
        <f t="shared" si="6"/>
        <v>г Одинцово, б-р Любы Новоселовой, 13</v>
      </c>
      <c r="L213" s="48" t="str">
        <f>VLOOKUP(A:A,Лист2!$A:$F,2,FALSE)</f>
        <v>г.Одинцово, Любы Новоселовой бульвар, 13</v>
      </c>
      <c r="S213" s="48">
        <f t="shared" si="7"/>
        <v>0</v>
      </c>
    </row>
    <row r="214" spans="1:19" ht="11.85" customHeight="1" x14ac:dyDescent="0.2">
      <c r="A214" s="48" t="s">
        <v>789</v>
      </c>
      <c r="B214" s="198" t="s">
        <v>505</v>
      </c>
      <c r="C214" s="199"/>
      <c r="D214" s="200"/>
      <c r="E214" s="204" t="s">
        <v>503</v>
      </c>
      <c r="F214" s="205"/>
      <c r="G214" s="50" t="s">
        <v>368</v>
      </c>
      <c r="H214" s="204" t="s">
        <v>406</v>
      </c>
      <c r="I214" s="205"/>
      <c r="K214" s="48" t="str">
        <f t="shared" si="6"/>
        <v>г Одинцово, б-р Любы Новоселовой, 15</v>
      </c>
      <c r="L214" s="48" t="str">
        <f>VLOOKUP(A:A,Лист2!$A:$F,2,FALSE)</f>
        <v>г.Одинцово, Любы Новоселовой бульвар, 15</v>
      </c>
      <c r="S214" s="48">
        <f t="shared" si="7"/>
        <v>0</v>
      </c>
    </row>
    <row r="215" spans="1:19" ht="11.85" customHeight="1" x14ac:dyDescent="0.2">
      <c r="A215" s="48" t="s">
        <v>789</v>
      </c>
      <c r="B215" s="201"/>
      <c r="C215" s="202"/>
      <c r="D215" s="203"/>
      <c r="E215" s="204" t="s">
        <v>501</v>
      </c>
      <c r="F215" s="205"/>
      <c r="G215" s="50" t="s">
        <v>368</v>
      </c>
      <c r="H215" s="204" t="s">
        <v>488</v>
      </c>
      <c r="I215" s="205"/>
      <c r="K215" s="48" t="str">
        <f t="shared" si="6"/>
        <v>г Одинцово, б-р Любы Новоселовой, 15</v>
      </c>
      <c r="L215" s="48" t="str">
        <f>VLOOKUP(A:A,Лист2!$A:$F,2,FALSE)</f>
        <v>г.Одинцово, Любы Новоселовой бульвар, 15</v>
      </c>
      <c r="S215" s="48">
        <f t="shared" si="7"/>
        <v>0</v>
      </c>
    </row>
    <row r="216" spans="1:19" ht="11.1" customHeight="1" x14ac:dyDescent="0.2">
      <c r="A216" s="48" t="s">
        <v>789</v>
      </c>
      <c r="B216" s="198" t="s">
        <v>339</v>
      </c>
      <c r="C216" s="199"/>
      <c r="D216" s="200"/>
      <c r="E216" s="204" t="s">
        <v>351</v>
      </c>
      <c r="F216" s="205"/>
      <c r="G216" s="50" t="s">
        <v>350</v>
      </c>
      <c r="H216" s="204" t="s">
        <v>370</v>
      </c>
      <c r="I216" s="205"/>
      <c r="K216" s="48" t="str">
        <f t="shared" si="6"/>
        <v>г Одинцово, б-р Любы Новоселовой, 15</v>
      </c>
      <c r="L216" s="48" t="str">
        <f>VLOOKUP(A:A,Лист2!$A:$F,2,FALSE)</f>
        <v>г.Одинцово, Любы Новоселовой бульвар, 15</v>
      </c>
      <c r="S216" s="48">
        <f t="shared" si="7"/>
        <v>0</v>
      </c>
    </row>
    <row r="217" spans="1:19" ht="11.85" customHeight="1" x14ac:dyDescent="0.2">
      <c r="A217" s="48" t="s">
        <v>789</v>
      </c>
      <c r="B217" s="209"/>
      <c r="C217" s="210"/>
      <c r="D217" s="211"/>
      <c r="E217" s="204" t="s">
        <v>371</v>
      </c>
      <c r="F217" s="205"/>
      <c r="G217" s="50" t="s">
        <v>350</v>
      </c>
      <c r="H217" s="204" t="s">
        <v>370</v>
      </c>
      <c r="I217" s="205"/>
      <c r="K217" s="48" t="str">
        <f t="shared" si="6"/>
        <v>г Одинцово, б-р Любы Новоселовой, 15</v>
      </c>
      <c r="L217" s="48" t="str">
        <f>VLOOKUP(A:A,Лист2!$A:$F,2,FALSE)</f>
        <v>г.Одинцово, Любы Новоселовой бульвар, 15</v>
      </c>
      <c r="S217" s="48">
        <f t="shared" si="7"/>
        <v>0</v>
      </c>
    </row>
    <row r="218" spans="1:19" ht="11.85" customHeight="1" x14ac:dyDescent="0.2">
      <c r="A218" s="48" t="s">
        <v>789</v>
      </c>
      <c r="B218" s="209"/>
      <c r="C218" s="210"/>
      <c r="D218" s="211"/>
      <c r="E218" s="204" t="s">
        <v>369</v>
      </c>
      <c r="F218" s="205"/>
      <c r="G218" s="50" t="s">
        <v>368</v>
      </c>
      <c r="H218" s="204" t="s">
        <v>367</v>
      </c>
      <c r="I218" s="205"/>
      <c r="K218" s="48" t="str">
        <f t="shared" si="6"/>
        <v>г Одинцово, б-р Любы Новоселовой, 15</v>
      </c>
      <c r="L218" s="48" t="str">
        <f>VLOOKUP(A:A,Лист2!$A:$F,2,FALSE)</f>
        <v>г.Одинцово, Любы Новоселовой бульвар, 15</v>
      </c>
      <c r="S218" s="48">
        <f t="shared" si="7"/>
        <v>0</v>
      </c>
    </row>
    <row r="219" spans="1:19" ht="11.85" customHeight="1" x14ac:dyDescent="0.2">
      <c r="A219" s="48" t="s">
        <v>789</v>
      </c>
      <c r="B219" s="209"/>
      <c r="C219" s="210"/>
      <c r="D219" s="211"/>
      <c r="E219" s="204" t="s">
        <v>366</v>
      </c>
      <c r="F219" s="205"/>
      <c r="G219" s="50" t="s">
        <v>365</v>
      </c>
      <c r="H219" s="204" t="s">
        <v>364</v>
      </c>
      <c r="I219" s="205"/>
      <c r="K219" s="48" t="str">
        <f t="shared" si="6"/>
        <v>г Одинцово, б-р Любы Новоселовой, 15</v>
      </c>
      <c r="L219" s="48" t="str">
        <f>VLOOKUP(A:A,Лист2!$A:$F,2,FALSE)</f>
        <v>г.Одинцово, Любы Новоселовой бульвар, 15</v>
      </c>
      <c r="S219" s="48">
        <f t="shared" si="7"/>
        <v>0</v>
      </c>
    </row>
    <row r="220" spans="1:19" ht="11.1" customHeight="1" x14ac:dyDescent="0.2">
      <c r="A220" s="48" t="s">
        <v>789</v>
      </c>
      <c r="B220" s="209"/>
      <c r="C220" s="210"/>
      <c r="D220" s="211"/>
      <c r="E220" s="204" t="s">
        <v>517</v>
      </c>
      <c r="F220" s="205"/>
      <c r="G220" s="50" t="s">
        <v>361</v>
      </c>
      <c r="H220" s="204" t="s">
        <v>336</v>
      </c>
      <c r="I220" s="205"/>
      <c r="K220" s="48" t="str">
        <f t="shared" si="6"/>
        <v>г Одинцово, б-р Любы Новоселовой, 15</v>
      </c>
      <c r="L220" s="48" t="str">
        <f>VLOOKUP(A:A,Лист2!$A:$F,2,FALSE)</f>
        <v>г.Одинцово, Любы Новоселовой бульвар, 15</v>
      </c>
      <c r="S220" s="57">
        <f>G220*1</f>
        <v>33.17</v>
      </c>
    </row>
    <row r="221" spans="1:19" ht="11.85" customHeight="1" x14ac:dyDescent="0.2">
      <c r="A221" s="48" t="s">
        <v>789</v>
      </c>
      <c r="B221" s="201"/>
      <c r="C221" s="202"/>
      <c r="D221" s="203"/>
      <c r="E221" s="204" t="s">
        <v>514</v>
      </c>
      <c r="F221" s="205"/>
      <c r="G221" s="50" t="s">
        <v>507</v>
      </c>
      <c r="H221" s="204" t="s">
        <v>346</v>
      </c>
      <c r="I221" s="205"/>
      <c r="K221" s="48" t="str">
        <f t="shared" si="6"/>
        <v>г Одинцово, б-р Любы Новоселовой, 15</v>
      </c>
      <c r="L221" s="48" t="str">
        <f>VLOOKUP(A:A,Лист2!$A:$F,2,FALSE)</f>
        <v>г.Одинцово, Любы Новоселовой бульвар, 15</v>
      </c>
      <c r="S221" s="48">
        <f t="shared" si="7"/>
        <v>0</v>
      </c>
    </row>
    <row r="222" spans="1:19" ht="11.85" customHeight="1" x14ac:dyDescent="0.2">
      <c r="A222" s="48" t="s">
        <v>789</v>
      </c>
      <c r="B222" s="198" t="s">
        <v>497</v>
      </c>
      <c r="C222" s="199"/>
      <c r="D222" s="200"/>
      <c r="E222" s="204" t="s">
        <v>495</v>
      </c>
      <c r="F222" s="205"/>
      <c r="G222" s="50" t="s">
        <v>365</v>
      </c>
      <c r="H222" s="204" t="s">
        <v>494</v>
      </c>
      <c r="I222" s="205"/>
      <c r="K222" s="48" t="str">
        <f t="shared" si="6"/>
        <v>г Одинцово, б-р Любы Новоселовой, 15</v>
      </c>
      <c r="L222" s="48" t="str">
        <f>VLOOKUP(A:A,Лист2!$A:$F,2,FALSE)</f>
        <v>г.Одинцово, Любы Новоселовой бульвар, 15</v>
      </c>
      <c r="S222" s="48">
        <f t="shared" si="7"/>
        <v>0</v>
      </c>
    </row>
    <row r="223" spans="1:19" ht="11.85" customHeight="1" x14ac:dyDescent="0.2">
      <c r="A223" s="48" t="s">
        <v>789</v>
      </c>
      <c r="B223" s="209"/>
      <c r="C223" s="210"/>
      <c r="D223" s="211"/>
      <c r="E223" s="204" t="s">
        <v>492</v>
      </c>
      <c r="F223" s="205"/>
      <c r="G223" s="50" t="s">
        <v>350</v>
      </c>
      <c r="H223" s="204" t="s">
        <v>491</v>
      </c>
      <c r="I223" s="205"/>
      <c r="K223" s="48" t="str">
        <f t="shared" si="6"/>
        <v>г Одинцово, б-р Любы Новоселовой, 15</v>
      </c>
      <c r="L223" s="48" t="str">
        <f>VLOOKUP(A:A,Лист2!$A:$F,2,FALSE)</f>
        <v>г.Одинцово, Любы Новоселовой бульвар, 15</v>
      </c>
      <c r="S223" s="48">
        <f t="shared" si="7"/>
        <v>0</v>
      </c>
    </row>
    <row r="224" spans="1:19" ht="11.1" customHeight="1" x14ac:dyDescent="0.2">
      <c r="A224" s="48" t="s">
        <v>789</v>
      </c>
      <c r="B224" s="201"/>
      <c r="C224" s="202"/>
      <c r="D224" s="203"/>
      <c r="E224" s="204" t="s">
        <v>489</v>
      </c>
      <c r="F224" s="205"/>
      <c r="G224" s="50" t="s">
        <v>350</v>
      </c>
      <c r="H224" s="204" t="s">
        <v>488</v>
      </c>
      <c r="I224" s="205"/>
      <c r="K224" s="48" t="str">
        <f t="shared" si="6"/>
        <v>г Одинцово, б-р Любы Новоселовой, 15</v>
      </c>
      <c r="L224" s="48" t="str">
        <f>VLOOKUP(A:A,Лист2!$A:$F,2,FALSE)</f>
        <v>г.Одинцово, Любы Новоселовой бульвар, 15</v>
      </c>
      <c r="S224" s="48">
        <f t="shared" si="7"/>
        <v>0</v>
      </c>
    </row>
    <row r="225" spans="1:19" ht="11.85" customHeight="1" x14ac:dyDescent="0.2">
      <c r="A225" s="48" t="s">
        <v>789</v>
      </c>
      <c r="B225" s="51"/>
      <c r="C225" s="196" t="s">
        <v>788</v>
      </c>
      <c r="D225" s="197"/>
      <c r="E225" s="197"/>
      <c r="F225" s="197"/>
      <c r="G225" s="197"/>
      <c r="H225" s="197"/>
      <c r="I225" s="196"/>
      <c r="K225" s="48" t="str">
        <f t="shared" si="6"/>
        <v>г Одинцово, б-р Любы Новоселовой, 15</v>
      </c>
      <c r="L225" s="48" t="str">
        <f>VLOOKUP(A:A,Лист2!$A:$F,2,FALSE)</f>
        <v>г.Одинцово, Любы Новоселовой бульвар, 15</v>
      </c>
      <c r="S225" s="48">
        <f t="shared" si="7"/>
        <v>0</v>
      </c>
    </row>
    <row r="226" spans="1:19" ht="11.85" customHeight="1" x14ac:dyDescent="0.2">
      <c r="A226" s="48" t="s">
        <v>788</v>
      </c>
      <c r="B226" s="198" t="s">
        <v>505</v>
      </c>
      <c r="C226" s="199"/>
      <c r="D226" s="200"/>
      <c r="E226" s="204" t="s">
        <v>503</v>
      </c>
      <c r="F226" s="205"/>
      <c r="G226" s="50" t="s">
        <v>368</v>
      </c>
      <c r="H226" s="204" t="s">
        <v>406</v>
      </c>
      <c r="I226" s="205"/>
      <c r="K226" s="48" t="str">
        <f t="shared" si="6"/>
        <v>г Одинцово, б-р Маршала Крылова, 1</v>
      </c>
      <c r="L226" s="48" t="str">
        <f>VLOOKUP(A:A,Лист2!$A:$F,2,FALSE)</f>
        <v>г.Одинцово, бульвар маршала Крылова, 1</v>
      </c>
      <c r="S226" s="48">
        <f t="shared" si="7"/>
        <v>0</v>
      </c>
    </row>
    <row r="227" spans="1:19" ht="11.85" customHeight="1" x14ac:dyDescent="0.2">
      <c r="A227" s="48" t="s">
        <v>788</v>
      </c>
      <c r="B227" s="201"/>
      <c r="C227" s="202"/>
      <c r="D227" s="203"/>
      <c r="E227" s="204" t="s">
        <v>501</v>
      </c>
      <c r="F227" s="205"/>
      <c r="G227" s="50" t="s">
        <v>368</v>
      </c>
      <c r="H227" s="204" t="s">
        <v>488</v>
      </c>
      <c r="I227" s="205"/>
      <c r="K227" s="48" t="str">
        <f t="shared" si="6"/>
        <v>г Одинцово, б-р Маршала Крылова, 1</v>
      </c>
      <c r="L227" s="48" t="str">
        <f>VLOOKUP(A:A,Лист2!$A:$F,2,FALSE)</f>
        <v>г.Одинцово, бульвар маршала Крылова, 1</v>
      </c>
      <c r="S227" s="48">
        <f t="shared" si="7"/>
        <v>0</v>
      </c>
    </row>
    <row r="228" spans="1:19" ht="11.1" customHeight="1" x14ac:dyDescent="0.2">
      <c r="A228" s="48" t="s">
        <v>788</v>
      </c>
      <c r="B228" s="198" t="s">
        <v>339</v>
      </c>
      <c r="C228" s="199"/>
      <c r="D228" s="200"/>
      <c r="E228" s="204" t="s">
        <v>351</v>
      </c>
      <c r="F228" s="205"/>
      <c r="G228" s="50" t="s">
        <v>350</v>
      </c>
      <c r="H228" s="204" t="s">
        <v>379</v>
      </c>
      <c r="I228" s="205"/>
      <c r="K228" s="48" t="str">
        <f t="shared" si="6"/>
        <v>г Одинцово, б-р Маршала Крылова, 1</v>
      </c>
      <c r="L228" s="48" t="str">
        <f>VLOOKUP(A:A,Лист2!$A:$F,2,FALSE)</f>
        <v>г.Одинцово, бульвар маршала Крылова, 1</v>
      </c>
      <c r="S228" s="48">
        <f t="shared" si="7"/>
        <v>0</v>
      </c>
    </row>
    <row r="229" spans="1:19" ht="11.85" customHeight="1" x14ac:dyDescent="0.2">
      <c r="A229" s="48" t="s">
        <v>788</v>
      </c>
      <c r="B229" s="209"/>
      <c r="C229" s="210"/>
      <c r="D229" s="211"/>
      <c r="E229" s="204" t="s">
        <v>371</v>
      </c>
      <c r="F229" s="205"/>
      <c r="G229" s="50" t="s">
        <v>350</v>
      </c>
      <c r="H229" s="204" t="s">
        <v>379</v>
      </c>
      <c r="I229" s="205"/>
      <c r="K229" s="48" t="str">
        <f t="shared" si="6"/>
        <v>г Одинцово, б-р Маршала Крылова, 1</v>
      </c>
      <c r="L229" s="48" t="str">
        <f>VLOOKUP(A:A,Лист2!$A:$F,2,FALSE)</f>
        <v>г.Одинцово, бульвар маршала Крылова, 1</v>
      </c>
      <c r="S229" s="48">
        <f t="shared" si="7"/>
        <v>0</v>
      </c>
    </row>
    <row r="230" spans="1:19" ht="11.85" customHeight="1" x14ac:dyDescent="0.2">
      <c r="A230" s="48" t="s">
        <v>788</v>
      </c>
      <c r="B230" s="209"/>
      <c r="C230" s="210"/>
      <c r="D230" s="211"/>
      <c r="E230" s="204" t="s">
        <v>369</v>
      </c>
      <c r="F230" s="205"/>
      <c r="G230" s="50" t="s">
        <v>368</v>
      </c>
      <c r="H230" s="204" t="s">
        <v>378</v>
      </c>
      <c r="I230" s="205"/>
      <c r="K230" s="48" t="str">
        <f t="shared" si="6"/>
        <v>г Одинцово, б-р Маршала Крылова, 1</v>
      </c>
      <c r="L230" s="48" t="str">
        <f>VLOOKUP(A:A,Лист2!$A:$F,2,FALSE)</f>
        <v>г.Одинцово, бульвар маршала Крылова, 1</v>
      </c>
      <c r="S230" s="48">
        <f t="shared" si="7"/>
        <v>0</v>
      </c>
    </row>
    <row r="231" spans="1:19" ht="11.85" customHeight="1" x14ac:dyDescent="0.2">
      <c r="A231" s="48" t="s">
        <v>788</v>
      </c>
      <c r="B231" s="209"/>
      <c r="C231" s="210"/>
      <c r="D231" s="211"/>
      <c r="E231" s="204" t="s">
        <v>366</v>
      </c>
      <c r="F231" s="205"/>
      <c r="G231" s="50" t="s">
        <v>365</v>
      </c>
      <c r="H231" s="204" t="s">
        <v>377</v>
      </c>
      <c r="I231" s="205"/>
      <c r="K231" s="48" t="str">
        <f t="shared" si="6"/>
        <v>г Одинцово, б-р Маршала Крылова, 1</v>
      </c>
      <c r="L231" s="48" t="str">
        <f>VLOOKUP(A:A,Лист2!$A:$F,2,FALSE)</f>
        <v>г.Одинцово, бульвар маршала Крылова, 1</v>
      </c>
      <c r="S231" s="48">
        <f t="shared" si="7"/>
        <v>0</v>
      </c>
    </row>
    <row r="232" spans="1:19" ht="11.1" customHeight="1" x14ac:dyDescent="0.2">
      <c r="A232" s="48" t="s">
        <v>788</v>
      </c>
      <c r="B232" s="209"/>
      <c r="C232" s="210"/>
      <c r="D232" s="211"/>
      <c r="E232" s="204" t="s">
        <v>510</v>
      </c>
      <c r="F232" s="205"/>
      <c r="G232" s="50" t="s">
        <v>509</v>
      </c>
      <c r="H232" s="204" t="s">
        <v>336</v>
      </c>
      <c r="I232" s="205"/>
      <c r="K232" s="48" t="str">
        <f t="shared" si="6"/>
        <v>г Одинцово, б-р Маршала Крылова, 1</v>
      </c>
      <c r="L232" s="48" t="str">
        <f>VLOOKUP(A:A,Лист2!$A:$F,2,FALSE)</f>
        <v>г.Одинцово, бульвар маршала Крылова, 1</v>
      </c>
      <c r="S232" s="57">
        <f>G232*1</f>
        <v>48.44</v>
      </c>
    </row>
    <row r="233" spans="1:19" ht="11.85" customHeight="1" x14ac:dyDescent="0.2">
      <c r="A233" s="48" t="s">
        <v>788</v>
      </c>
      <c r="B233" s="201"/>
      <c r="C233" s="202"/>
      <c r="D233" s="203"/>
      <c r="E233" s="204" t="s">
        <v>508</v>
      </c>
      <c r="F233" s="205"/>
      <c r="G233" s="50" t="s">
        <v>507</v>
      </c>
      <c r="H233" s="204" t="s">
        <v>375</v>
      </c>
      <c r="I233" s="205"/>
      <c r="K233" s="48" t="str">
        <f t="shared" si="6"/>
        <v>г Одинцово, б-р Маршала Крылова, 1</v>
      </c>
      <c r="L233" s="48" t="str">
        <f>VLOOKUP(A:A,Лист2!$A:$F,2,FALSE)</f>
        <v>г.Одинцово, бульвар маршала Крылова, 1</v>
      </c>
      <c r="S233" s="48">
        <f t="shared" si="7"/>
        <v>0</v>
      </c>
    </row>
    <row r="234" spans="1:19" ht="11.85" customHeight="1" x14ac:dyDescent="0.2">
      <c r="A234" s="48" t="s">
        <v>788</v>
      </c>
      <c r="B234" s="198" t="s">
        <v>497</v>
      </c>
      <c r="C234" s="199"/>
      <c r="D234" s="200"/>
      <c r="E234" s="204" t="s">
        <v>495</v>
      </c>
      <c r="F234" s="205"/>
      <c r="G234" s="50" t="s">
        <v>365</v>
      </c>
      <c r="H234" s="204" t="s">
        <v>494</v>
      </c>
      <c r="I234" s="205"/>
      <c r="K234" s="48" t="str">
        <f t="shared" si="6"/>
        <v>г Одинцово, б-р Маршала Крылова, 1</v>
      </c>
      <c r="L234" s="48" t="str">
        <f>VLOOKUP(A:A,Лист2!$A:$F,2,FALSE)</f>
        <v>г.Одинцово, бульвар маршала Крылова, 1</v>
      </c>
      <c r="S234" s="48">
        <f t="shared" si="7"/>
        <v>0</v>
      </c>
    </row>
    <row r="235" spans="1:19" ht="11.85" customHeight="1" x14ac:dyDescent="0.2">
      <c r="A235" s="48" t="s">
        <v>788</v>
      </c>
      <c r="B235" s="209"/>
      <c r="C235" s="210"/>
      <c r="D235" s="211"/>
      <c r="E235" s="204" t="s">
        <v>492</v>
      </c>
      <c r="F235" s="205"/>
      <c r="G235" s="50" t="s">
        <v>350</v>
      </c>
      <c r="H235" s="204" t="s">
        <v>491</v>
      </c>
      <c r="I235" s="205"/>
      <c r="K235" s="48" t="str">
        <f t="shared" si="6"/>
        <v>г Одинцово, б-р Маршала Крылова, 1</v>
      </c>
      <c r="L235" s="48" t="str">
        <f>VLOOKUP(A:A,Лист2!$A:$F,2,FALSE)</f>
        <v>г.Одинцово, бульвар маршала Крылова, 1</v>
      </c>
      <c r="S235" s="48">
        <f t="shared" si="7"/>
        <v>0</v>
      </c>
    </row>
    <row r="236" spans="1:19" ht="11.1" customHeight="1" x14ac:dyDescent="0.2">
      <c r="A236" s="48" t="s">
        <v>788</v>
      </c>
      <c r="B236" s="201"/>
      <c r="C236" s="202"/>
      <c r="D236" s="203"/>
      <c r="E236" s="204" t="s">
        <v>489</v>
      </c>
      <c r="F236" s="205"/>
      <c r="G236" s="50" t="s">
        <v>350</v>
      </c>
      <c r="H236" s="204" t="s">
        <v>488</v>
      </c>
      <c r="I236" s="205"/>
      <c r="K236" s="48" t="str">
        <f t="shared" si="6"/>
        <v>г Одинцово, б-р Маршала Крылова, 1</v>
      </c>
      <c r="L236" s="48" t="str">
        <f>VLOOKUP(A:A,Лист2!$A:$F,2,FALSE)</f>
        <v>г.Одинцово, бульвар маршала Крылова, 1</v>
      </c>
      <c r="S236" s="48">
        <f t="shared" si="7"/>
        <v>0</v>
      </c>
    </row>
    <row r="237" spans="1:19" ht="11.85" customHeight="1" x14ac:dyDescent="0.2">
      <c r="A237" s="48" t="s">
        <v>788</v>
      </c>
      <c r="B237" s="51"/>
      <c r="C237" s="196" t="s">
        <v>787</v>
      </c>
      <c r="D237" s="197"/>
      <c r="E237" s="197"/>
      <c r="F237" s="197"/>
      <c r="G237" s="197"/>
      <c r="H237" s="197"/>
      <c r="I237" s="196"/>
      <c r="K237" s="48" t="str">
        <f t="shared" si="6"/>
        <v>г Одинцово, б-р Маршала Крылова, 1</v>
      </c>
      <c r="L237" s="48" t="str">
        <f>VLOOKUP(A:A,Лист2!$A:$F,2,FALSE)</f>
        <v>г.Одинцово, бульвар маршала Крылова, 1</v>
      </c>
      <c r="S237" s="48">
        <f t="shared" si="7"/>
        <v>0</v>
      </c>
    </row>
    <row r="238" spans="1:19" ht="11.85" customHeight="1" x14ac:dyDescent="0.2">
      <c r="A238" s="48" t="s">
        <v>787</v>
      </c>
      <c r="B238" s="198" t="s">
        <v>505</v>
      </c>
      <c r="C238" s="199"/>
      <c r="D238" s="200"/>
      <c r="E238" s="204" t="s">
        <v>503</v>
      </c>
      <c r="F238" s="205"/>
      <c r="G238" s="50" t="s">
        <v>368</v>
      </c>
      <c r="H238" s="204" t="s">
        <v>406</v>
      </c>
      <c r="I238" s="205"/>
      <c r="K238" s="48" t="str">
        <f t="shared" si="6"/>
        <v>г Одинцово, б-р Маршала Крылова, 3</v>
      </c>
      <c r="L238" s="48" t="str">
        <f>VLOOKUP(A:A,Лист2!$A:$F,2,FALSE)</f>
        <v>г.Одинцово, бульвар маршала Крылова, 3</v>
      </c>
      <c r="S238" s="48">
        <f t="shared" si="7"/>
        <v>0</v>
      </c>
    </row>
    <row r="239" spans="1:19" ht="11.85" customHeight="1" x14ac:dyDescent="0.2">
      <c r="A239" s="48" t="s">
        <v>787</v>
      </c>
      <c r="B239" s="201"/>
      <c r="C239" s="202"/>
      <c r="D239" s="203"/>
      <c r="E239" s="204" t="s">
        <v>501</v>
      </c>
      <c r="F239" s="205"/>
      <c r="G239" s="50" t="s">
        <v>368</v>
      </c>
      <c r="H239" s="204" t="s">
        <v>488</v>
      </c>
      <c r="I239" s="205"/>
      <c r="K239" s="48" t="str">
        <f t="shared" si="6"/>
        <v>г Одинцово, б-р Маршала Крылова, 3</v>
      </c>
      <c r="L239" s="48" t="str">
        <f>VLOOKUP(A:A,Лист2!$A:$F,2,FALSE)</f>
        <v>г.Одинцово, бульвар маршала Крылова, 3</v>
      </c>
      <c r="S239" s="48">
        <f t="shared" si="7"/>
        <v>0</v>
      </c>
    </row>
    <row r="240" spans="1:19" ht="11.1" customHeight="1" x14ac:dyDescent="0.2">
      <c r="A240" s="48" t="s">
        <v>787</v>
      </c>
      <c r="B240" s="198" t="s">
        <v>339</v>
      </c>
      <c r="C240" s="199"/>
      <c r="D240" s="200"/>
      <c r="E240" s="204" t="s">
        <v>351</v>
      </c>
      <c r="F240" s="205"/>
      <c r="G240" s="50" t="s">
        <v>350</v>
      </c>
      <c r="H240" s="204" t="s">
        <v>379</v>
      </c>
      <c r="I240" s="205"/>
      <c r="K240" s="48" t="str">
        <f t="shared" si="6"/>
        <v>г Одинцово, б-р Маршала Крылова, 3</v>
      </c>
      <c r="L240" s="48" t="str">
        <f>VLOOKUP(A:A,Лист2!$A:$F,2,FALSE)</f>
        <v>г.Одинцово, бульвар маршала Крылова, 3</v>
      </c>
      <c r="S240" s="48">
        <f t="shared" si="7"/>
        <v>0</v>
      </c>
    </row>
    <row r="241" spans="1:19" ht="11.85" customHeight="1" x14ac:dyDescent="0.2">
      <c r="A241" s="48" t="s">
        <v>787</v>
      </c>
      <c r="B241" s="209"/>
      <c r="C241" s="210"/>
      <c r="D241" s="211"/>
      <c r="E241" s="204" t="s">
        <v>371</v>
      </c>
      <c r="F241" s="205"/>
      <c r="G241" s="50" t="s">
        <v>350</v>
      </c>
      <c r="H241" s="204" t="s">
        <v>379</v>
      </c>
      <c r="I241" s="205"/>
      <c r="K241" s="48" t="str">
        <f t="shared" si="6"/>
        <v>г Одинцово, б-р Маршала Крылова, 3</v>
      </c>
      <c r="L241" s="48" t="str">
        <f>VLOOKUP(A:A,Лист2!$A:$F,2,FALSE)</f>
        <v>г.Одинцово, бульвар маршала Крылова, 3</v>
      </c>
      <c r="S241" s="48">
        <f t="shared" si="7"/>
        <v>0</v>
      </c>
    </row>
    <row r="242" spans="1:19" ht="11.85" customHeight="1" x14ac:dyDescent="0.2">
      <c r="A242" s="48" t="s">
        <v>787</v>
      </c>
      <c r="B242" s="209"/>
      <c r="C242" s="210"/>
      <c r="D242" s="211"/>
      <c r="E242" s="204" t="s">
        <v>369</v>
      </c>
      <c r="F242" s="205"/>
      <c r="G242" s="50" t="s">
        <v>368</v>
      </c>
      <c r="H242" s="204" t="s">
        <v>378</v>
      </c>
      <c r="I242" s="205"/>
      <c r="K242" s="48" t="str">
        <f t="shared" si="6"/>
        <v>г Одинцово, б-р Маршала Крылова, 3</v>
      </c>
      <c r="L242" s="48" t="str">
        <f>VLOOKUP(A:A,Лист2!$A:$F,2,FALSE)</f>
        <v>г.Одинцово, бульвар маршала Крылова, 3</v>
      </c>
      <c r="S242" s="48">
        <f t="shared" si="7"/>
        <v>0</v>
      </c>
    </row>
    <row r="243" spans="1:19" ht="11.85" customHeight="1" x14ac:dyDescent="0.2">
      <c r="A243" s="48" t="s">
        <v>787</v>
      </c>
      <c r="B243" s="209"/>
      <c r="C243" s="210"/>
      <c r="D243" s="211"/>
      <c r="E243" s="204" t="s">
        <v>366</v>
      </c>
      <c r="F243" s="205"/>
      <c r="G243" s="50" t="s">
        <v>365</v>
      </c>
      <c r="H243" s="204" t="s">
        <v>377</v>
      </c>
      <c r="I243" s="205"/>
      <c r="K243" s="48" t="str">
        <f t="shared" si="6"/>
        <v>г Одинцово, б-р Маршала Крылова, 3</v>
      </c>
      <c r="L243" s="48" t="str">
        <f>VLOOKUP(A:A,Лист2!$A:$F,2,FALSE)</f>
        <v>г.Одинцово, бульвар маршала Крылова, 3</v>
      </c>
      <c r="S243" s="48">
        <f t="shared" si="7"/>
        <v>0</v>
      </c>
    </row>
    <row r="244" spans="1:19" ht="11.1" customHeight="1" x14ac:dyDescent="0.2">
      <c r="A244" s="48" t="s">
        <v>787</v>
      </c>
      <c r="B244" s="209"/>
      <c r="C244" s="210"/>
      <c r="D244" s="211"/>
      <c r="E244" s="204" t="s">
        <v>510</v>
      </c>
      <c r="F244" s="205"/>
      <c r="G244" s="50" t="s">
        <v>509</v>
      </c>
      <c r="H244" s="204" t="s">
        <v>336</v>
      </c>
      <c r="I244" s="205"/>
      <c r="K244" s="48" t="str">
        <f t="shared" si="6"/>
        <v>г Одинцово, б-р Маршала Крылова, 3</v>
      </c>
      <c r="L244" s="48" t="str">
        <f>VLOOKUP(A:A,Лист2!$A:$F,2,FALSE)</f>
        <v>г.Одинцово, бульвар маршала Крылова, 3</v>
      </c>
      <c r="S244" s="57">
        <f>G244*1</f>
        <v>48.44</v>
      </c>
    </row>
    <row r="245" spans="1:19" ht="11.85" customHeight="1" x14ac:dyDescent="0.2">
      <c r="A245" s="48" t="s">
        <v>787</v>
      </c>
      <c r="B245" s="201"/>
      <c r="C245" s="202"/>
      <c r="D245" s="203"/>
      <c r="E245" s="204" t="s">
        <v>508</v>
      </c>
      <c r="F245" s="205"/>
      <c r="G245" s="50" t="s">
        <v>507</v>
      </c>
      <c r="H245" s="204" t="s">
        <v>375</v>
      </c>
      <c r="I245" s="205"/>
      <c r="K245" s="48" t="str">
        <f t="shared" si="6"/>
        <v>г Одинцово, б-р Маршала Крылова, 3</v>
      </c>
      <c r="L245" s="48" t="str">
        <f>VLOOKUP(A:A,Лист2!$A:$F,2,FALSE)</f>
        <v>г.Одинцово, бульвар маршала Крылова, 3</v>
      </c>
      <c r="S245" s="48">
        <f t="shared" si="7"/>
        <v>0</v>
      </c>
    </row>
    <row r="246" spans="1:19" ht="11.85" customHeight="1" x14ac:dyDescent="0.2">
      <c r="A246" s="48" t="s">
        <v>787</v>
      </c>
      <c r="B246" s="198" t="s">
        <v>497</v>
      </c>
      <c r="C246" s="199"/>
      <c r="D246" s="200"/>
      <c r="E246" s="204" t="s">
        <v>495</v>
      </c>
      <c r="F246" s="205"/>
      <c r="G246" s="50" t="s">
        <v>365</v>
      </c>
      <c r="H246" s="204" t="s">
        <v>494</v>
      </c>
      <c r="I246" s="205"/>
      <c r="K246" s="48" t="str">
        <f t="shared" si="6"/>
        <v>г Одинцово, б-р Маршала Крылова, 3</v>
      </c>
      <c r="L246" s="48" t="str">
        <f>VLOOKUP(A:A,Лист2!$A:$F,2,FALSE)</f>
        <v>г.Одинцово, бульвар маршала Крылова, 3</v>
      </c>
      <c r="S246" s="48">
        <f t="shared" si="7"/>
        <v>0</v>
      </c>
    </row>
    <row r="247" spans="1:19" ht="11.85" customHeight="1" x14ac:dyDescent="0.2">
      <c r="A247" s="48" t="s">
        <v>787</v>
      </c>
      <c r="B247" s="209"/>
      <c r="C247" s="210"/>
      <c r="D247" s="211"/>
      <c r="E247" s="204" t="s">
        <v>492</v>
      </c>
      <c r="F247" s="205"/>
      <c r="G247" s="50" t="s">
        <v>350</v>
      </c>
      <c r="H247" s="204" t="s">
        <v>491</v>
      </c>
      <c r="I247" s="205"/>
      <c r="K247" s="48" t="str">
        <f t="shared" si="6"/>
        <v>г Одинцово, б-р Маршала Крылова, 3</v>
      </c>
      <c r="L247" s="48" t="str">
        <f>VLOOKUP(A:A,Лист2!$A:$F,2,FALSE)</f>
        <v>г.Одинцово, бульвар маршала Крылова, 3</v>
      </c>
      <c r="S247" s="48">
        <f t="shared" si="7"/>
        <v>0</v>
      </c>
    </row>
    <row r="248" spans="1:19" ht="11.1" customHeight="1" x14ac:dyDescent="0.2">
      <c r="A248" s="48" t="s">
        <v>787</v>
      </c>
      <c r="B248" s="201"/>
      <c r="C248" s="202"/>
      <c r="D248" s="203"/>
      <c r="E248" s="204" t="s">
        <v>489</v>
      </c>
      <c r="F248" s="205"/>
      <c r="G248" s="50" t="s">
        <v>350</v>
      </c>
      <c r="H248" s="204" t="s">
        <v>488</v>
      </c>
      <c r="I248" s="205"/>
      <c r="K248" s="48" t="str">
        <f t="shared" si="6"/>
        <v>г Одинцово, б-р Маршала Крылова, 3</v>
      </c>
      <c r="L248" s="48" t="str">
        <f>VLOOKUP(A:A,Лист2!$A:$F,2,FALSE)</f>
        <v>г.Одинцово, бульвар маршала Крылова, 3</v>
      </c>
      <c r="S248" s="48">
        <f t="shared" si="7"/>
        <v>0</v>
      </c>
    </row>
    <row r="249" spans="1:19" ht="11.85" customHeight="1" x14ac:dyDescent="0.2">
      <c r="A249" s="48" t="s">
        <v>787</v>
      </c>
      <c r="B249" s="51"/>
      <c r="C249" s="196" t="s">
        <v>786</v>
      </c>
      <c r="D249" s="197"/>
      <c r="E249" s="197"/>
      <c r="F249" s="197"/>
      <c r="G249" s="197"/>
      <c r="H249" s="197"/>
      <c r="I249" s="196"/>
      <c r="K249" s="48" t="str">
        <f t="shared" si="6"/>
        <v>г Одинцово, б-р Маршала Крылова, 3</v>
      </c>
      <c r="L249" s="48" t="str">
        <f>VLOOKUP(A:A,Лист2!$A:$F,2,FALSE)</f>
        <v>г.Одинцово, бульвар маршала Крылова, 3</v>
      </c>
      <c r="S249" s="48">
        <f t="shared" si="7"/>
        <v>0</v>
      </c>
    </row>
    <row r="250" spans="1:19" ht="11.85" customHeight="1" x14ac:dyDescent="0.2">
      <c r="A250" s="48" t="s">
        <v>786</v>
      </c>
      <c r="B250" s="198" t="s">
        <v>339</v>
      </c>
      <c r="C250" s="199"/>
      <c r="D250" s="200"/>
      <c r="E250" s="204" t="s">
        <v>351</v>
      </c>
      <c r="F250" s="205"/>
      <c r="G250" s="50" t="s">
        <v>350</v>
      </c>
      <c r="H250" s="204" t="s">
        <v>396</v>
      </c>
      <c r="I250" s="205"/>
      <c r="K250" s="48" t="str">
        <f t="shared" si="6"/>
        <v>г Одинцово, б-р Маршала Крылова, 27</v>
      </c>
      <c r="L250" s="48" t="str">
        <f>VLOOKUP(A:A,Лист2!$A:$F,2,FALSE)</f>
        <v>г.Одинцово, бульвар маршала Крылова, 27</v>
      </c>
      <c r="S250" s="48">
        <f t="shared" si="7"/>
        <v>0</v>
      </c>
    </row>
    <row r="251" spans="1:19" ht="11.85" customHeight="1" x14ac:dyDescent="0.2">
      <c r="A251" s="48" t="s">
        <v>786</v>
      </c>
      <c r="B251" s="209"/>
      <c r="C251" s="210"/>
      <c r="D251" s="211"/>
      <c r="E251" s="204" t="s">
        <v>371</v>
      </c>
      <c r="F251" s="205"/>
      <c r="G251" s="50" t="s">
        <v>350</v>
      </c>
      <c r="H251" s="204" t="s">
        <v>396</v>
      </c>
      <c r="I251" s="205"/>
      <c r="K251" s="48" t="str">
        <f t="shared" si="6"/>
        <v>г Одинцово, б-р Маршала Крылова, 27</v>
      </c>
      <c r="L251" s="48" t="str">
        <f>VLOOKUP(A:A,Лист2!$A:$F,2,FALSE)</f>
        <v>г.Одинцово, бульвар маршала Крылова, 27</v>
      </c>
      <c r="S251" s="48">
        <f t="shared" si="7"/>
        <v>0</v>
      </c>
    </row>
    <row r="252" spans="1:19" ht="11.1" customHeight="1" x14ac:dyDescent="0.2">
      <c r="A252" s="48" t="s">
        <v>786</v>
      </c>
      <c r="B252" s="209"/>
      <c r="C252" s="210"/>
      <c r="D252" s="211"/>
      <c r="E252" s="204" t="s">
        <v>369</v>
      </c>
      <c r="F252" s="205"/>
      <c r="G252" s="50" t="s">
        <v>368</v>
      </c>
      <c r="H252" s="204" t="s">
        <v>398</v>
      </c>
      <c r="I252" s="205"/>
      <c r="K252" s="48" t="str">
        <f t="shared" si="6"/>
        <v>г Одинцово, б-р Маршала Крылова, 27</v>
      </c>
      <c r="L252" s="48" t="str">
        <f>VLOOKUP(A:A,Лист2!$A:$F,2,FALSE)</f>
        <v>г.Одинцово, бульвар маршала Крылова, 27</v>
      </c>
      <c r="S252" s="48">
        <f t="shared" si="7"/>
        <v>0</v>
      </c>
    </row>
    <row r="253" spans="1:19" ht="11.85" customHeight="1" x14ac:dyDescent="0.2">
      <c r="A253" s="48" t="s">
        <v>786</v>
      </c>
      <c r="B253" s="209"/>
      <c r="C253" s="210"/>
      <c r="D253" s="211"/>
      <c r="E253" s="204" t="s">
        <v>366</v>
      </c>
      <c r="F253" s="205"/>
      <c r="G253" s="50" t="s">
        <v>365</v>
      </c>
      <c r="H253" s="204" t="s">
        <v>401</v>
      </c>
      <c r="I253" s="205"/>
      <c r="K253" s="48" t="str">
        <f t="shared" si="6"/>
        <v>г Одинцово, б-р Маршала Крылова, 27</v>
      </c>
      <c r="L253" s="48" t="str">
        <f>VLOOKUP(A:A,Лист2!$A:$F,2,FALSE)</f>
        <v>г.Одинцово, бульвар маршала Крылова, 27</v>
      </c>
      <c r="S253" s="48">
        <f t="shared" si="7"/>
        <v>0</v>
      </c>
    </row>
    <row r="254" spans="1:19" ht="11.85" customHeight="1" x14ac:dyDescent="0.2">
      <c r="A254" s="48" t="s">
        <v>786</v>
      </c>
      <c r="B254" s="209"/>
      <c r="C254" s="210"/>
      <c r="D254" s="211"/>
      <c r="E254" s="204" t="s">
        <v>500</v>
      </c>
      <c r="F254" s="205"/>
      <c r="G254" s="50" t="s">
        <v>373</v>
      </c>
      <c r="H254" s="204" t="s">
        <v>336</v>
      </c>
      <c r="I254" s="205"/>
      <c r="K254" s="48" t="str">
        <f t="shared" si="6"/>
        <v>г Одинцово, б-р Маршала Крылова, 27</v>
      </c>
      <c r="L254" s="48" t="str">
        <f>VLOOKUP(A:A,Лист2!$A:$F,2,FALSE)</f>
        <v>г.Одинцово, бульвар маршала Крылова, 27</v>
      </c>
      <c r="S254" s="57">
        <f>G254*1</f>
        <v>48.16</v>
      </c>
    </row>
    <row r="255" spans="1:19" ht="11.85" customHeight="1" x14ac:dyDescent="0.2">
      <c r="A255" s="48" t="s">
        <v>786</v>
      </c>
      <c r="B255" s="201"/>
      <c r="C255" s="202"/>
      <c r="D255" s="203"/>
      <c r="E255" s="204" t="s">
        <v>499</v>
      </c>
      <c r="F255" s="205"/>
      <c r="G255" s="50" t="s">
        <v>498</v>
      </c>
      <c r="H255" s="204" t="s">
        <v>375</v>
      </c>
      <c r="I255" s="205"/>
      <c r="K255" s="48" t="str">
        <f t="shared" si="6"/>
        <v>г Одинцово, б-р Маршала Крылова, 27</v>
      </c>
      <c r="L255" s="48" t="str">
        <f>VLOOKUP(A:A,Лист2!$A:$F,2,FALSE)</f>
        <v>г.Одинцово, бульвар маршала Крылова, 27</v>
      </c>
      <c r="S255" s="48">
        <f t="shared" si="7"/>
        <v>0</v>
      </c>
    </row>
    <row r="256" spans="1:19" ht="11.1" customHeight="1" x14ac:dyDescent="0.2">
      <c r="A256" s="48" t="s">
        <v>786</v>
      </c>
      <c r="B256" s="51"/>
      <c r="C256" s="196" t="s">
        <v>785</v>
      </c>
      <c r="D256" s="197"/>
      <c r="E256" s="197"/>
      <c r="F256" s="197"/>
      <c r="G256" s="197"/>
      <c r="H256" s="197"/>
      <c r="I256" s="196"/>
      <c r="K256" s="48" t="str">
        <f t="shared" si="6"/>
        <v>г Одинцово, б-р Маршала Крылова, 27</v>
      </c>
      <c r="L256" s="48" t="str">
        <f>VLOOKUP(A:A,Лист2!$A:$F,2,FALSE)</f>
        <v>г.Одинцово, бульвар маршала Крылова, 27</v>
      </c>
      <c r="S256" s="48">
        <f t="shared" si="7"/>
        <v>0</v>
      </c>
    </row>
    <row r="257" spans="1:19" ht="11.85" customHeight="1" x14ac:dyDescent="0.2">
      <c r="A257" s="48" t="s">
        <v>785</v>
      </c>
      <c r="B257" s="198" t="s">
        <v>339</v>
      </c>
      <c r="C257" s="199"/>
      <c r="D257" s="200"/>
      <c r="E257" s="204" t="s">
        <v>351</v>
      </c>
      <c r="F257" s="205"/>
      <c r="G257" s="50" t="s">
        <v>350</v>
      </c>
      <c r="H257" s="204" t="s">
        <v>370</v>
      </c>
      <c r="I257" s="205"/>
      <c r="K257" s="48" t="str">
        <f t="shared" si="6"/>
        <v>г Одинцово, ул 1-я Вокзальная, 41</v>
      </c>
      <c r="L257" s="48" t="str">
        <f>VLOOKUP(A:A,Лист2!$A:$F,2,FALSE)</f>
        <v>г.Одинцово, 1-я Вокзальная, 41</v>
      </c>
      <c r="S257" s="48">
        <f t="shared" si="7"/>
        <v>0</v>
      </c>
    </row>
    <row r="258" spans="1:19" ht="11.85" customHeight="1" x14ac:dyDescent="0.2">
      <c r="A258" s="48" t="s">
        <v>785</v>
      </c>
      <c r="B258" s="209"/>
      <c r="C258" s="210"/>
      <c r="D258" s="211"/>
      <c r="E258" s="204" t="s">
        <v>371</v>
      </c>
      <c r="F258" s="205"/>
      <c r="G258" s="50" t="s">
        <v>350</v>
      </c>
      <c r="H258" s="204" t="s">
        <v>370</v>
      </c>
      <c r="I258" s="205"/>
      <c r="K258" s="48" t="str">
        <f t="shared" si="6"/>
        <v>г Одинцово, ул 1-я Вокзальная, 41</v>
      </c>
      <c r="L258" s="48" t="str">
        <f>VLOOKUP(A:A,Лист2!$A:$F,2,FALSE)</f>
        <v>г.Одинцово, 1-я Вокзальная, 41</v>
      </c>
      <c r="S258" s="48">
        <f t="shared" si="7"/>
        <v>0</v>
      </c>
    </row>
    <row r="259" spans="1:19" ht="11.85" customHeight="1" x14ac:dyDescent="0.2">
      <c r="A259" s="48" t="s">
        <v>785</v>
      </c>
      <c r="B259" s="209"/>
      <c r="C259" s="210"/>
      <c r="D259" s="211"/>
      <c r="E259" s="204" t="s">
        <v>369</v>
      </c>
      <c r="F259" s="205"/>
      <c r="G259" s="50" t="s">
        <v>368</v>
      </c>
      <c r="H259" s="204" t="s">
        <v>367</v>
      </c>
      <c r="I259" s="205"/>
      <c r="K259" s="48" t="str">
        <f t="shared" si="6"/>
        <v>г Одинцово, ул 1-я Вокзальная, 41</v>
      </c>
      <c r="L259" s="48" t="str">
        <f>VLOOKUP(A:A,Лист2!$A:$F,2,FALSE)</f>
        <v>г.Одинцово, 1-я Вокзальная, 41</v>
      </c>
      <c r="S259" s="48">
        <f t="shared" si="7"/>
        <v>0</v>
      </c>
    </row>
    <row r="260" spans="1:19" ht="11.1" customHeight="1" x14ac:dyDescent="0.2">
      <c r="A260" s="48" t="s">
        <v>785</v>
      </c>
      <c r="B260" s="209"/>
      <c r="C260" s="210"/>
      <c r="D260" s="211"/>
      <c r="E260" s="204" t="s">
        <v>366</v>
      </c>
      <c r="F260" s="205"/>
      <c r="G260" s="50" t="s">
        <v>365</v>
      </c>
      <c r="H260" s="204" t="s">
        <v>364</v>
      </c>
      <c r="I260" s="205"/>
      <c r="K260" s="48" t="str">
        <f t="shared" si="6"/>
        <v>г Одинцово, ул 1-я Вокзальная, 41</v>
      </c>
      <c r="L260" s="48" t="str">
        <f>VLOOKUP(A:A,Лист2!$A:$F,2,FALSE)</f>
        <v>г.Одинцово, 1-я Вокзальная, 41</v>
      </c>
      <c r="S260" s="48">
        <f t="shared" si="7"/>
        <v>0</v>
      </c>
    </row>
    <row r="261" spans="1:19" ht="11.85" customHeight="1" x14ac:dyDescent="0.2">
      <c r="A261" s="48" t="s">
        <v>785</v>
      </c>
      <c r="B261" s="209"/>
      <c r="C261" s="210"/>
      <c r="D261" s="211"/>
      <c r="E261" s="204" t="s">
        <v>517</v>
      </c>
      <c r="F261" s="205"/>
      <c r="G261" s="50" t="s">
        <v>361</v>
      </c>
      <c r="H261" s="204" t="s">
        <v>336</v>
      </c>
      <c r="I261" s="205"/>
      <c r="K261" s="48" t="str">
        <f t="shared" si="6"/>
        <v>г Одинцово, ул 1-я Вокзальная, 41</v>
      </c>
      <c r="L261" s="48" t="str">
        <f>VLOOKUP(A:A,Лист2!$A:$F,2,FALSE)</f>
        <v>г.Одинцово, 1-я Вокзальная, 41</v>
      </c>
      <c r="S261" s="57">
        <f>G261*1</f>
        <v>33.17</v>
      </c>
    </row>
    <row r="262" spans="1:19" ht="11.85" customHeight="1" x14ac:dyDescent="0.2">
      <c r="A262" s="48" t="s">
        <v>785</v>
      </c>
      <c r="B262" s="201"/>
      <c r="C262" s="202"/>
      <c r="D262" s="203"/>
      <c r="E262" s="204" t="s">
        <v>514</v>
      </c>
      <c r="F262" s="205"/>
      <c r="G262" s="50" t="s">
        <v>507</v>
      </c>
      <c r="H262" s="204" t="s">
        <v>346</v>
      </c>
      <c r="I262" s="205"/>
      <c r="K262" s="48" t="str">
        <f t="shared" si="6"/>
        <v>г Одинцово, ул 1-я Вокзальная, 41</v>
      </c>
      <c r="L262" s="48" t="str">
        <f>VLOOKUP(A:A,Лист2!$A:$F,2,FALSE)</f>
        <v>г.Одинцово, 1-я Вокзальная, 41</v>
      </c>
      <c r="S262" s="48">
        <f t="shared" si="7"/>
        <v>0</v>
      </c>
    </row>
    <row r="263" spans="1:19" ht="11.85" customHeight="1" x14ac:dyDescent="0.2">
      <c r="A263" s="48" t="s">
        <v>785</v>
      </c>
      <c r="B263" s="51"/>
      <c r="C263" s="196" t="s">
        <v>784</v>
      </c>
      <c r="D263" s="197"/>
      <c r="E263" s="197"/>
      <c r="F263" s="197"/>
      <c r="G263" s="197"/>
      <c r="H263" s="197"/>
      <c r="I263" s="196"/>
      <c r="K263" s="48" t="str">
        <f t="shared" si="6"/>
        <v>г Одинцово, ул 1-я Вокзальная, 41</v>
      </c>
      <c r="L263" s="48" t="str">
        <f>VLOOKUP(A:A,Лист2!$A:$F,2,FALSE)</f>
        <v>г.Одинцово, 1-я Вокзальная, 41</v>
      </c>
      <c r="S263" s="48">
        <f t="shared" si="7"/>
        <v>0</v>
      </c>
    </row>
    <row r="264" spans="1:19" ht="11.1" customHeight="1" x14ac:dyDescent="0.2">
      <c r="A264" s="48" t="s">
        <v>784</v>
      </c>
      <c r="B264" s="198" t="s">
        <v>339</v>
      </c>
      <c r="C264" s="199"/>
      <c r="D264" s="200"/>
      <c r="E264" s="204" t="s">
        <v>351</v>
      </c>
      <c r="F264" s="205"/>
      <c r="G264" s="50" t="s">
        <v>350</v>
      </c>
      <c r="H264" s="204" t="s">
        <v>370</v>
      </c>
      <c r="I264" s="205"/>
      <c r="K264" s="48" t="str">
        <f t="shared" si="6"/>
        <v>г Одинцово, ул 1-я Вокзальная, 43</v>
      </c>
      <c r="L264" s="48" t="str">
        <f>VLOOKUP(A:A,Лист2!$A:$F,2,FALSE)</f>
        <v>г.Одинцово, 1-я Вокзальная, 43</v>
      </c>
      <c r="S264" s="48">
        <f t="shared" si="7"/>
        <v>0</v>
      </c>
    </row>
    <row r="265" spans="1:19" ht="11.85" customHeight="1" x14ac:dyDescent="0.2">
      <c r="A265" s="48" t="s">
        <v>784</v>
      </c>
      <c r="B265" s="209"/>
      <c r="C265" s="210"/>
      <c r="D265" s="211"/>
      <c r="E265" s="204" t="s">
        <v>371</v>
      </c>
      <c r="F265" s="205"/>
      <c r="G265" s="50" t="s">
        <v>350</v>
      </c>
      <c r="H265" s="204" t="s">
        <v>370</v>
      </c>
      <c r="I265" s="205"/>
      <c r="K265" s="48" t="str">
        <f t="shared" si="6"/>
        <v>г Одинцово, ул 1-я Вокзальная, 43</v>
      </c>
      <c r="L265" s="48" t="str">
        <f>VLOOKUP(A:A,Лист2!$A:$F,2,FALSE)</f>
        <v>г.Одинцово, 1-я Вокзальная, 43</v>
      </c>
      <c r="S265" s="48">
        <f t="shared" si="7"/>
        <v>0</v>
      </c>
    </row>
    <row r="266" spans="1:19" ht="11.85" customHeight="1" x14ac:dyDescent="0.2">
      <c r="A266" s="48" t="s">
        <v>784</v>
      </c>
      <c r="B266" s="209"/>
      <c r="C266" s="210"/>
      <c r="D266" s="211"/>
      <c r="E266" s="204" t="s">
        <v>369</v>
      </c>
      <c r="F266" s="205"/>
      <c r="G266" s="50" t="s">
        <v>368</v>
      </c>
      <c r="H266" s="204" t="s">
        <v>367</v>
      </c>
      <c r="I266" s="205"/>
      <c r="K266" s="48" t="str">
        <f t="shared" ref="K266:K329" si="8">IF(C265&gt;0,C265,K265)</f>
        <v>г Одинцово, ул 1-я Вокзальная, 43</v>
      </c>
      <c r="L266" s="48" t="str">
        <f>VLOOKUP(A:A,Лист2!$A:$F,2,FALSE)</f>
        <v>г.Одинцово, 1-я Вокзальная, 43</v>
      </c>
      <c r="S266" s="48">
        <f t="shared" ref="S266:S329" si="9">IF($E266=S$7,G266,0)</f>
        <v>0</v>
      </c>
    </row>
    <row r="267" spans="1:19" ht="11.85" customHeight="1" x14ac:dyDescent="0.2">
      <c r="A267" s="48" t="s">
        <v>784</v>
      </c>
      <c r="B267" s="209"/>
      <c r="C267" s="210"/>
      <c r="D267" s="211"/>
      <c r="E267" s="204" t="s">
        <v>366</v>
      </c>
      <c r="F267" s="205"/>
      <c r="G267" s="50" t="s">
        <v>365</v>
      </c>
      <c r="H267" s="204" t="s">
        <v>364</v>
      </c>
      <c r="I267" s="205"/>
      <c r="K267" s="48" t="str">
        <f t="shared" si="8"/>
        <v>г Одинцово, ул 1-я Вокзальная, 43</v>
      </c>
      <c r="L267" s="48" t="str">
        <f>VLOOKUP(A:A,Лист2!$A:$F,2,FALSE)</f>
        <v>г.Одинцово, 1-я Вокзальная, 43</v>
      </c>
      <c r="S267" s="48">
        <f t="shared" si="9"/>
        <v>0</v>
      </c>
    </row>
    <row r="268" spans="1:19" ht="11.1" customHeight="1" x14ac:dyDescent="0.2">
      <c r="A268" s="48" t="s">
        <v>784</v>
      </c>
      <c r="B268" s="209"/>
      <c r="C268" s="210"/>
      <c r="D268" s="211"/>
      <c r="E268" s="204" t="s">
        <v>517</v>
      </c>
      <c r="F268" s="205"/>
      <c r="G268" s="50" t="s">
        <v>361</v>
      </c>
      <c r="H268" s="204" t="s">
        <v>336</v>
      </c>
      <c r="I268" s="205"/>
      <c r="K268" s="48" t="str">
        <f t="shared" si="8"/>
        <v>г Одинцово, ул 1-я Вокзальная, 43</v>
      </c>
      <c r="L268" s="48" t="str">
        <f>VLOOKUP(A:A,Лист2!$A:$F,2,FALSE)</f>
        <v>г.Одинцово, 1-я Вокзальная, 43</v>
      </c>
      <c r="S268" s="57">
        <f>G268*1</f>
        <v>33.17</v>
      </c>
    </row>
    <row r="269" spans="1:19" ht="11.85" customHeight="1" x14ac:dyDescent="0.2">
      <c r="A269" s="48" t="s">
        <v>784</v>
      </c>
      <c r="B269" s="201"/>
      <c r="C269" s="202"/>
      <c r="D269" s="203"/>
      <c r="E269" s="204" t="s">
        <v>514</v>
      </c>
      <c r="F269" s="205"/>
      <c r="G269" s="50" t="s">
        <v>507</v>
      </c>
      <c r="H269" s="204" t="s">
        <v>346</v>
      </c>
      <c r="I269" s="205"/>
      <c r="K269" s="48" t="str">
        <f t="shared" si="8"/>
        <v>г Одинцово, ул 1-я Вокзальная, 43</v>
      </c>
      <c r="L269" s="48" t="str">
        <f>VLOOKUP(A:A,Лист2!$A:$F,2,FALSE)</f>
        <v>г.Одинцово, 1-я Вокзальная, 43</v>
      </c>
      <c r="S269" s="48">
        <f t="shared" si="9"/>
        <v>0</v>
      </c>
    </row>
    <row r="270" spans="1:19" ht="11.85" customHeight="1" x14ac:dyDescent="0.2">
      <c r="A270" s="48" t="s">
        <v>784</v>
      </c>
      <c r="B270" s="51"/>
      <c r="C270" s="196" t="s">
        <v>783</v>
      </c>
      <c r="D270" s="197"/>
      <c r="E270" s="197"/>
      <c r="F270" s="197"/>
      <c r="G270" s="197"/>
      <c r="H270" s="197"/>
      <c r="I270" s="196"/>
      <c r="K270" s="48" t="str">
        <f t="shared" si="8"/>
        <v>г Одинцово, ул 1-я Вокзальная, 43</v>
      </c>
      <c r="L270" s="48" t="str">
        <f>VLOOKUP(A:A,Лист2!$A:$F,2,FALSE)</f>
        <v>г.Одинцово, 1-я Вокзальная, 43</v>
      </c>
      <c r="S270" s="48">
        <f t="shared" si="9"/>
        <v>0</v>
      </c>
    </row>
    <row r="271" spans="1:19" ht="11.85" customHeight="1" x14ac:dyDescent="0.2">
      <c r="A271" s="48" t="s">
        <v>783</v>
      </c>
      <c r="B271" s="198" t="s">
        <v>339</v>
      </c>
      <c r="C271" s="212"/>
      <c r="D271" s="213"/>
      <c r="E271" s="204" t="s">
        <v>351</v>
      </c>
      <c r="F271" s="205"/>
      <c r="G271" s="50" t="s">
        <v>350</v>
      </c>
      <c r="H271" s="204" t="s">
        <v>370</v>
      </c>
      <c r="I271" s="205"/>
      <c r="K271" s="48" t="str">
        <f t="shared" si="8"/>
        <v>г Одинцово, ул 1-я Вокзальная, 46</v>
      </c>
      <c r="L271" s="48" t="str">
        <f>VLOOKUP(A:A,Лист2!$A:$F,2,FALSE)</f>
        <v>г.Одинцово, 1-я Вокзальная, 46</v>
      </c>
      <c r="S271" s="48">
        <f t="shared" si="9"/>
        <v>0</v>
      </c>
    </row>
    <row r="272" spans="1:19" ht="11.85" customHeight="1" x14ac:dyDescent="0.2">
      <c r="A272" s="48" t="s">
        <v>783</v>
      </c>
      <c r="B272" s="198" t="s">
        <v>339</v>
      </c>
      <c r="C272" s="199"/>
      <c r="D272" s="200"/>
      <c r="E272" s="204" t="s">
        <v>371</v>
      </c>
      <c r="F272" s="205"/>
      <c r="G272" s="50" t="s">
        <v>350</v>
      </c>
      <c r="H272" s="204" t="s">
        <v>370</v>
      </c>
      <c r="I272" s="205"/>
      <c r="K272" s="48" t="str">
        <f t="shared" si="8"/>
        <v>г Одинцово, ул 1-я Вокзальная, 46</v>
      </c>
      <c r="L272" s="48" t="str">
        <f>VLOOKUP(A:A,Лист2!$A:$F,2,FALSE)</f>
        <v>г.Одинцово, 1-я Вокзальная, 46</v>
      </c>
      <c r="S272" s="48">
        <f t="shared" si="9"/>
        <v>0</v>
      </c>
    </row>
    <row r="273" spans="1:19" ht="11.85" customHeight="1" x14ac:dyDescent="0.2">
      <c r="A273" s="48" t="s">
        <v>783</v>
      </c>
      <c r="B273" s="209"/>
      <c r="C273" s="210"/>
      <c r="D273" s="211"/>
      <c r="E273" s="204" t="s">
        <v>369</v>
      </c>
      <c r="F273" s="205"/>
      <c r="G273" s="50" t="s">
        <v>368</v>
      </c>
      <c r="H273" s="204" t="s">
        <v>367</v>
      </c>
      <c r="I273" s="205"/>
      <c r="K273" s="48" t="str">
        <f t="shared" si="8"/>
        <v>г Одинцово, ул 1-я Вокзальная, 46</v>
      </c>
      <c r="L273" s="48" t="str">
        <f>VLOOKUP(A:A,Лист2!$A:$F,2,FALSE)</f>
        <v>г.Одинцово, 1-я Вокзальная, 46</v>
      </c>
      <c r="S273" s="48">
        <f t="shared" si="9"/>
        <v>0</v>
      </c>
    </row>
    <row r="274" spans="1:19" ht="11.85" customHeight="1" x14ac:dyDescent="0.2">
      <c r="A274" s="48" t="s">
        <v>783</v>
      </c>
      <c r="B274" s="209"/>
      <c r="C274" s="210"/>
      <c r="D274" s="211"/>
      <c r="E274" s="204" t="s">
        <v>366</v>
      </c>
      <c r="F274" s="205"/>
      <c r="G274" s="50" t="s">
        <v>365</v>
      </c>
      <c r="H274" s="204" t="s">
        <v>364</v>
      </c>
      <c r="I274" s="205"/>
      <c r="K274" s="48" t="str">
        <f t="shared" si="8"/>
        <v>г Одинцово, ул 1-я Вокзальная, 46</v>
      </c>
      <c r="L274" s="48" t="str">
        <f>VLOOKUP(A:A,Лист2!$A:$F,2,FALSE)</f>
        <v>г.Одинцово, 1-я Вокзальная, 46</v>
      </c>
      <c r="S274" s="48">
        <f t="shared" si="9"/>
        <v>0</v>
      </c>
    </row>
    <row r="275" spans="1:19" ht="11.1" customHeight="1" x14ac:dyDescent="0.2">
      <c r="A275" s="48" t="s">
        <v>783</v>
      </c>
      <c r="B275" s="209"/>
      <c r="C275" s="210"/>
      <c r="D275" s="211"/>
      <c r="E275" s="204" t="s">
        <v>517</v>
      </c>
      <c r="F275" s="205"/>
      <c r="G275" s="50" t="s">
        <v>361</v>
      </c>
      <c r="H275" s="204" t="s">
        <v>336</v>
      </c>
      <c r="I275" s="205"/>
      <c r="K275" s="48" t="str">
        <f t="shared" si="8"/>
        <v>г Одинцово, ул 1-я Вокзальная, 46</v>
      </c>
      <c r="L275" s="48" t="str">
        <f>VLOOKUP(A:A,Лист2!$A:$F,2,FALSE)</f>
        <v>г.Одинцово, 1-я Вокзальная, 46</v>
      </c>
      <c r="S275" s="57">
        <f>G275*1</f>
        <v>33.17</v>
      </c>
    </row>
    <row r="276" spans="1:19" ht="11.85" customHeight="1" x14ac:dyDescent="0.2">
      <c r="A276" s="48" t="s">
        <v>783</v>
      </c>
      <c r="B276" s="201"/>
      <c r="C276" s="202"/>
      <c r="D276" s="203"/>
      <c r="E276" s="204" t="s">
        <v>514</v>
      </c>
      <c r="F276" s="205"/>
      <c r="G276" s="50" t="s">
        <v>507</v>
      </c>
      <c r="H276" s="204" t="s">
        <v>346</v>
      </c>
      <c r="I276" s="205"/>
      <c r="K276" s="48" t="str">
        <f t="shared" si="8"/>
        <v>г Одинцово, ул 1-я Вокзальная, 46</v>
      </c>
      <c r="L276" s="48" t="str">
        <f>VLOOKUP(A:A,Лист2!$A:$F,2,FALSE)</f>
        <v>г.Одинцово, 1-я Вокзальная, 46</v>
      </c>
      <c r="S276" s="48">
        <f t="shared" si="9"/>
        <v>0</v>
      </c>
    </row>
    <row r="277" spans="1:19" ht="11.85" customHeight="1" x14ac:dyDescent="0.2">
      <c r="A277" s="48" t="s">
        <v>783</v>
      </c>
      <c r="B277" s="51"/>
      <c r="C277" s="196" t="s">
        <v>782</v>
      </c>
      <c r="D277" s="197"/>
      <c r="E277" s="197"/>
      <c r="F277" s="197"/>
      <c r="G277" s="197"/>
      <c r="H277" s="197"/>
      <c r="I277" s="196"/>
      <c r="K277" s="48" t="str">
        <f t="shared" si="8"/>
        <v>г Одинцово, ул 1-я Вокзальная, 46</v>
      </c>
      <c r="L277" s="48" t="str">
        <f>VLOOKUP(A:A,Лист2!$A:$F,2,FALSE)</f>
        <v>г.Одинцово, 1-я Вокзальная, 46</v>
      </c>
      <c r="S277" s="48">
        <f t="shared" si="9"/>
        <v>0</v>
      </c>
    </row>
    <row r="278" spans="1:19" ht="11.85" customHeight="1" x14ac:dyDescent="0.2">
      <c r="A278" s="48" t="s">
        <v>782</v>
      </c>
      <c r="B278" s="198" t="s">
        <v>339</v>
      </c>
      <c r="C278" s="199"/>
      <c r="D278" s="200"/>
      <c r="E278" s="204" t="s">
        <v>351</v>
      </c>
      <c r="F278" s="205"/>
      <c r="G278" s="50" t="s">
        <v>350</v>
      </c>
      <c r="H278" s="204" t="s">
        <v>370</v>
      </c>
      <c r="I278" s="205"/>
      <c r="K278" s="48" t="str">
        <f t="shared" si="8"/>
        <v>г Одинцово, ул 1-я Вокзальная, 50</v>
      </c>
      <c r="L278" s="48" t="str">
        <f>VLOOKUP(A:A,Лист2!$A:$F,2,FALSE)</f>
        <v>г.Одинцово, 1-я Вокзальная, 50</v>
      </c>
      <c r="S278" s="48">
        <f t="shared" si="9"/>
        <v>0</v>
      </c>
    </row>
    <row r="279" spans="1:19" ht="11.1" customHeight="1" x14ac:dyDescent="0.2">
      <c r="A279" s="48" t="s">
        <v>782</v>
      </c>
      <c r="B279" s="209"/>
      <c r="C279" s="210"/>
      <c r="D279" s="211"/>
      <c r="E279" s="204" t="s">
        <v>371</v>
      </c>
      <c r="F279" s="205"/>
      <c r="G279" s="50" t="s">
        <v>350</v>
      </c>
      <c r="H279" s="204" t="s">
        <v>370</v>
      </c>
      <c r="I279" s="205"/>
      <c r="K279" s="48" t="str">
        <f t="shared" si="8"/>
        <v>г Одинцово, ул 1-я Вокзальная, 50</v>
      </c>
      <c r="L279" s="48" t="str">
        <f>VLOOKUP(A:A,Лист2!$A:$F,2,FALSE)</f>
        <v>г.Одинцово, 1-я Вокзальная, 50</v>
      </c>
      <c r="S279" s="48">
        <f t="shared" si="9"/>
        <v>0</v>
      </c>
    </row>
    <row r="280" spans="1:19" ht="11.85" customHeight="1" x14ac:dyDescent="0.2">
      <c r="A280" s="48" t="s">
        <v>782</v>
      </c>
      <c r="B280" s="209"/>
      <c r="C280" s="210"/>
      <c r="D280" s="211"/>
      <c r="E280" s="204" t="s">
        <v>369</v>
      </c>
      <c r="F280" s="205"/>
      <c r="G280" s="50" t="s">
        <v>368</v>
      </c>
      <c r="H280" s="204" t="s">
        <v>367</v>
      </c>
      <c r="I280" s="205"/>
      <c r="K280" s="48" t="str">
        <f t="shared" si="8"/>
        <v>г Одинцово, ул 1-я Вокзальная, 50</v>
      </c>
      <c r="L280" s="48" t="str">
        <f>VLOOKUP(A:A,Лист2!$A:$F,2,FALSE)</f>
        <v>г.Одинцово, 1-я Вокзальная, 50</v>
      </c>
      <c r="S280" s="48">
        <f t="shared" si="9"/>
        <v>0</v>
      </c>
    </row>
    <row r="281" spans="1:19" ht="11.85" customHeight="1" x14ac:dyDescent="0.2">
      <c r="A281" s="48" t="s">
        <v>782</v>
      </c>
      <c r="B281" s="209"/>
      <c r="C281" s="210"/>
      <c r="D281" s="211"/>
      <c r="E281" s="204" t="s">
        <v>366</v>
      </c>
      <c r="F281" s="205"/>
      <c r="G281" s="50" t="s">
        <v>365</v>
      </c>
      <c r="H281" s="204" t="s">
        <v>364</v>
      </c>
      <c r="I281" s="205"/>
      <c r="K281" s="48" t="str">
        <f t="shared" si="8"/>
        <v>г Одинцово, ул 1-я Вокзальная, 50</v>
      </c>
      <c r="L281" s="48" t="str">
        <f>VLOOKUP(A:A,Лист2!$A:$F,2,FALSE)</f>
        <v>г.Одинцово, 1-я Вокзальная, 50</v>
      </c>
      <c r="S281" s="48">
        <f t="shared" si="9"/>
        <v>0</v>
      </c>
    </row>
    <row r="282" spans="1:19" ht="11.85" customHeight="1" x14ac:dyDescent="0.2">
      <c r="A282" s="48" t="s">
        <v>782</v>
      </c>
      <c r="B282" s="209"/>
      <c r="C282" s="210"/>
      <c r="D282" s="211"/>
      <c r="E282" s="204" t="s">
        <v>517</v>
      </c>
      <c r="F282" s="205"/>
      <c r="G282" s="50" t="s">
        <v>361</v>
      </c>
      <c r="H282" s="204" t="s">
        <v>336</v>
      </c>
      <c r="I282" s="205"/>
      <c r="K282" s="48" t="str">
        <f t="shared" si="8"/>
        <v>г Одинцово, ул 1-я Вокзальная, 50</v>
      </c>
      <c r="L282" s="48" t="str">
        <f>VLOOKUP(A:A,Лист2!$A:$F,2,FALSE)</f>
        <v>г.Одинцово, 1-я Вокзальная, 50</v>
      </c>
      <c r="S282" s="57">
        <f>G282*1</f>
        <v>33.17</v>
      </c>
    </row>
    <row r="283" spans="1:19" ht="11.1" customHeight="1" x14ac:dyDescent="0.2">
      <c r="A283" s="48" t="s">
        <v>782</v>
      </c>
      <c r="B283" s="201"/>
      <c r="C283" s="202"/>
      <c r="D283" s="203"/>
      <c r="E283" s="204" t="s">
        <v>514</v>
      </c>
      <c r="F283" s="205"/>
      <c r="G283" s="50" t="s">
        <v>507</v>
      </c>
      <c r="H283" s="204" t="s">
        <v>346</v>
      </c>
      <c r="I283" s="205"/>
      <c r="K283" s="48" t="str">
        <f t="shared" si="8"/>
        <v>г Одинцово, ул 1-я Вокзальная, 50</v>
      </c>
      <c r="L283" s="48" t="str">
        <f>VLOOKUP(A:A,Лист2!$A:$F,2,FALSE)</f>
        <v>г.Одинцово, 1-я Вокзальная, 50</v>
      </c>
      <c r="S283" s="48">
        <f t="shared" si="9"/>
        <v>0</v>
      </c>
    </row>
    <row r="284" spans="1:19" ht="11.85" customHeight="1" x14ac:dyDescent="0.2">
      <c r="A284" s="48" t="s">
        <v>782</v>
      </c>
      <c r="B284" s="51"/>
      <c r="C284" s="196" t="s">
        <v>781</v>
      </c>
      <c r="D284" s="197"/>
      <c r="E284" s="197"/>
      <c r="F284" s="197"/>
      <c r="G284" s="197"/>
      <c r="H284" s="197"/>
      <c r="I284" s="196"/>
      <c r="K284" s="48" t="str">
        <f t="shared" si="8"/>
        <v>г Одинцово, ул 1-я Вокзальная, 50</v>
      </c>
      <c r="L284" s="48" t="str">
        <f>VLOOKUP(A:A,Лист2!$A:$F,2,FALSE)</f>
        <v>г.Одинцово, 1-я Вокзальная, 50</v>
      </c>
      <c r="S284" s="48">
        <f t="shared" si="9"/>
        <v>0</v>
      </c>
    </row>
    <row r="285" spans="1:19" ht="11.85" customHeight="1" x14ac:dyDescent="0.2">
      <c r="A285" s="48" t="s">
        <v>781</v>
      </c>
      <c r="B285" s="198" t="s">
        <v>339</v>
      </c>
      <c r="C285" s="199"/>
      <c r="D285" s="200"/>
      <c r="E285" s="204" t="s">
        <v>351</v>
      </c>
      <c r="F285" s="205"/>
      <c r="G285" s="50" t="s">
        <v>350</v>
      </c>
      <c r="H285" s="204" t="s">
        <v>370</v>
      </c>
      <c r="I285" s="205"/>
      <c r="K285" s="48" t="str">
        <f t="shared" si="8"/>
        <v>г Одинцово, ул 1-я Вокзальная, 52</v>
      </c>
      <c r="L285" s="48" t="str">
        <f>VLOOKUP(A:A,Лист2!$A:$F,2,FALSE)</f>
        <v>г.Одинцово, 1-я Вокзальная, 52</v>
      </c>
      <c r="S285" s="48">
        <f t="shared" si="9"/>
        <v>0</v>
      </c>
    </row>
    <row r="286" spans="1:19" ht="11.85" customHeight="1" x14ac:dyDescent="0.2">
      <c r="A286" s="48" t="s">
        <v>781</v>
      </c>
      <c r="B286" s="209"/>
      <c r="C286" s="210"/>
      <c r="D286" s="211"/>
      <c r="E286" s="204" t="s">
        <v>371</v>
      </c>
      <c r="F286" s="205"/>
      <c r="G286" s="50" t="s">
        <v>350</v>
      </c>
      <c r="H286" s="204" t="s">
        <v>370</v>
      </c>
      <c r="I286" s="205"/>
      <c r="K286" s="48" t="str">
        <f t="shared" si="8"/>
        <v>г Одинцово, ул 1-я Вокзальная, 52</v>
      </c>
      <c r="L286" s="48" t="str">
        <f>VLOOKUP(A:A,Лист2!$A:$F,2,FALSE)</f>
        <v>г.Одинцово, 1-я Вокзальная, 52</v>
      </c>
      <c r="S286" s="48">
        <f t="shared" si="9"/>
        <v>0</v>
      </c>
    </row>
    <row r="287" spans="1:19" ht="11.1" customHeight="1" x14ac:dyDescent="0.2">
      <c r="A287" s="48" t="s">
        <v>781</v>
      </c>
      <c r="B287" s="209"/>
      <c r="C287" s="210"/>
      <c r="D287" s="211"/>
      <c r="E287" s="204" t="s">
        <v>369</v>
      </c>
      <c r="F287" s="205"/>
      <c r="G287" s="50" t="s">
        <v>368</v>
      </c>
      <c r="H287" s="204" t="s">
        <v>367</v>
      </c>
      <c r="I287" s="205"/>
      <c r="K287" s="48" t="str">
        <f t="shared" si="8"/>
        <v>г Одинцово, ул 1-я Вокзальная, 52</v>
      </c>
      <c r="L287" s="48" t="str">
        <f>VLOOKUP(A:A,Лист2!$A:$F,2,FALSE)</f>
        <v>г.Одинцово, 1-я Вокзальная, 52</v>
      </c>
      <c r="S287" s="48">
        <f t="shared" si="9"/>
        <v>0</v>
      </c>
    </row>
    <row r="288" spans="1:19" ht="11.85" customHeight="1" x14ac:dyDescent="0.2">
      <c r="A288" s="48" t="s">
        <v>781</v>
      </c>
      <c r="B288" s="209"/>
      <c r="C288" s="210"/>
      <c r="D288" s="211"/>
      <c r="E288" s="204" t="s">
        <v>366</v>
      </c>
      <c r="F288" s="205"/>
      <c r="G288" s="50" t="s">
        <v>365</v>
      </c>
      <c r="H288" s="204" t="s">
        <v>364</v>
      </c>
      <c r="I288" s="205"/>
      <c r="K288" s="48" t="str">
        <f t="shared" si="8"/>
        <v>г Одинцово, ул 1-я Вокзальная, 52</v>
      </c>
      <c r="L288" s="48" t="str">
        <f>VLOOKUP(A:A,Лист2!$A:$F,2,FALSE)</f>
        <v>г.Одинцово, 1-я Вокзальная, 52</v>
      </c>
      <c r="S288" s="48">
        <f t="shared" si="9"/>
        <v>0</v>
      </c>
    </row>
    <row r="289" spans="1:19" ht="11.85" customHeight="1" x14ac:dyDescent="0.2">
      <c r="A289" s="48" t="s">
        <v>781</v>
      </c>
      <c r="B289" s="209"/>
      <c r="C289" s="210"/>
      <c r="D289" s="211"/>
      <c r="E289" s="204" t="s">
        <v>517</v>
      </c>
      <c r="F289" s="205"/>
      <c r="G289" s="50" t="s">
        <v>361</v>
      </c>
      <c r="H289" s="204" t="s">
        <v>336</v>
      </c>
      <c r="I289" s="205"/>
      <c r="K289" s="48" t="str">
        <f t="shared" si="8"/>
        <v>г Одинцово, ул 1-я Вокзальная, 52</v>
      </c>
      <c r="L289" s="48" t="str">
        <f>VLOOKUP(A:A,Лист2!$A:$F,2,FALSE)</f>
        <v>г.Одинцово, 1-я Вокзальная, 52</v>
      </c>
      <c r="S289" s="57">
        <f>G289*1</f>
        <v>33.17</v>
      </c>
    </row>
    <row r="290" spans="1:19" ht="11.85" customHeight="1" x14ac:dyDescent="0.2">
      <c r="A290" s="48" t="s">
        <v>781</v>
      </c>
      <c r="B290" s="201"/>
      <c r="C290" s="202"/>
      <c r="D290" s="203"/>
      <c r="E290" s="204" t="s">
        <v>514</v>
      </c>
      <c r="F290" s="205"/>
      <c r="G290" s="50" t="s">
        <v>507</v>
      </c>
      <c r="H290" s="204" t="s">
        <v>346</v>
      </c>
      <c r="I290" s="205"/>
      <c r="K290" s="48" t="str">
        <f t="shared" si="8"/>
        <v>г Одинцово, ул 1-я Вокзальная, 52</v>
      </c>
      <c r="L290" s="48" t="str">
        <f>VLOOKUP(A:A,Лист2!$A:$F,2,FALSE)</f>
        <v>г.Одинцово, 1-я Вокзальная, 52</v>
      </c>
      <c r="S290" s="48">
        <f t="shared" si="9"/>
        <v>0</v>
      </c>
    </row>
    <row r="291" spans="1:19" ht="11.1" customHeight="1" x14ac:dyDescent="0.2">
      <c r="A291" s="48" t="s">
        <v>781</v>
      </c>
      <c r="B291" s="51"/>
      <c r="C291" s="196" t="s">
        <v>780</v>
      </c>
      <c r="D291" s="197"/>
      <c r="E291" s="197"/>
      <c r="F291" s="197"/>
      <c r="G291" s="197"/>
      <c r="H291" s="197"/>
      <c r="I291" s="196"/>
      <c r="K291" s="48" t="str">
        <f t="shared" si="8"/>
        <v>г Одинцово, ул 1-я Вокзальная, 52</v>
      </c>
      <c r="L291" s="48" t="str">
        <f>VLOOKUP(A:A,Лист2!$A:$F,2,FALSE)</f>
        <v>г.Одинцово, 1-я Вокзальная, 52</v>
      </c>
      <c r="S291" s="48">
        <f t="shared" si="9"/>
        <v>0</v>
      </c>
    </row>
    <row r="292" spans="1:19" ht="11.85" customHeight="1" x14ac:dyDescent="0.2">
      <c r="A292" s="48" t="s">
        <v>780</v>
      </c>
      <c r="B292" s="198" t="s">
        <v>505</v>
      </c>
      <c r="C292" s="199"/>
      <c r="D292" s="200"/>
      <c r="E292" s="204" t="s">
        <v>503</v>
      </c>
      <c r="F292" s="205"/>
      <c r="G292" s="50" t="s">
        <v>368</v>
      </c>
      <c r="H292" s="204" t="s">
        <v>406</v>
      </c>
      <c r="I292" s="205"/>
      <c r="K292" s="48" t="str">
        <f t="shared" si="8"/>
        <v>г Одинцово, ул Баковская, 2</v>
      </c>
      <c r="L292" s="48" t="str">
        <f>VLOOKUP(A:A,Лист2!$A:$F,2,FALSE)</f>
        <v>г.Одинцово, Баковская, 2</v>
      </c>
      <c r="S292" s="48">
        <f t="shared" si="9"/>
        <v>0</v>
      </c>
    </row>
    <row r="293" spans="1:19" ht="11.85" customHeight="1" x14ac:dyDescent="0.2">
      <c r="A293" s="48" t="s">
        <v>780</v>
      </c>
      <c r="B293" s="201"/>
      <c r="C293" s="202"/>
      <c r="D293" s="203"/>
      <c r="E293" s="204" t="s">
        <v>501</v>
      </c>
      <c r="F293" s="205"/>
      <c r="G293" s="50" t="s">
        <v>368</v>
      </c>
      <c r="H293" s="204" t="s">
        <v>488</v>
      </c>
      <c r="I293" s="205"/>
      <c r="K293" s="48" t="str">
        <f t="shared" si="8"/>
        <v>г Одинцово, ул Баковская, 2</v>
      </c>
      <c r="L293" s="48" t="str">
        <f>VLOOKUP(A:A,Лист2!$A:$F,2,FALSE)</f>
        <v>г.Одинцово, Баковская, 2</v>
      </c>
      <c r="S293" s="48">
        <f t="shared" si="9"/>
        <v>0</v>
      </c>
    </row>
    <row r="294" spans="1:19" ht="11.85" customHeight="1" x14ac:dyDescent="0.2">
      <c r="A294" s="48" t="s">
        <v>780</v>
      </c>
      <c r="B294" s="198" t="s">
        <v>339</v>
      </c>
      <c r="C294" s="199"/>
      <c r="D294" s="200"/>
      <c r="E294" s="204" t="s">
        <v>351</v>
      </c>
      <c r="F294" s="205"/>
      <c r="G294" s="50" t="s">
        <v>350</v>
      </c>
      <c r="H294" s="204" t="s">
        <v>379</v>
      </c>
      <c r="I294" s="205"/>
      <c r="K294" s="48" t="str">
        <f t="shared" si="8"/>
        <v>г Одинцово, ул Баковская, 2</v>
      </c>
      <c r="L294" s="48" t="str">
        <f>VLOOKUP(A:A,Лист2!$A:$F,2,FALSE)</f>
        <v>г.Одинцово, Баковская, 2</v>
      </c>
      <c r="S294" s="48">
        <f t="shared" si="9"/>
        <v>0</v>
      </c>
    </row>
    <row r="295" spans="1:19" ht="11.1" customHeight="1" x14ac:dyDescent="0.2">
      <c r="A295" s="48" t="s">
        <v>780</v>
      </c>
      <c r="B295" s="209"/>
      <c r="C295" s="210"/>
      <c r="D295" s="211"/>
      <c r="E295" s="204" t="s">
        <v>371</v>
      </c>
      <c r="F295" s="205"/>
      <c r="G295" s="50" t="s">
        <v>350</v>
      </c>
      <c r="H295" s="204" t="s">
        <v>379</v>
      </c>
      <c r="I295" s="205"/>
      <c r="K295" s="48" t="str">
        <f t="shared" si="8"/>
        <v>г Одинцово, ул Баковская, 2</v>
      </c>
      <c r="L295" s="48" t="str">
        <f>VLOOKUP(A:A,Лист2!$A:$F,2,FALSE)</f>
        <v>г.Одинцово, Баковская, 2</v>
      </c>
      <c r="S295" s="48">
        <f t="shared" si="9"/>
        <v>0</v>
      </c>
    </row>
    <row r="296" spans="1:19" ht="11.85" customHeight="1" x14ac:dyDescent="0.2">
      <c r="A296" s="48" t="s">
        <v>780</v>
      </c>
      <c r="B296" s="209"/>
      <c r="C296" s="210"/>
      <c r="D296" s="211"/>
      <c r="E296" s="204" t="s">
        <v>369</v>
      </c>
      <c r="F296" s="205"/>
      <c r="G296" s="50" t="s">
        <v>368</v>
      </c>
      <c r="H296" s="204" t="s">
        <v>378</v>
      </c>
      <c r="I296" s="205"/>
      <c r="K296" s="48" t="str">
        <f t="shared" si="8"/>
        <v>г Одинцово, ул Баковская, 2</v>
      </c>
      <c r="L296" s="48" t="str">
        <f>VLOOKUP(A:A,Лист2!$A:$F,2,FALSE)</f>
        <v>г.Одинцово, Баковская, 2</v>
      </c>
      <c r="S296" s="48">
        <f t="shared" si="9"/>
        <v>0</v>
      </c>
    </row>
    <row r="297" spans="1:19" ht="11.85" customHeight="1" x14ac:dyDescent="0.2">
      <c r="A297" s="48" t="s">
        <v>780</v>
      </c>
      <c r="B297" s="209"/>
      <c r="C297" s="210"/>
      <c r="D297" s="211"/>
      <c r="E297" s="204" t="s">
        <v>366</v>
      </c>
      <c r="F297" s="205"/>
      <c r="G297" s="50" t="s">
        <v>365</v>
      </c>
      <c r="H297" s="204" t="s">
        <v>377</v>
      </c>
      <c r="I297" s="205"/>
      <c r="K297" s="48" t="str">
        <f t="shared" si="8"/>
        <v>г Одинцово, ул Баковская, 2</v>
      </c>
      <c r="L297" s="48" t="str">
        <f>VLOOKUP(A:A,Лист2!$A:$F,2,FALSE)</f>
        <v>г.Одинцово, Баковская, 2</v>
      </c>
      <c r="S297" s="48">
        <f t="shared" si="9"/>
        <v>0</v>
      </c>
    </row>
    <row r="298" spans="1:19" ht="11.85" customHeight="1" x14ac:dyDescent="0.2">
      <c r="A298" s="48" t="s">
        <v>780</v>
      </c>
      <c r="B298" s="209"/>
      <c r="C298" s="210"/>
      <c r="D298" s="211"/>
      <c r="E298" s="204" t="s">
        <v>510</v>
      </c>
      <c r="F298" s="205"/>
      <c r="G298" s="50" t="s">
        <v>509</v>
      </c>
      <c r="H298" s="204" t="s">
        <v>336</v>
      </c>
      <c r="I298" s="205"/>
      <c r="K298" s="48" t="str">
        <f t="shared" si="8"/>
        <v>г Одинцово, ул Баковская, 2</v>
      </c>
      <c r="L298" s="48" t="str">
        <f>VLOOKUP(A:A,Лист2!$A:$F,2,FALSE)</f>
        <v>г.Одинцово, Баковская, 2</v>
      </c>
      <c r="S298" s="57">
        <f>G298*1</f>
        <v>48.44</v>
      </c>
    </row>
    <row r="299" spans="1:19" ht="11.1" customHeight="1" x14ac:dyDescent="0.2">
      <c r="A299" s="48" t="s">
        <v>780</v>
      </c>
      <c r="B299" s="201"/>
      <c r="C299" s="202"/>
      <c r="D299" s="203"/>
      <c r="E299" s="204" t="s">
        <v>508</v>
      </c>
      <c r="F299" s="205"/>
      <c r="G299" s="50" t="s">
        <v>507</v>
      </c>
      <c r="H299" s="204" t="s">
        <v>375</v>
      </c>
      <c r="I299" s="205"/>
      <c r="K299" s="48" t="str">
        <f t="shared" si="8"/>
        <v>г Одинцово, ул Баковская, 2</v>
      </c>
      <c r="L299" s="48" t="str">
        <f>VLOOKUP(A:A,Лист2!$A:$F,2,FALSE)</f>
        <v>г.Одинцово, Баковская, 2</v>
      </c>
      <c r="S299" s="48">
        <f t="shared" si="9"/>
        <v>0</v>
      </c>
    </row>
    <row r="300" spans="1:19" ht="11.85" customHeight="1" x14ac:dyDescent="0.2">
      <c r="A300" s="48" t="s">
        <v>780</v>
      </c>
      <c r="B300" s="198" t="s">
        <v>497</v>
      </c>
      <c r="C300" s="199"/>
      <c r="D300" s="200"/>
      <c r="E300" s="204" t="s">
        <v>495</v>
      </c>
      <c r="F300" s="205"/>
      <c r="G300" s="50" t="s">
        <v>365</v>
      </c>
      <c r="H300" s="204" t="s">
        <v>494</v>
      </c>
      <c r="I300" s="205"/>
      <c r="K300" s="48" t="str">
        <f t="shared" si="8"/>
        <v>г Одинцово, ул Баковская, 2</v>
      </c>
      <c r="L300" s="48" t="str">
        <f>VLOOKUP(A:A,Лист2!$A:$F,2,FALSE)</f>
        <v>г.Одинцово, Баковская, 2</v>
      </c>
      <c r="S300" s="48">
        <f t="shared" si="9"/>
        <v>0</v>
      </c>
    </row>
    <row r="301" spans="1:19" ht="11.85" customHeight="1" x14ac:dyDescent="0.2">
      <c r="A301" s="48" t="s">
        <v>780</v>
      </c>
      <c r="B301" s="209"/>
      <c r="C301" s="210"/>
      <c r="D301" s="211"/>
      <c r="E301" s="204" t="s">
        <v>492</v>
      </c>
      <c r="F301" s="205"/>
      <c r="G301" s="50" t="s">
        <v>350</v>
      </c>
      <c r="H301" s="204" t="s">
        <v>491</v>
      </c>
      <c r="I301" s="205"/>
      <c r="K301" s="48" t="str">
        <f t="shared" si="8"/>
        <v>г Одинцово, ул Баковская, 2</v>
      </c>
      <c r="L301" s="48" t="str">
        <f>VLOOKUP(A:A,Лист2!$A:$F,2,FALSE)</f>
        <v>г.Одинцово, Баковская, 2</v>
      </c>
      <c r="S301" s="48">
        <f t="shared" si="9"/>
        <v>0</v>
      </c>
    </row>
    <row r="302" spans="1:19" ht="11.85" customHeight="1" x14ac:dyDescent="0.2">
      <c r="A302" s="48" t="s">
        <v>780</v>
      </c>
      <c r="B302" s="201"/>
      <c r="C302" s="202"/>
      <c r="D302" s="203"/>
      <c r="E302" s="204" t="s">
        <v>489</v>
      </c>
      <c r="F302" s="205"/>
      <c r="G302" s="50" t="s">
        <v>350</v>
      </c>
      <c r="H302" s="204" t="s">
        <v>488</v>
      </c>
      <c r="I302" s="205"/>
      <c r="K302" s="48" t="str">
        <f t="shared" si="8"/>
        <v>г Одинцово, ул Баковская, 2</v>
      </c>
      <c r="L302" s="48" t="str">
        <f>VLOOKUP(A:A,Лист2!$A:$F,2,FALSE)</f>
        <v>г.Одинцово, Баковская, 2</v>
      </c>
      <c r="S302" s="48">
        <f t="shared" si="9"/>
        <v>0</v>
      </c>
    </row>
    <row r="303" spans="1:19" ht="11.1" customHeight="1" x14ac:dyDescent="0.2">
      <c r="A303" s="48" t="s">
        <v>780</v>
      </c>
      <c r="B303" s="51"/>
      <c r="C303" s="196" t="s">
        <v>779</v>
      </c>
      <c r="D303" s="197"/>
      <c r="E303" s="197"/>
      <c r="F303" s="197"/>
      <c r="G303" s="197"/>
      <c r="H303" s="197"/>
      <c r="I303" s="196"/>
      <c r="K303" s="48" t="str">
        <f t="shared" si="8"/>
        <v>г Одинцово, ул Баковская, 2</v>
      </c>
      <c r="L303" s="48" t="str">
        <f>VLOOKUP(A:A,Лист2!$A:$F,2,FALSE)</f>
        <v>г.Одинцово, Баковская, 2</v>
      </c>
      <c r="S303" s="48">
        <f t="shared" si="9"/>
        <v>0</v>
      </c>
    </row>
    <row r="304" spans="1:19" ht="11.85" customHeight="1" x14ac:dyDescent="0.2">
      <c r="A304" s="48" t="s">
        <v>779</v>
      </c>
      <c r="B304" s="198" t="s">
        <v>505</v>
      </c>
      <c r="C304" s="199"/>
      <c r="D304" s="200"/>
      <c r="E304" s="204" t="s">
        <v>503</v>
      </c>
      <c r="F304" s="205"/>
      <c r="G304" s="50" t="s">
        <v>368</v>
      </c>
      <c r="H304" s="204" t="s">
        <v>406</v>
      </c>
      <c r="I304" s="205"/>
      <c r="K304" s="48" t="str">
        <f t="shared" si="8"/>
        <v>г Одинцово, ул Баковская, 4</v>
      </c>
      <c r="L304" s="48" t="str">
        <f>VLOOKUP(A:A,Лист2!$A:$F,2,FALSE)</f>
        <v>г.Одинцово, Баковская, 4</v>
      </c>
      <c r="S304" s="48">
        <f t="shared" si="9"/>
        <v>0</v>
      </c>
    </row>
    <row r="305" spans="1:19" ht="11.85" customHeight="1" x14ac:dyDescent="0.2">
      <c r="A305" s="48" t="s">
        <v>779</v>
      </c>
      <c r="B305" s="201"/>
      <c r="C305" s="202"/>
      <c r="D305" s="203"/>
      <c r="E305" s="204" t="s">
        <v>501</v>
      </c>
      <c r="F305" s="205"/>
      <c r="G305" s="50" t="s">
        <v>368</v>
      </c>
      <c r="H305" s="204" t="s">
        <v>488</v>
      </c>
      <c r="I305" s="205"/>
      <c r="K305" s="48" t="str">
        <f t="shared" si="8"/>
        <v>г Одинцово, ул Баковская, 4</v>
      </c>
      <c r="L305" s="48" t="str">
        <f>VLOOKUP(A:A,Лист2!$A:$F,2,FALSE)</f>
        <v>г.Одинцово, Баковская, 4</v>
      </c>
      <c r="S305" s="48">
        <f t="shared" si="9"/>
        <v>0</v>
      </c>
    </row>
    <row r="306" spans="1:19" ht="11.85" customHeight="1" x14ac:dyDescent="0.2">
      <c r="A306" s="48" t="s">
        <v>779</v>
      </c>
      <c r="B306" s="198" t="s">
        <v>339</v>
      </c>
      <c r="C306" s="199"/>
      <c r="D306" s="200"/>
      <c r="E306" s="204" t="s">
        <v>351</v>
      </c>
      <c r="F306" s="205"/>
      <c r="G306" s="50" t="s">
        <v>350</v>
      </c>
      <c r="H306" s="204" t="s">
        <v>379</v>
      </c>
      <c r="I306" s="205"/>
      <c r="K306" s="48" t="str">
        <f t="shared" si="8"/>
        <v>г Одинцово, ул Баковская, 4</v>
      </c>
      <c r="L306" s="48" t="str">
        <f>VLOOKUP(A:A,Лист2!$A:$F,2,FALSE)</f>
        <v>г.Одинцово, Баковская, 4</v>
      </c>
      <c r="S306" s="48">
        <f t="shared" si="9"/>
        <v>0</v>
      </c>
    </row>
    <row r="307" spans="1:19" ht="11.1" customHeight="1" x14ac:dyDescent="0.2">
      <c r="A307" s="48" t="s">
        <v>779</v>
      </c>
      <c r="B307" s="209"/>
      <c r="C307" s="210"/>
      <c r="D307" s="211"/>
      <c r="E307" s="204" t="s">
        <v>371</v>
      </c>
      <c r="F307" s="205"/>
      <c r="G307" s="50" t="s">
        <v>350</v>
      </c>
      <c r="H307" s="204" t="s">
        <v>379</v>
      </c>
      <c r="I307" s="205"/>
      <c r="K307" s="48" t="str">
        <f t="shared" si="8"/>
        <v>г Одинцово, ул Баковская, 4</v>
      </c>
      <c r="L307" s="48" t="str">
        <f>VLOOKUP(A:A,Лист2!$A:$F,2,FALSE)</f>
        <v>г.Одинцово, Баковская, 4</v>
      </c>
      <c r="S307" s="48">
        <f t="shared" si="9"/>
        <v>0</v>
      </c>
    </row>
    <row r="308" spans="1:19" ht="11.85" customHeight="1" x14ac:dyDescent="0.2">
      <c r="A308" s="48" t="s">
        <v>779</v>
      </c>
      <c r="B308" s="209"/>
      <c r="C308" s="210"/>
      <c r="D308" s="211"/>
      <c r="E308" s="204" t="s">
        <v>369</v>
      </c>
      <c r="F308" s="205"/>
      <c r="G308" s="50" t="s">
        <v>368</v>
      </c>
      <c r="H308" s="204" t="s">
        <v>378</v>
      </c>
      <c r="I308" s="205"/>
      <c r="K308" s="48" t="str">
        <f t="shared" si="8"/>
        <v>г Одинцово, ул Баковская, 4</v>
      </c>
      <c r="L308" s="48" t="str">
        <f>VLOOKUP(A:A,Лист2!$A:$F,2,FALSE)</f>
        <v>г.Одинцово, Баковская, 4</v>
      </c>
      <c r="S308" s="48">
        <f t="shared" si="9"/>
        <v>0</v>
      </c>
    </row>
    <row r="309" spans="1:19" ht="11.85" customHeight="1" x14ac:dyDescent="0.2">
      <c r="A309" s="48" t="s">
        <v>779</v>
      </c>
      <c r="B309" s="209"/>
      <c r="C309" s="210"/>
      <c r="D309" s="211"/>
      <c r="E309" s="204" t="s">
        <v>366</v>
      </c>
      <c r="F309" s="205"/>
      <c r="G309" s="50" t="s">
        <v>365</v>
      </c>
      <c r="H309" s="204" t="s">
        <v>377</v>
      </c>
      <c r="I309" s="205"/>
      <c r="K309" s="48" t="str">
        <f t="shared" si="8"/>
        <v>г Одинцово, ул Баковская, 4</v>
      </c>
      <c r="L309" s="48" t="str">
        <f>VLOOKUP(A:A,Лист2!$A:$F,2,FALSE)</f>
        <v>г.Одинцово, Баковская, 4</v>
      </c>
      <c r="S309" s="48">
        <f t="shared" si="9"/>
        <v>0</v>
      </c>
    </row>
    <row r="310" spans="1:19" ht="11.85" customHeight="1" x14ac:dyDescent="0.2">
      <c r="A310" s="48" t="s">
        <v>779</v>
      </c>
      <c r="B310" s="209"/>
      <c r="C310" s="210"/>
      <c r="D310" s="211"/>
      <c r="E310" s="204" t="s">
        <v>510</v>
      </c>
      <c r="F310" s="205"/>
      <c r="G310" s="50" t="s">
        <v>509</v>
      </c>
      <c r="H310" s="204" t="s">
        <v>336</v>
      </c>
      <c r="I310" s="205"/>
      <c r="K310" s="48" t="str">
        <f t="shared" si="8"/>
        <v>г Одинцово, ул Баковская, 4</v>
      </c>
      <c r="L310" s="48" t="str">
        <f>VLOOKUP(A:A,Лист2!$A:$F,2,FALSE)</f>
        <v>г.Одинцово, Баковская, 4</v>
      </c>
      <c r="S310" s="57">
        <f>G310*1</f>
        <v>48.44</v>
      </c>
    </row>
    <row r="311" spans="1:19" ht="11.1" customHeight="1" x14ac:dyDescent="0.2">
      <c r="A311" s="48" t="s">
        <v>779</v>
      </c>
      <c r="B311" s="201"/>
      <c r="C311" s="202"/>
      <c r="D311" s="203"/>
      <c r="E311" s="204" t="s">
        <v>508</v>
      </c>
      <c r="F311" s="205"/>
      <c r="G311" s="50" t="s">
        <v>507</v>
      </c>
      <c r="H311" s="204" t="s">
        <v>375</v>
      </c>
      <c r="I311" s="205"/>
      <c r="K311" s="48" t="str">
        <f t="shared" si="8"/>
        <v>г Одинцово, ул Баковская, 4</v>
      </c>
      <c r="L311" s="48" t="str">
        <f>VLOOKUP(A:A,Лист2!$A:$F,2,FALSE)</f>
        <v>г.Одинцово, Баковская, 4</v>
      </c>
      <c r="S311" s="48">
        <f t="shared" si="9"/>
        <v>0</v>
      </c>
    </row>
    <row r="312" spans="1:19" ht="11.85" customHeight="1" x14ac:dyDescent="0.2">
      <c r="A312" s="48" t="s">
        <v>779</v>
      </c>
      <c r="B312" s="198" t="s">
        <v>497</v>
      </c>
      <c r="C312" s="199"/>
      <c r="D312" s="200"/>
      <c r="E312" s="204" t="s">
        <v>495</v>
      </c>
      <c r="F312" s="205"/>
      <c r="G312" s="50" t="s">
        <v>365</v>
      </c>
      <c r="H312" s="204" t="s">
        <v>494</v>
      </c>
      <c r="I312" s="205"/>
      <c r="K312" s="48" t="str">
        <f t="shared" si="8"/>
        <v>г Одинцово, ул Баковская, 4</v>
      </c>
      <c r="L312" s="48" t="str">
        <f>VLOOKUP(A:A,Лист2!$A:$F,2,FALSE)</f>
        <v>г.Одинцово, Баковская, 4</v>
      </c>
      <c r="S312" s="48">
        <f t="shared" si="9"/>
        <v>0</v>
      </c>
    </row>
    <row r="313" spans="1:19" ht="11.85" customHeight="1" x14ac:dyDescent="0.2">
      <c r="A313" s="48" t="s">
        <v>779</v>
      </c>
      <c r="B313" s="209"/>
      <c r="C313" s="210"/>
      <c r="D313" s="211"/>
      <c r="E313" s="204" t="s">
        <v>492</v>
      </c>
      <c r="F313" s="205"/>
      <c r="G313" s="50" t="s">
        <v>350</v>
      </c>
      <c r="H313" s="204" t="s">
        <v>491</v>
      </c>
      <c r="I313" s="205"/>
      <c r="K313" s="48" t="str">
        <f t="shared" si="8"/>
        <v>г Одинцово, ул Баковская, 4</v>
      </c>
      <c r="L313" s="48" t="str">
        <f>VLOOKUP(A:A,Лист2!$A:$F,2,FALSE)</f>
        <v>г.Одинцово, Баковская, 4</v>
      </c>
      <c r="S313" s="48">
        <f t="shared" si="9"/>
        <v>0</v>
      </c>
    </row>
    <row r="314" spans="1:19" ht="11.85" customHeight="1" x14ac:dyDescent="0.2">
      <c r="A314" s="48" t="s">
        <v>779</v>
      </c>
      <c r="B314" s="201"/>
      <c r="C314" s="202"/>
      <c r="D314" s="203"/>
      <c r="E314" s="204" t="s">
        <v>489</v>
      </c>
      <c r="F314" s="205"/>
      <c r="G314" s="50" t="s">
        <v>350</v>
      </c>
      <c r="H314" s="204" t="s">
        <v>488</v>
      </c>
      <c r="I314" s="205"/>
      <c r="K314" s="48" t="str">
        <f t="shared" si="8"/>
        <v>г Одинцово, ул Баковская, 4</v>
      </c>
      <c r="L314" s="48" t="str">
        <f>VLOOKUP(A:A,Лист2!$A:$F,2,FALSE)</f>
        <v>г.Одинцово, Баковская, 4</v>
      </c>
      <c r="S314" s="48">
        <f t="shared" si="9"/>
        <v>0</v>
      </c>
    </row>
    <row r="315" spans="1:19" ht="11.1" customHeight="1" x14ac:dyDescent="0.2">
      <c r="A315" s="48" t="s">
        <v>779</v>
      </c>
      <c r="B315" s="51"/>
      <c r="C315" s="196" t="s">
        <v>778</v>
      </c>
      <c r="D315" s="197"/>
      <c r="E315" s="197"/>
      <c r="F315" s="197"/>
      <c r="G315" s="197"/>
      <c r="H315" s="197"/>
      <c r="I315" s="196"/>
      <c r="K315" s="48" t="str">
        <f t="shared" si="8"/>
        <v>г Одинцово, ул Баковская, 4</v>
      </c>
      <c r="L315" s="48" t="str">
        <f>VLOOKUP(A:A,Лист2!$A:$F,2,FALSE)</f>
        <v>г.Одинцово, Баковская, 4</v>
      </c>
      <c r="S315" s="48">
        <f t="shared" si="9"/>
        <v>0</v>
      </c>
    </row>
    <row r="316" spans="1:19" ht="11.85" customHeight="1" x14ac:dyDescent="0.2">
      <c r="A316" s="48" t="s">
        <v>778</v>
      </c>
      <c r="B316" s="198" t="s">
        <v>339</v>
      </c>
      <c r="C316" s="199"/>
      <c r="D316" s="200"/>
      <c r="E316" s="204" t="s">
        <v>351</v>
      </c>
      <c r="F316" s="205"/>
      <c r="G316" s="50" t="s">
        <v>350</v>
      </c>
      <c r="H316" s="204" t="s">
        <v>379</v>
      </c>
      <c r="I316" s="205"/>
      <c r="K316" s="48" t="str">
        <f t="shared" si="8"/>
        <v>г Одинцово, ул Баковская, 8</v>
      </c>
      <c r="L316" s="48" t="str">
        <f>VLOOKUP(A:A,Лист2!$A:$F,2,FALSE)</f>
        <v>г.Одинцово, Баковская, 8</v>
      </c>
      <c r="S316" s="48">
        <f t="shared" si="9"/>
        <v>0</v>
      </c>
    </row>
    <row r="317" spans="1:19" ht="11.85" customHeight="1" x14ac:dyDescent="0.2">
      <c r="A317" s="48" t="s">
        <v>778</v>
      </c>
      <c r="B317" s="209"/>
      <c r="C317" s="210"/>
      <c r="D317" s="211"/>
      <c r="E317" s="204" t="s">
        <v>371</v>
      </c>
      <c r="F317" s="205"/>
      <c r="G317" s="50" t="s">
        <v>350</v>
      </c>
      <c r="H317" s="204" t="s">
        <v>379</v>
      </c>
      <c r="I317" s="205"/>
      <c r="K317" s="48" t="str">
        <f t="shared" si="8"/>
        <v>г Одинцово, ул Баковская, 8</v>
      </c>
      <c r="L317" s="48" t="str">
        <f>VLOOKUP(A:A,Лист2!$A:$F,2,FALSE)</f>
        <v>г.Одинцово, Баковская, 8</v>
      </c>
      <c r="S317" s="48">
        <f t="shared" si="9"/>
        <v>0</v>
      </c>
    </row>
    <row r="318" spans="1:19" ht="11.85" customHeight="1" x14ac:dyDescent="0.2">
      <c r="A318" s="48" t="s">
        <v>778</v>
      </c>
      <c r="B318" s="209"/>
      <c r="C318" s="210"/>
      <c r="D318" s="211"/>
      <c r="E318" s="204" t="s">
        <v>369</v>
      </c>
      <c r="F318" s="205"/>
      <c r="G318" s="50" t="s">
        <v>368</v>
      </c>
      <c r="H318" s="204" t="s">
        <v>378</v>
      </c>
      <c r="I318" s="205"/>
      <c r="K318" s="48" t="str">
        <f t="shared" si="8"/>
        <v>г Одинцово, ул Баковская, 8</v>
      </c>
      <c r="L318" s="48" t="str">
        <f>VLOOKUP(A:A,Лист2!$A:$F,2,FALSE)</f>
        <v>г.Одинцово, Баковская, 8</v>
      </c>
      <c r="S318" s="48">
        <f t="shared" si="9"/>
        <v>0</v>
      </c>
    </row>
    <row r="319" spans="1:19" ht="11.1" customHeight="1" x14ac:dyDescent="0.2">
      <c r="A319" s="48" t="s">
        <v>778</v>
      </c>
      <c r="B319" s="209"/>
      <c r="C319" s="210"/>
      <c r="D319" s="211"/>
      <c r="E319" s="204" t="s">
        <v>366</v>
      </c>
      <c r="F319" s="205"/>
      <c r="G319" s="50" t="s">
        <v>365</v>
      </c>
      <c r="H319" s="204" t="s">
        <v>377</v>
      </c>
      <c r="I319" s="205"/>
      <c r="K319" s="48" t="str">
        <f t="shared" si="8"/>
        <v>г Одинцово, ул Баковская, 8</v>
      </c>
      <c r="L319" s="48" t="str">
        <f>VLOOKUP(A:A,Лист2!$A:$F,2,FALSE)</f>
        <v>г.Одинцово, Баковская, 8</v>
      </c>
      <c r="S319" s="48">
        <f t="shared" si="9"/>
        <v>0</v>
      </c>
    </row>
    <row r="320" spans="1:19" ht="11.85" customHeight="1" x14ac:dyDescent="0.2">
      <c r="A320" s="48" t="s">
        <v>778</v>
      </c>
      <c r="B320" s="209"/>
      <c r="C320" s="210"/>
      <c r="D320" s="211"/>
      <c r="E320" s="204" t="s">
        <v>510</v>
      </c>
      <c r="F320" s="205"/>
      <c r="G320" s="50" t="s">
        <v>509</v>
      </c>
      <c r="H320" s="204" t="s">
        <v>336</v>
      </c>
      <c r="I320" s="205"/>
      <c r="K320" s="48" t="str">
        <f t="shared" si="8"/>
        <v>г Одинцово, ул Баковская, 8</v>
      </c>
      <c r="L320" s="48" t="str">
        <f>VLOOKUP(A:A,Лист2!$A:$F,2,FALSE)</f>
        <v>г.Одинцово, Баковская, 8</v>
      </c>
      <c r="S320" s="57">
        <f>G320*1</f>
        <v>48.44</v>
      </c>
    </row>
    <row r="321" spans="1:19" ht="11.85" customHeight="1" x14ac:dyDescent="0.2">
      <c r="A321" s="48" t="s">
        <v>778</v>
      </c>
      <c r="B321" s="201"/>
      <c r="C321" s="202"/>
      <c r="D321" s="203"/>
      <c r="E321" s="204" t="s">
        <v>508</v>
      </c>
      <c r="F321" s="205"/>
      <c r="G321" s="50" t="s">
        <v>507</v>
      </c>
      <c r="H321" s="204" t="s">
        <v>375</v>
      </c>
      <c r="I321" s="205"/>
      <c r="K321" s="48" t="str">
        <f t="shared" si="8"/>
        <v>г Одинцово, ул Баковская, 8</v>
      </c>
      <c r="L321" s="48" t="str">
        <f>VLOOKUP(A:A,Лист2!$A:$F,2,FALSE)</f>
        <v>г.Одинцово, Баковская, 8</v>
      </c>
      <c r="S321" s="48">
        <f t="shared" si="9"/>
        <v>0</v>
      </c>
    </row>
    <row r="322" spans="1:19" ht="11.85" customHeight="1" x14ac:dyDescent="0.2">
      <c r="A322" s="48" t="s">
        <v>778</v>
      </c>
      <c r="B322" s="51"/>
      <c r="C322" s="196" t="s">
        <v>777</v>
      </c>
      <c r="D322" s="197"/>
      <c r="E322" s="197"/>
      <c r="F322" s="197"/>
      <c r="G322" s="197"/>
      <c r="H322" s="197"/>
      <c r="I322" s="196"/>
      <c r="K322" s="48" t="str">
        <f t="shared" si="8"/>
        <v>г Одинцово, ул Баковская, 8</v>
      </c>
      <c r="L322" s="48" t="str">
        <f>VLOOKUP(A:A,Лист2!$A:$F,2,FALSE)</f>
        <v>г.Одинцово, Баковская, 8</v>
      </c>
      <c r="S322" s="48">
        <f t="shared" si="9"/>
        <v>0</v>
      </c>
    </row>
    <row r="323" spans="1:19" ht="11.1" customHeight="1" x14ac:dyDescent="0.2">
      <c r="A323" s="48" t="s">
        <v>777</v>
      </c>
      <c r="B323" s="198" t="s">
        <v>343</v>
      </c>
      <c r="C323" s="212"/>
      <c r="D323" s="213"/>
      <c r="E323" s="204" t="s">
        <v>771</v>
      </c>
      <c r="F323" s="205"/>
      <c r="G323" s="50" t="s">
        <v>507</v>
      </c>
      <c r="H323" s="204" t="s">
        <v>770</v>
      </c>
      <c r="I323" s="205"/>
      <c r="K323" s="48" t="str">
        <f t="shared" si="8"/>
        <v>г Одинцово, ул Бзри, 1</v>
      </c>
      <c r="L323" s="48" t="str">
        <f>VLOOKUP(A:A,Лист2!$A:$F,2,FALSE)</f>
        <v>г.Одинцово, БЗРИ, 1</v>
      </c>
      <c r="S323" s="48">
        <f t="shared" si="9"/>
        <v>0</v>
      </c>
    </row>
    <row r="324" spans="1:19" ht="11.85" customHeight="1" x14ac:dyDescent="0.2">
      <c r="A324" s="48" t="s">
        <v>777</v>
      </c>
      <c r="B324" s="198" t="s">
        <v>339</v>
      </c>
      <c r="C324" s="199"/>
      <c r="D324" s="200"/>
      <c r="E324" s="204" t="s">
        <v>351</v>
      </c>
      <c r="F324" s="205"/>
      <c r="G324" s="50" t="s">
        <v>350</v>
      </c>
      <c r="H324" s="204" t="s">
        <v>370</v>
      </c>
      <c r="I324" s="205"/>
      <c r="K324" s="48" t="str">
        <f t="shared" si="8"/>
        <v>г Одинцово, ул Бзри, 1</v>
      </c>
      <c r="L324" s="48" t="str">
        <f>VLOOKUP(A:A,Лист2!$A:$F,2,FALSE)</f>
        <v>г.Одинцово, БЗРИ, 1</v>
      </c>
      <c r="S324" s="48">
        <f t="shared" si="9"/>
        <v>0</v>
      </c>
    </row>
    <row r="325" spans="1:19" ht="11.85" customHeight="1" x14ac:dyDescent="0.2">
      <c r="A325" s="48" t="s">
        <v>777</v>
      </c>
      <c r="B325" s="209"/>
      <c r="C325" s="210"/>
      <c r="D325" s="211"/>
      <c r="E325" s="204" t="s">
        <v>371</v>
      </c>
      <c r="F325" s="205"/>
      <c r="G325" s="50" t="s">
        <v>350</v>
      </c>
      <c r="H325" s="204" t="s">
        <v>370</v>
      </c>
      <c r="I325" s="205"/>
      <c r="K325" s="48" t="str">
        <f t="shared" si="8"/>
        <v>г Одинцово, ул Бзри, 1</v>
      </c>
      <c r="L325" s="48" t="str">
        <f>VLOOKUP(A:A,Лист2!$A:$F,2,FALSE)</f>
        <v>г.Одинцово, БЗРИ, 1</v>
      </c>
      <c r="S325" s="48">
        <f t="shared" si="9"/>
        <v>0</v>
      </c>
    </row>
    <row r="326" spans="1:19" ht="11.85" customHeight="1" x14ac:dyDescent="0.2">
      <c r="A326" s="48" t="s">
        <v>777</v>
      </c>
      <c r="B326" s="209"/>
      <c r="C326" s="210"/>
      <c r="D326" s="211"/>
      <c r="E326" s="204" t="s">
        <v>369</v>
      </c>
      <c r="F326" s="205"/>
      <c r="G326" s="50" t="s">
        <v>368</v>
      </c>
      <c r="H326" s="204" t="s">
        <v>367</v>
      </c>
      <c r="I326" s="205"/>
      <c r="K326" s="48" t="str">
        <f t="shared" si="8"/>
        <v>г Одинцово, ул Бзри, 1</v>
      </c>
      <c r="L326" s="48" t="str">
        <f>VLOOKUP(A:A,Лист2!$A:$F,2,FALSE)</f>
        <v>г.Одинцово, БЗРИ, 1</v>
      </c>
      <c r="S326" s="48">
        <f t="shared" si="9"/>
        <v>0</v>
      </c>
    </row>
    <row r="327" spans="1:19" ht="11.1" customHeight="1" x14ac:dyDescent="0.2">
      <c r="A327" s="48" t="s">
        <v>777</v>
      </c>
      <c r="B327" s="209"/>
      <c r="C327" s="210"/>
      <c r="D327" s="211"/>
      <c r="E327" s="204" t="s">
        <v>366</v>
      </c>
      <c r="F327" s="205"/>
      <c r="G327" s="50" t="s">
        <v>365</v>
      </c>
      <c r="H327" s="204" t="s">
        <v>364</v>
      </c>
      <c r="I327" s="205"/>
      <c r="K327" s="48" t="str">
        <f t="shared" si="8"/>
        <v>г Одинцово, ул Бзри, 1</v>
      </c>
      <c r="L327" s="48" t="str">
        <f>VLOOKUP(A:A,Лист2!$A:$F,2,FALSE)</f>
        <v>г.Одинцово, БЗРИ, 1</v>
      </c>
      <c r="S327" s="48">
        <f t="shared" si="9"/>
        <v>0</v>
      </c>
    </row>
    <row r="328" spans="1:19" ht="11.85" customHeight="1" x14ac:dyDescent="0.2">
      <c r="A328" s="48" t="s">
        <v>777</v>
      </c>
      <c r="B328" s="209"/>
      <c r="C328" s="210"/>
      <c r="D328" s="211"/>
      <c r="E328" s="204" t="s">
        <v>517</v>
      </c>
      <c r="F328" s="205"/>
      <c r="G328" s="50" t="s">
        <v>361</v>
      </c>
      <c r="H328" s="204" t="s">
        <v>336</v>
      </c>
      <c r="I328" s="205"/>
      <c r="K328" s="48" t="str">
        <f t="shared" si="8"/>
        <v>г Одинцово, ул Бзри, 1</v>
      </c>
      <c r="L328" s="48" t="str">
        <f>VLOOKUP(A:A,Лист2!$A:$F,2,FALSE)</f>
        <v>г.Одинцово, БЗРИ, 1</v>
      </c>
      <c r="S328" s="57">
        <f>G328*1</f>
        <v>33.17</v>
      </c>
    </row>
    <row r="329" spans="1:19" ht="11.85" customHeight="1" x14ac:dyDescent="0.2">
      <c r="A329" s="48" t="s">
        <v>777</v>
      </c>
      <c r="B329" s="201"/>
      <c r="C329" s="202"/>
      <c r="D329" s="203"/>
      <c r="E329" s="204" t="s">
        <v>514</v>
      </c>
      <c r="F329" s="205"/>
      <c r="G329" s="50" t="s">
        <v>507</v>
      </c>
      <c r="H329" s="204" t="s">
        <v>346</v>
      </c>
      <c r="I329" s="205"/>
      <c r="K329" s="48" t="str">
        <f t="shared" si="8"/>
        <v>г Одинцово, ул Бзри, 1</v>
      </c>
      <c r="L329" s="48" t="str">
        <f>VLOOKUP(A:A,Лист2!$A:$F,2,FALSE)</f>
        <v>г.Одинцово, БЗРИ, 1</v>
      </c>
      <c r="S329" s="48">
        <f t="shared" si="9"/>
        <v>0</v>
      </c>
    </row>
    <row r="330" spans="1:19" ht="11.85" customHeight="1" x14ac:dyDescent="0.2">
      <c r="A330" s="48" t="s">
        <v>777</v>
      </c>
      <c r="B330" s="51"/>
      <c r="C330" s="196" t="s">
        <v>776</v>
      </c>
      <c r="D330" s="197"/>
      <c r="E330" s="197"/>
      <c r="F330" s="197"/>
      <c r="G330" s="197"/>
      <c r="H330" s="197"/>
      <c r="I330" s="196"/>
      <c r="K330" s="48" t="str">
        <f t="shared" ref="K330:K393" si="10">IF(C329&gt;0,C329,K329)</f>
        <v>г Одинцово, ул Бзри, 1</v>
      </c>
      <c r="L330" s="48" t="str">
        <f>VLOOKUP(A:A,Лист2!$A:$F,2,FALSE)</f>
        <v>г.Одинцово, БЗРИ, 1</v>
      </c>
      <c r="S330" s="48">
        <f t="shared" ref="S330:S393" si="11">IF($E330=S$7,G330,0)</f>
        <v>0</v>
      </c>
    </row>
    <row r="331" spans="1:19" ht="11.1" customHeight="1" x14ac:dyDescent="0.2">
      <c r="A331" s="48" t="s">
        <v>776</v>
      </c>
      <c r="B331" s="198" t="s">
        <v>339</v>
      </c>
      <c r="C331" s="199"/>
      <c r="D331" s="200"/>
      <c r="E331" s="204" t="s">
        <v>351</v>
      </c>
      <c r="F331" s="205"/>
      <c r="G331" s="50" t="s">
        <v>350</v>
      </c>
      <c r="H331" s="204" t="s">
        <v>370</v>
      </c>
      <c r="I331" s="205"/>
      <c r="K331" s="48" t="str">
        <f t="shared" si="10"/>
        <v>г Одинцово, ул Бзри, 2</v>
      </c>
      <c r="L331" s="48" t="str">
        <f>VLOOKUP(A:A,Лист2!$A:$F,2,FALSE)</f>
        <v>г.Одинцово, БЗРИ, 2</v>
      </c>
      <c r="S331" s="48">
        <f t="shared" si="11"/>
        <v>0</v>
      </c>
    </row>
    <row r="332" spans="1:19" ht="11.85" customHeight="1" x14ac:dyDescent="0.2">
      <c r="A332" s="48" t="s">
        <v>776</v>
      </c>
      <c r="B332" s="209"/>
      <c r="C332" s="210"/>
      <c r="D332" s="211"/>
      <c r="E332" s="204" t="s">
        <v>371</v>
      </c>
      <c r="F332" s="205"/>
      <c r="G332" s="50" t="s">
        <v>350</v>
      </c>
      <c r="H332" s="204" t="s">
        <v>370</v>
      </c>
      <c r="I332" s="205"/>
      <c r="K332" s="48" t="str">
        <f t="shared" si="10"/>
        <v>г Одинцово, ул Бзри, 2</v>
      </c>
      <c r="L332" s="48" t="str">
        <f>VLOOKUP(A:A,Лист2!$A:$F,2,FALSE)</f>
        <v>г.Одинцово, БЗРИ, 2</v>
      </c>
      <c r="S332" s="48">
        <f t="shared" si="11"/>
        <v>0</v>
      </c>
    </row>
    <row r="333" spans="1:19" ht="11.85" customHeight="1" x14ac:dyDescent="0.2">
      <c r="A333" s="48" t="s">
        <v>776</v>
      </c>
      <c r="B333" s="209"/>
      <c r="C333" s="210"/>
      <c r="D333" s="211"/>
      <c r="E333" s="204" t="s">
        <v>369</v>
      </c>
      <c r="F333" s="205"/>
      <c r="G333" s="50" t="s">
        <v>368</v>
      </c>
      <c r="H333" s="204" t="s">
        <v>367</v>
      </c>
      <c r="I333" s="205"/>
      <c r="K333" s="48" t="str">
        <f t="shared" si="10"/>
        <v>г Одинцово, ул Бзри, 2</v>
      </c>
      <c r="L333" s="48" t="str">
        <f>VLOOKUP(A:A,Лист2!$A:$F,2,FALSE)</f>
        <v>г.Одинцово, БЗРИ, 2</v>
      </c>
      <c r="S333" s="48">
        <f t="shared" si="11"/>
        <v>0</v>
      </c>
    </row>
    <row r="334" spans="1:19" ht="11.85" customHeight="1" x14ac:dyDescent="0.2">
      <c r="A334" s="48" t="s">
        <v>776</v>
      </c>
      <c r="B334" s="209"/>
      <c r="C334" s="210"/>
      <c r="D334" s="211"/>
      <c r="E334" s="204" t="s">
        <v>366</v>
      </c>
      <c r="F334" s="205"/>
      <c r="G334" s="50" t="s">
        <v>365</v>
      </c>
      <c r="H334" s="204" t="s">
        <v>364</v>
      </c>
      <c r="I334" s="205"/>
      <c r="K334" s="48" t="str">
        <f t="shared" si="10"/>
        <v>г Одинцово, ул Бзри, 2</v>
      </c>
      <c r="L334" s="48" t="str">
        <f>VLOOKUP(A:A,Лист2!$A:$F,2,FALSE)</f>
        <v>г.Одинцово, БЗРИ, 2</v>
      </c>
      <c r="S334" s="48">
        <f t="shared" si="11"/>
        <v>0</v>
      </c>
    </row>
    <row r="335" spans="1:19" ht="11.1" customHeight="1" x14ac:dyDescent="0.2">
      <c r="A335" s="48" t="s">
        <v>776</v>
      </c>
      <c r="B335" s="209"/>
      <c r="C335" s="210"/>
      <c r="D335" s="211"/>
      <c r="E335" s="204" t="s">
        <v>517</v>
      </c>
      <c r="F335" s="205"/>
      <c r="G335" s="50" t="s">
        <v>361</v>
      </c>
      <c r="H335" s="204" t="s">
        <v>336</v>
      </c>
      <c r="I335" s="205"/>
      <c r="K335" s="48" t="str">
        <f t="shared" si="10"/>
        <v>г Одинцово, ул Бзри, 2</v>
      </c>
      <c r="L335" s="48" t="str">
        <f>VLOOKUP(A:A,Лист2!$A:$F,2,FALSE)</f>
        <v>г.Одинцово, БЗРИ, 2</v>
      </c>
      <c r="S335" s="57">
        <f>G335*1</f>
        <v>33.17</v>
      </c>
    </row>
    <row r="336" spans="1:19" ht="11.85" customHeight="1" x14ac:dyDescent="0.2">
      <c r="A336" s="48" t="s">
        <v>776</v>
      </c>
      <c r="B336" s="201"/>
      <c r="C336" s="202"/>
      <c r="D336" s="203"/>
      <c r="E336" s="204" t="s">
        <v>514</v>
      </c>
      <c r="F336" s="205"/>
      <c r="G336" s="50" t="s">
        <v>507</v>
      </c>
      <c r="H336" s="204" t="s">
        <v>346</v>
      </c>
      <c r="I336" s="205"/>
      <c r="K336" s="48" t="str">
        <f t="shared" si="10"/>
        <v>г Одинцово, ул Бзри, 2</v>
      </c>
      <c r="L336" s="48" t="str">
        <f>VLOOKUP(A:A,Лист2!$A:$F,2,FALSE)</f>
        <v>г.Одинцово, БЗРИ, 2</v>
      </c>
      <c r="S336" s="48">
        <f t="shared" si="11"/>
        <v>0</v>
      </c>
    </row>
    <row r="337" spans="1:19" ht="11.85" customHeight="1" x14ac:dyDescent="0.2">
      <c r="A337" s="48" t="s">
        <v>776</v>
      </c>
      <c r="B337" s="51"/>
      <c r="C337" s="196" t="s">
        <v>775</v>
      </c>
      <c r="D337" s="197"/>
      <c r="E337" s="197"/>
      <c r="F337" s="197"/>
      <c r="G337" s="197"/>
      <c r="H337" s="197"/>
      <c r="I337" s="196"/>
      <c r="K337" s="48" t="str">
        <f t="shared" si="10"/>
        <v>г Одинцово, ул Бзри, 2</v>
      </c>
      <c r="L337" s="48" t="str">
        <f>VLOOKUP(A:A,Лист2!$A:$F,2,FALSE)</f>
        <v>г.Одинцово, БЗРИ, 2</v>
      </c>
      <c r="S337" s="48">
        <f t="shared" si="11"/>
        <v>0</v>
      </c>
    </row>
    <row r="338" spans="1:19" ht="11.85" customHeight="1" x14ac:dyDescent="0.2">
      <c r="A338" s="48" t="s">
        <v>775</v>
      </c>
      <c r="B338" s="198" t="s">
        <v>339</v>
      </c>
      <c r="C338" s="212"/>
      <c r="D338" s="213"/>
      <c r="E338" s="204" t="s">
        <v>351</v>
      </c>
      <c r="F338" s="205"/>
      <c r="G338" s="50" t="s">
        <v>350</v>
      </c>
      <c r="H338" s="204" t="s">
        <v>370</v>
      </c>
      <c r="I338" s="205"/>
      <c r="K338" s="48" t="str">
        <f t="shared" si="10"/>
        <v>г Одинцово, ул Бзри, 4</v>
      </c>
      <c r="L338" s="48" t="str">
        <f>VLOOKUP(A:A,Лист2!$A:$F,2,FALSE)</f>
        <v>г.Одинцово, БЗРИ, 4</v>
      </c>
      <c r="S338" s="48">
        <f t="shared" si="11"/>
        <v>0</v>
      </c>
    </row>
    <row r="339" spans="1:19" ht="11.85" customHeight="1" x14ac:dyDescent="0.2">
      <c r="A339" s="48" t="s">
        <v>775</v>
      </c>
      <c r="B339" s="198" t="s">
        <v>339</v>
      </c>
      <c r="C339" s="199"/>
      <c r="D339" s="200"/>
      <c r="E339" s="204" t="s">
        <v>371</v>
      </c>
      <c r="F339" s="205"/>
      <c r="G339" s="50" t="s">
        <v>350</v>
      </c>
      <c r="H339" s="204" t="s">
        <v>370</v>
      </c>
      <c r="I339" s="205"/>
      <c r="K339" s="48" t="str">
        <f t="shared" si="10"/>
        <v>г Одинцово, ул Бзри, 4</v>
      </c>
      <c r="L339" s="48" t="str">
        <f>VLOOKUP(A:A,Лист2!$A:$F,2,FALSE)</f>
        <v>г.Одинцово, БЗРИ, 4</v>
      </c>
      <c r="S339" s="48">
        <f t="shared" si="11"/>
        <v>0</v>
      </c>
    </row>
    <row r="340" spans="1:19" ht="11.85" customHeight="1" x14ac:dyDescent="0.2">
      <c r="A340" s="48" t="s">
        <v>775</v>
      </c>
      <c r="B340" s="209"/>
      <c r="C340" s="210"/>
      <c r="D340" s="211"/>
      <c r="E340" s="204" t="s">
        <v>369</v>
      </c>
      <c r="F340" s="205"/>
      <c r="G340" s="50" t="s">
        <v>368</v>
      </c>
      <c r="H340" s="204" t="s">
        <v>367</v>
      </c>
      <c r="I340" s="205"/>
      <c r="K340" s="48" t="str">
        <f t="shared" si="10"/>
        <v>г Одинцово, ул Бзри, 4</v>
      </c>
      <c r="L340" s="48" t="str">
        <f>VLOOKUP(A:A,Лист2!$A:$F,2,FALSE)</f>
        <v>г.Одинцово, БЗРИ, 4</v>
      </c>
      <c r="S340" s="48">
        <f t="shared" si="11"/>
        <v>0</v>
      </c>
    </row>
    <row r="341" spans="1:19" ht="11.85" customHeight="1" x14ac:dyDescent="0.2">
      <c r="A341" s="48" t="s">
        <v>775</v>
      </c>
      <c r="B341" s="209"/>
      <c r="C341" s="210"/>
      <c r="D341" s="211"/>
      <c r="E341" s="204" t="s">
        <v>366</v>
      </c>
      <c r="F341" s="205"/>
      <c r="G341" s="50" t="s">
        <v>365</v>
      </c>
      <c r="H341" s="204" t="s">
        <v>364</v>
      </c>
      <c r="I341" s="205"/>
      <c r="K341" s="48" t="str">
        <f t="shared" si="10"/>
        <v>г Одинцово, ул Бзри, 4</v>
      </c>
      <c r="L341" s="48" t="str">
        <f>VLOOKUP(A:A,Лист2!$A:$F,2,FALSE)</f>
        <v>г.Одинцово, БЗРИ, 4</v>
      </c>
      <c r="S341" s="48">
        <f t="shared" si="11"/>
        <v>0</v>
      </c>
    </row>
    <row r="342" spans="1:19" ht="11.1" customHeight="1" x14ac:dyDescent="0.2">
      <c r="A342" s="48" t="s">
        <v>775</v>
      </c>
      <c r="B342" s="209"/>
      <c r="C342" s="210"/>
      <c r="D342" s="211"/>
      <c r="E342" s="204" t="s">
        <v>517</v>
      </c>
      <c r="F342" s="205"/>
      <c r="G342" s="50" t="s">
        <v>361</v>
      </c>
      <c r="H342" s="204" t="s">
        <v>336</v>
      </c>
      <c r="I342" s="205"/>
      <c r="K342" s="48" t="str">
        <f t="shared" si="10"/>
        <v>г Одинцово, ул Бзри, 4</v>
      </c>
      <c r="L342" s="48" t="str">
        <f>VLOOKUP(A:A,Лист2!$A:$F,2,FALSE)</f>
        <v>г.Одинцово, БЗРИ, 4</v>
      </c>
      <c r="S342" s="57">
        <f>G342*1</f>
        <v>33.17</v>
      </c>
    </row>
    <row r="343" spans="1:19" ht="11.85" customHeight="1" x14ac:dyDescent="0.2">
      <c r="A343" s="48" t="s">
        <v>775</v>
      </c>
      <c r="B343" s="201"/>
      <c r="C343" s="202"/>
      <c r="D343" s="203"/>
      <c r="E343" s="204" t="s">
        <v>514</v>
      </c>
      <c r="F343" s="205"/>
      <c r="G343" s="50" t="s">
        <v>507</v>
      </c>
      <c r="H343" s="204" t="s">
        <v>346</v>
      </c>
      <c r="I343" s="205"/>
      <c r="K343" s="48" t="str">
        <f t="shared" si="10"/>
        <v>г Одинцово, ул Бзри, 4</v>
      </c>
      <c r="L343" s="48" t="str">
        <f>VLOOKUP(A:A,Лист2!$A:$F,2,FALSE)</f>
        <v>г.Одинцово, БЗРИ, 4</v>
      </c>
      <c r="S343" s="48">
        <f t="shared" si="11"/>
        <v>0</v>
      </c>
    </row>
    <row r="344" spans="1:19" ht="11.85" customHeight="1" x14ac:dyDescent="0.2">
      <c r="A344" s="48" t="s">
        <v>775</v>
      </c>
      <c r="B344" s="51"/>
      <c r="C344" s="196" t="s">
        <v>774</v>
      </c>
      <c r="D344" s="197"/>
      <c r="E344" s="197"/>
      <c r="F344" s="197"/>
      <c r="G344" s="197"/>
      <c r="H344" s="197"/>
      <c r="I344" s="196"/>
      <c r="K344" s="48" t="str">
        <f t="shared" si="10"/>
        <v>г Одинцово, ул Бзри, 4</v>
      </c>
      <c r="L344" s="48" t="str">
        <f>VLOOKUP(A:A,Лист2!$A:$F,2,FALSE)</f>
        <v>г.Одинцово, БЗРИ, 4</v>
      </c>
      <c r="S344" s="48">
        <f t="shared" si="11"/>
        <v>0</v>
      </c>
    </row>
    <row r="345" spans="1:19" ht="11.85" customHeight="1" x14ac:dyDescent="0.2">
      <c r="A345" s="48" t="s">
        <v>774</v>
      </c>
      <c r="B345" s="198" t="s">
        <v>343</v>
      </c>
      <c r="C345" s="199"/>
      <c r="D345" s="200"/>
      <c r="E345" s="204" t="s">
        <v>771</v>
      </c>
      <c r="F345" s="205"/>
      <c r="G345" s="50" t="s">
        <v>507</v>
      </c>
      <c r="H345" s="204" t="s">
        <v>770</v>
      </c>
      <c r="I345" s="205"/>
      <c r="K345" s="48" t="str">
        <f t="shared" si="10"/>
        <v>г Одинцово, ул Бзри, 5</v>
      </c>
      <c r="L345" s="48" t="str">
        <f>VLOOKUP(A:A,Лист2!$A:$F,2,FALSE)</f>
        <v>г.Одинцово, БЗРИ, 5</v>
      </c>
      <c r="S345" s="48">
        <f t="shared" si="11"/>
        <v>0</v>
      </c>
    </row>
    <row r="346" spans="1:19" ht="11.1" customHeight="1" x14ac:dyDescent="0.2">
      <c r="A346" s="48" t="s">
        <v>774</v>
      </c>
      <c r="B346" s="209"/>
      <c r="C346" s="210"/>
      <c r="D346" s="211"/>
      <c r="E346" s="204" t="s">
        <v>769</v>
      </c>
      <c r="F346" s="205"/>
      <c r="G346" s="50" t="s">
        <v>768</v>
      </c>
      <c r="H346" s="204" t="s">
        <v>336</v>
      </c>
      <c r="I346" s="205"/>
      <c r="K346" s="48" t="str">
        <f t="shared" si="10"/>
        <v>г Одинцово, ул Бзри, 5</v>
      </c>
      <c r="L346" s="48" t="str">
        <f>VLOOKUP(A:A,Лист2!$A:$F,2,FALSE)</f>
        <v>г.Одинцово, БЗРИ, 5</v>
      </c>
      <c r="S346" s="48">
        <f t="shared" si="11"/>
        <v>0</v>
      </c>
    </row>
    <row r="347" spans="1:19" ht="11.85" customHeight="1" x14ac:dyDescent="0.2">
      <c r="A347" s="48" t="s">
        <v>774</v>
      </c>
      <c r="B347" s="201"/>
      <c r="C347" s="202"/>
      <c r="D347" s="203"/>
      <c r="E347" s="204" t="s">
        <v>767</v>
      </c>
      <c r="F347" s="205"/>
      <c r="G347" s="50" t="s">
        <v>766</v>
      </c>
      <c r="H347" s="204" t="s">
        <v>336</v>
      </c>
      <c r="I347" s="205"/>
      <c r="K347" s="48" t="str">
        <f t="shared" si="10"/>
        <v>г Одинцово, ул Бзри, 5</v>
      </c>
      <c r="L347" s="48" t="str">
        <f>VLOOKUP(A:A,Лист2!$A:$F,2,FALSE)</f>
        <v>г.Одинцово, БЗРИ, 5</v>
      </c>
      <c r="S347" s="48">
        <f t="shared" si="11"/>
        <v>0</v>
      </c>
    </row>
    <row r="348" spans="1:19" ht="11.85" customHeight="1" x14ac:dyDescent="0.2">
      <c r="A348" s="48" t="s">
        <v>774</v>
      </c>
      <c r="B348" s="198" t="s">
        <v>339</v>
      </c>
      <c r="C348" s="199"/>
      <c r="D348" s="200"/>
      <c r="E348" s="204" t="s">
        <v>351</v>
      </c>
      <c r="F348" s="205"/>
      <c r="G348" s="50" t="s">
        <v>350</v>
      </c>
      <c r="H348" s="204" t="s">
        <v>370</v>
      </c>
      <c r="I348" s="205"/>
      <c r="K348" s="48" t="str">
        <f t="shared" si="10"/>
        <v>г Одинцово, ул Бзри, 5</v>
      </c>
      <c r="L348" s="48" t="str">
        <f>VLOOKUP(A:A,Лист2!$A:$F,2,FALSE)</f>
        <v>г.Одинцово, БЗРИ, 5</v>
      </c>
      <c r="S348" s="48">
        <f t="shared" si="11"/>
        <v>0</v>
      </c>
    </row>
    <row r="349" spans="1:19" ht="11.85" customHeight="1" x14ac:dyDescent="0.2">
      <c r="A349" s="48" t="s">
        <v>774</v>
      </c>
      <c r="B349" s="209"/>
      <c r="C349" s="210"/>
      <c r="D349" s="211"/>
      <c r="E349" s="204" t="s">
        <v>371</v>
      </c>
      <c r="F349" s="205"/>
      <c r="G349" s="50" t="s">
        <v>350</v>
      </c>
      <c r="H349" s="204" t="s">
        <v>370</v>
      </c>
      <c r="I349" s="205"/>
      <c r="K349" s="48" t="str">
        <f t="shared" si="10"/>
        <v>г Одинцово, ул Бзри, 5</v>
      </c>
      <c r="L349" s="48" t="str">
        <f>VLOOKUP(A:A,Лист2!$A:$F,2,FALSE)</f>
        <v>г.Одинцово, БЗРИ, 5</v>
      </c>
      <c r="S349" s="48">
        <f t="shared" si="11"/>
        <v>0</v>
      </c>
    </row>
    <row r="350" spans="1:19" ht="11.1" customHeight="1" x14ac:dyDescent="0.2">
      <c r="A350" s="48" t="s">
        <v>774</v>
      </c>
      <c r="B350" s="209"/>
      <c r="C350" s="210"/>
      <c r="D350" s="211"/>
      <c r="E350" s="204" t="s">
        <v>369</v>
      </c>
      <c r="F350" s="205"/>
      <c r="G350" s="50" t="s">
        <v>368</v>
      </c>
      <c r="H350" s="204" t="s">
        <v>367</v>
      </c>
      <c r="I350" s="205"/>
      <c r="K350" s="48" t="str">
        <f t="shared" si="10"/>
        <v>г Одинцово, ул Бзри, 5</v>
      </c>
      <c r="L350" s="48" t="str">
        <f>VLOOKUP(A:A,Лист2!$A:$F,2,FALSE)</f>
        <v>г.Одинцово, БЗРИ, 5</v>
      </c>
      <c r="S350" s="48">
        <f t="shared" si="11"/>
        <v>0</v>
      </c>
    </row>
    <row r="351" spans="1:19" ht="11.85" customHeight="1" x14ac:dyDescent="0.2">
      <c r="A351" s="48" t="s">
        <v>774</v>
      </c>
      <c r="B351" s="209"/>
      <c r="C351" s="210"/>
      <c r="D351" s="211"/>
      <c r="E351" s="204" t="s">
        <v>366</v>
      </c>
      <c r="F351" s="205"/>
      <c r="G351" s="50" t="s">
        <v>365</v>
      </c>
      <c r="H351" s="204" t="s">
        <v>364</v>
      </c>
      <c r="I351" s="205"/>
      <c r="K351" s="48" t="str">
        <f t="shared" si="10"/>
        <v>г Одинцово, ул Бзри, 5</v>
      </c>
      <c r="L351" s="48" t="str">
        <f>VLOOKUP(A:A,Лист2!$A:$F,2,FALSE)</f>
        <v>г.Одинцово, БЗРИ, 5</v>
      </c>
      <c r="S351" s="48">
        <f t="shared" si="11"/>
        <v>0</v>
      </c>
    </row>
    <row r="352" spans="1:19" ht="11.85" customHeight="1" x14ac:dyDescent="0.2">
      <c r="A352" s="48" t="s">
        <v>774</v>
      </c>
      <c r="B352" s="209"/>
      <c r="C352" s="210"/>
      <c r="D352" s="211"/>
      <c r="E352" s="204" t="s">
        <v>517</v>
      </c>
      <c r="F352" s="205"/>
      <c r="G352" s="50" t="s">
        <v>361</v>
      </c>
      <c r="H352" s="204" t="s">
        <v>336</v>
      </c>
      <c r="I352" s="205"/>
      <c r="K352" s="48" t="str">
        <f t="shared" si="10"/>
        <v>г Одинцово, ул Бзри, 5</v>
      </c>
      <c r="L352" s="48" t="str">
        <f>VLOOKUP(A:A,Лист2!$A:$F,2,FALSE)</f>
        <v>г.Одинцово, БЗРИ, 5</v>
      </c>
      <c r="S352" s="57">
        <f>G352*1</f>
        <v>33.17</v>
      </c>
    </row>
    <row r="353" spans="1:19" ht="11.85" customHeight="1" x14ac:dyDescent="0.2">
      <c r="A353" s="48" t="s">
        <v>774</v>
      </c>
      <c r="B353" s="201"/>
      <c r="C353" s="202"/>
      <c r="D353" s="203"/>
      <c r="E353" s="204" t="s">
        <v>514</v>
      </c>
      <c r="F353" s="205"/>
      <c r="G353" s="50" t="s">
        <v>507</v>
      </c>
      <c r="H353" s="204" t="s">
        <v>346</v>
      </c>
      <c r="I353" s="205"/>
      <c r="K353" s="48" t="str">
        <f t="shared" si="10"/>
        <v>г Одинцово, ул Бзри, 5</v>
      </c>
      <c r="L353" s="48" t="str">
        <f>VLOOKUP(A:A,Лист2!$A:$F,2,FALSE)</f>
        <v>г.Одинцово, БЗРИ, 5</v>
      </c>
      <c r="S353" s="48">
        <f t="shared" si="11"/>
        <v>0</v>
      </c>
    </row>
    <row r="354" spans="1:19" ht="11.1" customHeight="1" x14ac:dyDescent="0.2">
      <c r="A354" s="48" t="s">
        <v>774</v>
      </c>
      <c r="B354" s="51"/>
      <c r="C354" s="196" t="s">
        <v>773</v>
      </c>
      <c r="D354" s="197"/>
      <c r="E354" s="197"/>
      <c r="F354" s="197"/>
      <c r="G354" s="197"/>
      <c r="H354" s="197"/>
      <c r="I354" s="196"/>
      <c r="K354" s="48" t="str">
        <f t="shared" si="10"/>
        <v>г Одинцово, ул Бзри, 5</v>
      </c>
      <c r="L354" s="48" t="str">
        <f>VLOOKUP(A:A,Лист2!$A:$F,2,FALSE)</f>
        <v>г.Одинцово, БЗРИ, 5</v>
      </c>
      <c r="S354" s="48">
        <f t="shared" si="11"/>
        <v>0</v>
      </c>
    </row>
    <row r="355" spans="1:19" ht="11.85" customHeight="1" x14ac:dyDescent="0.2">
      <c r="A355" s="48" t="s">
        <v>773</v>
      </c>
      <c r="B355" s="198" t="s">
        <v>343</v>
      </c>
      <c r="C355" s="199"/>
      <c r="D355" s="200"/>
      <c r="E355" s="204" t="s">
        <v>771</v>
      </c>
      <c r="F355" s="205"/>
      <c r="G355" s="50" t="s">
        <v>507</v>
      </c>
      <c r="H355" s="204" t="s">
        <v>770</v>
      </c>
      <c r="I355" s="205"/>
      <c r="K355" s="48" t="str">
        <f t="shared" si="10"/>
        <v>г Одинцово, ул Бзри, 6</v>
      </c>
      <c r="L355" s="48" t="str">
        <f>VLOOKUP(A:A,Лист2!$A:$F,2,FALSE)</f>
        <v>г.Одинцово, БЗРИ, 6</v>
      </c>
      <c r="S355" s="48">
        <f t="shared" si="11"/>
        <v>0</v>
      </c>
    </row>
    <row r="356" spans="1:19" ht="11.85" customHeight="1" x14ac:dyDescent="0.2">
      <c r="A356" s="48" t="s">
        <v>773</v>
      </c>
      <c r="B356" s="209"/>
      <c r="C356" s="210"/>
      <c r="D356" s="211"/>
      <c r="E356" s="204" t="s">
        <v>769</v>
      </c>
      <c r="F356" s="205"/>
      <c r="G356" s="50" t="s">
        <v>768</v>
      </c>
      <c r="H356" s="204" t="s">
        <v>336</v>
      </c>
      <c r="I356" s="205"/>
      <c r="K356" s="48" t="str">
        <f t="shared" si="10"/>
        <v>г Одинцово, ул Бзри, 6</v>
      </c>
      <c r="L356" s="48" t="str">
        <f>VLOOKUP(A:A,Лист2!$A:$F,2,FALSE)</f>
        <v>г.Одинцово, БЗРИ, 6</v>
      </c>
      <c r="S356" s="48">
        <f t="shared" si="11"/>
        <v>0</v>
      </c>
    </row>
    <row r="357" spans="1:19" ht="11.85" customHeight="1" x14ac:dyDescent="0.2">
      <c r="A357" s="48" t="s">
        <v>773</v>
      </c>
      <c r="B357" s="201"/>
      <c r="C357" s="202"/>
      <c r="D357" s="203"/>
      <c r="E357" s="204" t="s">
        <v>767</v>
      </c>
      <c r="F357" s="205"/>
      <c r="G357" s="50" t="s">
        <v>766</v>
      </c>
      <c r="H357" s="204" t="s">
        <v>336</v>
      </c>
      <c r="I357" s="205"/>
      <c r="K357" s="48" t="str">
        <f t="shared" si="10"/>
        <v>г Одинцово, ул Бзри, 6</v>
      </c>
      <c r="L357" s="48" t="str">
        <f>VLOOKUP(A:A,Лист2!$A:$F,2,FALSE)</f>
        <v>г.Одинцово, БЗРИ, 6</v>
      </c>
      <c r="S357" s="48">
        <f t="shared" si="11"/>
        <v>0</v>
      </c>
    </row>
    <row r="358" spans="1:19" ht="11.1" customHeight="1" x14ac:dyDescent="0.2">
      <c r="A358" s="48" t="s">
        <v>773</v>
      </c>
      <c r="B358" s="198" t="s">
        <v>339</v>
      </c>
      <c r="C358" s="199"/>
      <c r="D358" s="200"/>
      <c r="E358" s="204" t="s">
        <v>351</v>
      </c>
      <c r="F358" s="205"/>
      <c r="G358" s="50" t="s">
        <v>350</v>
      </c>
      <c r="H358" s="204" t="s">
        <v>370</v>
      </c>
      <c r="I358" s="205"/>
      <c r="K358" s="48" t="str">
        <f t="shared" si="10"/>
        <v>г Одинцово, ул Бзри, 6</v>
      </c>
      <c r="L358" s="48" t="str">
        <f>VLOOKUP(A:A,Лист2!$A:$F,2,FALSE)</f>
        <v>г.Одинцово, БЗРИ, 6</v>
      </c>
      <c r="S358" s="48">
        <f t="shared" si="11"/>
        <v>0</v>
      </c>
    </row>
    <row r="359" spans="1:19" ht="11.85" customHeight="1" x14ac:dyDescent="0.2">
      <c r="A359" s="48" t="s">
        <v>773</v>
      </c>
      <c r="B359" s="209"/>
      <c r="C359" s="210"/>
      <c r="D359" s="211"/>
      <c r="E359" s="204" t="s">
        <v>371</v>
      </c>
      <c r="F359" s="205"/>
      <c r="G359" s="50" t="s">
        <v>350</v>
      </c>
      <c r="H359" s="204" t="s">
        <v>370</v>
      </c>
      <c r="I359" s="205"/>
      <c r="K359" s="48" t="str">
        <f t="shared" si="10"/>
        <v>г Одинцово, ул Бзри, 6</v>
      </c>
      <c r="L359" s="48" t="str">
        <f>VLOOKUP(A:A,Лист2!$A:$F,2,FALSE)</f>
        <v>г.Одинцово, БЗРИ, 6</v>
      </c>
      <c r="S359" s="48">
        <f t="shared" si="11"/>
        <v>0</v>
      </c>
    </row>
    <row r="360" spans="1:19" ht="11.85" customHeight="1" x14ac:dyDescent="0.2">
      <c r="A360" s="48" t="s">
        <v>773</v>
      </c>
      <c r="B360" s="209"/>
      <c r="C360" s="210"/>
      <c r="D360" s="211"/>
      <c r="E360" s="204" t="s">
        <v>369</v>
      </c>
      <c r="F360" s="205"/>
      <c r="G360" s="50" t="s">
        <v>368</v>
      </c>
      <c r="H360" s="204" t="s">
        <v>367</v>
      </c>
      <c r="I360" s="205"/>
      <c r="K360" s="48" t="str">
        <f t="shared" si="10"/>
        <v>г Одинцово, ул Бзри, 6</v>
      </c>
      <c r="L360" s="48" t="str">
        <f>VLOOKUP(A:A,Лист2!$A:$F,2,FALSE)</f>
        <v>г.Одинцово, БЗРИ, 6</v>
      </c>
      <c r="S360" s="48">
        <f t="shared" si="11"/>
        <v>0</v>
      </c>
    </row>
    <row r="361" spans="1:19" ht="11.85" customHeight="1" x14ac:dyDescent="0.2">
      <c r="A361" s="48" t="s">
        <v>773</v>
      </c>
      <c r="B361" s="209"/>
      <c r="C361" s="210"/>
      <c r="D361" s="211"/>
      <c r="E361" s="204" t="s">
        <v>366</v>
      </c>
      <c r="F361" s="205"/>
      <c r="G361" s="50" t="s">
        <v>365</v>
      </c>
      <c r="H361" s="204" t="s">
        <v>364</v>
      </c>
      <c r="I361" s="205"/>
      <c r="K361" s="48" t="str">
        <f t="shared" si="10"/>
        <v>г Одинцово, ул Бзри, 6</v>
      </c>
      <c r="L361" s="48" t="str">
        <f>VLOOKUP(A:A,Лист2!$A:$F,2,FALSE)</f>
        <v>г.Одинцово, БЗРИ, 6</v>
      </c>
      <c r="S361" s="48">
        <f t="shared" si="11"/>
        <v>0</v>
      </c>
    </row>
    <row r="362" spans="1:19" ht="11.1" customHeight="1" x14ac:dyDescent="0.2">
      <c r="A362" s="48" t="s">
        <v>773</v>
      </c>
      <c r="B362" s="209"/>
      <c r="C362" s="210"/>
      <c r="D362" s="211"/>
      <c r="E362" s="204" t="s">
        <v>517</v>
      </c>
      <c r="F362" s="205"/>
      <c r="G362" s="50" t="s">
        <v>361</v>
      </c>
      <c r="H362" s="204" t="s">
        <v>336</v>
      </c>
      <c r="I362" s="205"/>
      <c r="K362" s="48" t="str">
        <f t="shared" si="10"/>
        <v>г Одинцово, ул Бзри, 6</v>
      </c>
      <c r="L362" s="48" t="str">
        <f>VLOOKUP(A:A,Лист2!$A:$F,2,FALSE)</f>
        <v>г.Одинцово, БЗРИ, 6</v>
      </c>
      <c r="S362" s="57">
        <f>G362*1</f>
        <v>33.17</v>
      </c>
    </row>
    <row r="363" spans="1:19" ht="11.85" customHeight="1" x14ac:dyDescent="0.2">
      <c r="A363" s="48" t="s">
        <v>773</v>
      </c>
      <c r="B363" s="201"/>
      <c r="C363" s="202"/>
      <c r="D363" s="203"/>
      <c r="E363" s="204" t="s">
        <v>514</v>
      </c>
      <c r="F363" s="205"/>
      <c r="G363" s="50" t="s">
        <v>507</v>
      </c>
      <c r="H363" s="204" t="s">
        <v>346</v>
      </c>
      <c r="I363" s="205"/>
      <c r="K363" s="48" t="str">
        <f t="shared" si="10"/>
        <v>г Одинцово, ул Бзри, 6</v>
      </c>
      <c r="L363" s="48" t="str">
        <f>VLOOKUP(A:A,Лист2!$A:$F,2,FALSE)</f>
        <v>г.Одинцово, БЗРИ, 6</v>
      </c>
      <c r="S363" s="48">
        <f t="shared" si="11"/>
        <v>0</v>
      </c>
    </row>
    <row r="364" spans="1:19" ht="11.85" customHeight="1" x14ac:dyDescent="0.2">
      <c r="A364" s="48" t="s">
        <v>773</v>
      </c>
      <c r="B364" s="51"/>
      <c r="C364" s="196" t="s">
        <v>772</v>
      </c>
      <c r="D364" s="197"/>
      <c r="E364" s="197"/>
      <c r="F364" s="197"/>
      <c r="G364" s="197"/>
      <c r="H364" s="197"/>
      <c r="I364" s="196"/>
      <c r="K364" s="48" t="str">
        <f t="shared" si="10"/>
        <v>г Одинцово, ул Бзри, 6</v>
      </c>
      <c r="L364" s="48" t="str">
        <f>VLOOKUP(A:A,Лист2!$A:$F,2,FALSE)</f>
        <v>г.Одинцово, БЗРИ, 6</v>
      </c>
      <c r="S364" s="48">
        <f t="shared" si="11"/>
        <v>0</v>
      </c>
    </row>
    <row r="365" spans="1:19" ht="11.85" customHeight="1" x14ac:dyDescent="0.2">
      <c r="A365" s="48" t="s">
        <v>772</v>
      </c>
      <c r="B365" s="198" t="s">
        <v>343</v>
      </c>
      <c r="C365" s="199"/>
      <c r="D365" s="200"/>
      <c r="E365" s="204" t="s">
        <v>771</v>
      </c>
      <c r="F365" s="205"/>
      <c r="G365" s="50" t="s">
        <v>507</v>
      </c>
      <c r="H365" s="204" t="s">
        <v>770</v>
      </c>
      <c r="I365" s="205"/>
      <c r="K365" s="48" t="str">
        <f t="shared" si="10"/>
        <v>г Одинцово, ул Бзри, 7</v>
      </c>
      <c r="L365" s="48" t="str">
        <f>VLOOKUP(A:A,Лист2!$A:$F,2,FALSE)</f>
        <v>г.Одинцово, БЗРИ, 7</v>
      </c>
      <c r="S365" s="48">
        <f t="shared" si="11"/>
        <v>0</v>
      </c>
    </row>
    <row r="366" spans="1:19" ht="11.1" customHeight="1" x14ac:dyDescent="0.2">
      <c r="A366" s="48" t="s">
        <v>772</v>
      </c>
      <c r="B366" s="209"/>
      <c r="C366" s="210"/>
      <c r="D366" s="211"/>
      <c r="E366" s="204" t="s">
        <v>769</v>
      </c>
      <c r="F366" s="205"/>
      <c r="G366" s="50" t="s">
        <v>768</v>
      </c>
      <c r="H366" s="204" t="s">
        <v>336</v>
      </c>
      <c r="I366" s="205"/>
      <c r="K366" s="48" t="str">
        <f t="shared" si="10"/>
        <v>г Одинцово, ул Бзри, 7</v>
      </c>
      <c r="L366" s="48" t="str">
        <f>VLOOKUP(A:A,Лист2!$A:$F,2,FALSE)</f>
        <v>г.Одинцово, БЗРИ, 7</v>
      </c>
      <c r="S366" s="48">
        <f t="shared" si="11"/>
        <v>0</v>
      </c>
    </row>
    <row r="367" spans="1:19" ht="11.85" customHeight="1" x14ac:dyDescent="0.2">
      <c r="A367" s="48" t="s">
        <v>772</v>
      </c>
      <c r="B367" s="201"/>
      <c r="C367" s="202"/>
      <c r="D367" s="203"/>
      <c r="E367" s="204" t="s">
        <v>767</v>
      </c>
      <c r="F367" s="205"/>
      <c r="G367" s="50" t="s">
        <v>766</v>
      </c>
      <c r="H367" s="204" t="s">
        <v>336</v>
      </c>
      <c r="I367" s="205"/>
      <c r="K367" s="48" t="str">
        <f t="shared" si="10"/>
        <v>г Одинцово, ул Бзри, 7</v>
      </c>
      <c r="L367" s="48" t="str">
        <f>VLOOKUP(A:A,Лист2!$A:$F,2,FALSE)</f>
        <v>г.Одинцово, БЗРИ, 7</v>
      </c>
      <c r="S367" s="48">
        <f t="shared" si="11"/>
        <v>0</v>
      </c>
    </row>
    <row r="368" spans="1:19" ht="11.85" customHeight="1" x14ac:dyDescent="0.2">
      <c r="A368" s="48" t="s">
        <v>772</v>
      </c>
      <c r="B368" s="198" t="s">
        <v>339</v>
      </c>
      <c r="C368" s="199"/>
      <c r="D368" s="200"/>
      <c r="E368" s="204" t="s">
        <v>351</v>
      </c>
      <c r="F368" s="205"/>
      <c r="G368" s="50" t="s">
        <v>350</v>
      </c>
      <c r="H368" s="204" t="s">
        <v>370</v>
      </c>
      <c r="I368" s="205"/>
      <c r="K368" s="48" t="str">
        <f t="shared" si="10"/>
        <v>г Одинцово, ул Бзри, 7</v>
      </c>
      <c r="L368" s="48" t="str">
        <f>VLOOKUP(A:A,Лист2!$A:$F,2,FALSE)</f>
        <v>г.Одинцово, БЗРИ, 7</v>
      </c>
      <c r="S368" s="48">
        <f t="shared" si="11"/>
        <v>0</v>
      </c>
    </row>
    <row r="369" spans="1:19" ht="11.85" customHeight="1" x14ac:dyDescent="0.2">
      <c r="A369" s="48" t="s">
        <v>772</v>
      </c>
      <c r="B369" s="209"/>
      <c r="C369" s="210"/>
      <c r="D369" s="211"/>
      <c r="E369" s="204" t="s">
        <v>371</v>
      </c>
      <c r="F369" s="205"/>
      <c r="G369" s="50" t="s">
        <v>350</v>
      </c>
      <c r="H369" s="204" t="s">
        <v>370</v>
      </c>
      <c r="I369" s="205"/>
      <c r="K369" s="48" t="str">
        <f t="shared" si="10"/>
        <v>г Одинцово, ул Бзри, 7</v>
      </c>
      <c r="L369" s="48" t="str">
        <f>VLOOKUP(A:A,Лист2!$A:$F,2,FALSE)</f>
        <v>г.Одинцово, БЗРИ, 7</v>
      </c>
      <c r="S369" s="48">
        <f t="shared" si="11"/>
        <v>0</v>
      </c>
    </row>
    <row r="370" spans="1:19" ht="11.1" customHeight="1" x14ac:dyDescent="0.2">
      <c r="A370" s="48" t="s">
        <v>772</v>
      </c>
      <c r="B370" s="209"/>
      <c r="C370" s="210"/>
      <c r="D370" s="211"/>
      <c r="E370" s="204" t="s">
        <v>369</v>
      </c>
      <c r="F370" s="205"/>
      <c r="G370" s="50" t="s">
        <v>368</v>
      </c>
      <c r="H370" s="204" t="s">
        <v>367</v>
      </c>
      <c r="I370" s="205"/>
      <c r="K370" s="48" t="str">
        <f t="shared" si="10"/>
        <v>г Одинцово, ул Бзри, 7</v>
      </c>
      <c r="L370" s="48" t="str">
        <f>VLOOKUP(A:A,Лист2!$A:$F,2,FALSE)</f>
        <v>г.Одинцово, БЗРИ, 7</v>
      </c>
      <c r="S370" s="48">
        <f t="shared" si="11"/>
        <v>0</v>
      </c>
    </row>
    <row r="371" spans="1:19" ht="11.85" customHeight="1" x14ac:dyDescent="0.2">
      <c r="A371" s="48" t="s">
        <v>772</v>
      </c>
      <c r="B371" s="209"/>
      <c r="C371" s="210"/>
      <c r="D371" s="211"/>
      <c r="E371" s="204" t="s">
        <v>366</v>
      </c>
      <c r="F371" s="205"/>
      <c r="G371" s="50" t="s">
        <v>365</v>
      </c>
      <c r="H371" s="204" t="s">
        <v>364</v>
      </c>
      <c r="I371" s="205"/>
      <c r="K371" s="48" t="str">
        <f t="shared" si="10"/>
        <v>г Одинцово, ул Бзри, 7</v>
      </c>
      <c r="L371" s="48" t="str">
        <f>VLOOKUP(A:A,Лист2!$A:$F,2,FALSE)</f>
        <v>г.Одинцово, БЗРИ, 7</v>
      </c>
      <c r="S371" s="48">
        <f t="shared" si="11"/>
        <v>0</v>
      </c>
    </row>
    <row r="372" spans="1:19" ht="11.85" customHeight="1" x14ac:dyDescent="0.2">
      <c r="A372" s="48" t="s">
        <v>772</v>
      </c>
      <c r="B372" s="209"/>
      <c r="C372" s="210"/>
      <c r="D372" s="211"/>
      <c r="E372" s="204" t="s">
        <v>517</v>
      </c>
      <c r="F372" s="205"/>
      <c r="G372" s="50" t="s">
        <v>361</v>
      </c>
      <c r="H372" s="204" t="s">
        <v>336</v>
      </c>
      <c r="I372" s="205"/>
      <c r="K372" s="48" t="str">
        <f t="shared" si="10"/>
        <v>г Одинцово, ул Бзри, 7</v>
      </c>
      <c r="L372" s="48" t="str">
        <f>VLOOKUP(A:A,Лист2!$A:$F,2,FALSE)</f>
        <v>г.Одинцово, БЗРИ, 7</v>
      </c>
      <c r="S372" s="57">
        <f>G372*1</f>
        <v>33.17</v>
      </c>
    </row>
    <row r="373" spans="1:19" ht="11.85" customHeight="1" x14ac:dyDescent="0.2">
      <c r="A373" s="48" t="s">
        <v>772</v>
      </c>
      <c r="B373" s="201"/>
      <c r="C373" s="202"/>
      <c r="D373" s="203"/>
      <c r="E373" s="204" t="s">
        <v>514</v>
      </c>
      <c r="F373" s="205"/>
      <c r="G373" s="50" t="s">
        <v>507</v>
      </c>
      <c r="H373" s="204" t="s">
        <v>346</v>
      </c>
      <c r="I373" s="205"/>
      <c r="K373" s="48" t="str">
        <f t="shared" si="10"/>
        <v>г Одинцово, ул Бзри, 7</v>
      </c>
      <c r="L373" s="48" t="str">
        <f>VLOOKUP(A:A,Лист2!$A:$F,2,FALSE)</f>
        <v>г.Одинцово, БЗРИ, 7</v>
      </c>
      <c r="S373" s="48">
        <f t="shared" si="11"/>
        <v>0</v>
      </c>
    </row>
    <row r="374" spans="1:19" ht="11.1" customHeight="1" x14ac:dyDescent="0.2">
      <c r="A374" s="48" t="s">
        <v>772</v>
      </c>
      <c r="B374" s="51"/>
      <c r="C374" s="196" t="s">
        <v>765</v>
      </c>
      <c r="D374" s="197"/>
      <c r="E374" s="197"/>
      <c r="F374" s="197"/>
      <c r="G374" s="197"/>
      <c r="H374" s="197"/>
      <c r="I374" s="196"/>
      <c r="K374" s="48" t="str">
        <f t="shared" si="10"/>
        <v>г Одинцово, ул Бзри, 7</v>
      </c>
      <c r="L374" s="48" t="str">
        <f>VLOOKUP(A:A,Лист2!$A:$F,2,FALSE)</f>
        <v>г.Одинцово, БЗРИ, 7</v>
      </c>
      <c r="S374" s="48">
        <f t="shared" si="11"/>
        <v>0</v>
      </c>
    </row>
    <row r="375" spans="1:19" ht="11.85" customHeight="1" x14ac:dyDescent="0.2">
      <c r="A375" s="48" t="s">
        <v>765</v>
      </c>
      <c r="B375" s="198" t="s">
        <v>339</v>
      </c>
      <c r="C375" s="199"/>
      <c r="D375" s="200"/>
      <c r="E375" s="204" t="s">
        <v>351</v>
      </c>
      <c r="F375" s="205"/>
      <c r="G375" s="50" t="s">
        <v>350</v>
      </c>
      <c r="H375" s="204" t="s">
        <v>370</v>
      </c>
      <c r="I375" s="205"/>
      <c r="K375" s="48" t="str">
        <f t="shared" si="10"/>
        <v>г Одинцово, ул Бзри, 8</v>
      </c>
      <c r="L375" s="48" t="str">
        <f>VLOOKUP(A:A,Лист2!$A:$F,2,FALSE)</f>
        <v>г.Одинцово, БЗРИ, 8</v>
      </c>
      <c r="S375" s="48">
        <f t="shared" si="11"/>
        <v>0</v>
      </c>
    </row>
    <row r="376" spans="1:19" ht="11.85" customHeight="1" x14ac:dyDescent="0.2">
      <c r="A376" s="48" t="s">
        <v>765</v>
      </c>
      <c r="B376" s="209"/>
      <c r="C376" s="210"/>
      <c r="D376" s="211"/>
      <c r="E376" s="204" t="s">
        <v>371</v>
      </c>
      <c r="F376" s="205"/>
      <c r="G376" s="50" t="s">
        <v>350</v>
      </c>
      <c r="H376" s="204" t="s">
        <v>370</v>
      </c>
      <c r="I376" s="205"/>
      <c r="K376" s="48" t="str">
        <f t="shared" si="10"/>
        <v>г Одинцово, ул Бзри, 8</v>
      </c>
      <c r="L376" s="48" t="str">
        <f>VLOOKUP(A:A,Лист2!$A:$F,2,FALSE)</f>
        <v>г.Одинцово, БЗРИ, 8</v>
      </c>
      <c r="S376" s="48">
        <f t="shared" si="11"/>
        <v>0</v>
      </c>
    </row>
    <row r="377" spans="1:19" ht="11.85" customHeight="1" x14ac:dyDescent="0.2">
      <c r="A377" s="48" t="s">
        <v>765</v>
      </c>
      <c r="B377" s="209"/>
      <c r="C377" s="210"/>
      <c r="D377" s="211"/>
      <c r="E377" s="204" t="s">
        <v>369</v>
      </c>
      <c r="F377" s="205"/>
      <c r="G377" s="50" t="s">
        <v>368</v>
      </c>
      <c r="H377" s="204" t="s">
        <v>367</v>
      </c>
      <c r="I377" s="205"/>
      <c r="K377" s="48" t="str">
        <f t="shared" si="10"/>
        <v>г Одинцово, ул Бзри, 8</v>
      </c>
      <c r="L377" s="48" t="str">
        <f>VLOOKUP(A:A,Лист2!$A:$F,2,FALSE)</f>
        <v>г.Одинцово, БЗРИ, 8</v>
      </c>
      <c r="S377" s="48">
        <f t="shared" si="11"/>
        <v>0</v>
      </c>
    </row>
    <row r="378" spans="1:19" ht="11.1" customHeight="1" x14ac:dyDescent="0.2">
      <c r="A378" s="48" t="s">
        <v>765</v>
      </c>
      <c r="B378" s="209"/>
      <c r="C378" s="210"/>
      <c r="D378" s="211"/>
      <c r="E378" s="204" t="s">
        <v>366</v>
      </c>
      <c r="F378" s="205"/>
      <c r="G378" s="50" t="s">
        <v>365</v>
      </c>
      <c r="H378" s="204" t="s">
        <v>364</v>
      </c>
      <c r="I378" s="205"/>
      <c r="K378" s="48" t="str">
        <f t="shared" si="10"/>
        <v>г Одинцово, ул Бзри, 8</v>
      </c>
      <c r="L378" s="48" t="str">
        <f>VLOOKUP(A:A,Лист2!$A:$F,2,FALSE)</f>
        <v>г.Одинцово, БЗРИ, 8</v>
      </c>
      <c r="S378" s="48">
        <f t="shared" si="11"/>
        <v>0</v>
      </c>
    </row>
    <row r="379" spans="1:19" ht="11.85" customHeight="1" x14ac:dyDescent="0.2">
      <c r="A379" s="48" t="s">
        <v>765</v>
      </c>
      <c r="B379" s="209"/>
      <c r="C379" s="210"/>
      <c r="D379" s="211"/>
      <c r="E379" s="204" t="s">
        <v>517</v>
      </c>
      <c r="F379" s="205"/>
      <c r="G379" s="50" t="s">
        <v>361</v>
      </c>
      <c r="H379" s="204" t="s">
        <v>336</v>
      </c>
      <c r="I379" s="205"/>
      <c r="K379" s="48" t="str">
        <f t="shared" si="10"/>
        <v>г Одинцово, ул Бзри, 8</v>
      </c>
      <c r="L379" s="48" t="str">
        <f>VLOOKUP(A:A,Лист2!$A:$F,2,FALSE)</f>
        <v>г.Одинцово, БЗРИ, 8</v>
      </c>
      <c r="S379" s="57">
        <f>G379*1</f>
        <v>33.17</v>
      </c>
    </row>
    <row r="380" spans="1:19" ht="11.85" customHeight="1" x14ac:dyDescent="0.2">
      <c r="A380" s="48" t="s">
        <v>765</v>
      </c>
      <c r="B380" s="201"/>
      <c r="C380" s="202"/>
      <c r="D380" s="203"/>
      <c r="E380" s="204" t="s">
        <v>514</v>
      </c>
      <c r="F380" s="205"/>
      <c r="G380" s="50" t="s">
        <v>507</v>
      </c>
      <c r="H380" s="204" t="s">
        <v>346</v>
      </c>
      <c r="I380" s="205"/>
      <c r="K380" s="48" t="str">
        <f t="shared" si="10"/>
        <v>г Одинцово, ул Бзри, 8</v>
      </c>
      <c r="L380" s="48" t="str">
        <f>VLOOKUP(A:A,Лист2!$A:$F,2,FALSE)</f>
        <v>г.Одинцово, БЗРИ, 8</v>
      </c>
      <c r="S380" s="48">
        <f t="shared" si="11"/>
        <v>0</v>
      </c>
    </row>
    <row r="381" spans="1:19" ht="11.85" customHeight="1" x14ac:dyDescent="0.2">
      <c r="A381" s="48" t="s">
        <v>765</v>
      </c>
      <c r="B381" s="51"/>
      <c r="C381" s="196" t="s">
        <v>764</v>
      </c>
      <c r="D381" s="197"/>
      <c r="E381" s="197"/>
      <c r="F381" s="197"/>
      <c r="G381" s="197"/>
      <c r="H381" s="197"/>
      <c r="I381" s="196"/>
      <c r="K381" s="48" t="str">
        <f t="shared" si="10"/>
        <v>г Одинцово, ул Бзри, 8</v>
      </c>
      <c r="L381" s="48" t="str">
        <f>VLOOKUP(A:A,Лист2!$A:$F,2,FALSE)</f>
        <v>г.Одинцово, БЗРИ, 8</v>
      </c>
      <c r="S381" s="48">
        <f t="shared" si="11"/>
        <v>0</v>
      </c>
    </row>
    <row r="382" spans="1:19" ht="11.1" customHeight="1" x14ac:dyDescent="0.2">
      <c r="A382" s="48" t="s">
        <v>764</v>
      </c>
      <c r="B382" s="198" t="s">
        <v>354</v>
      </c>
      <c r="C382" s="199"/>
      <c r="D382" s="200"/>
      <c r="E382" s="204" t="s">
        <v>353</v>
      </c>
      <c r="F382" s="205"/>
      <c r="G382" s="50" t="s">
        <v>352</v>
      </c>
      <c r="H382" s="204" t="s">
        <v>336</v>
      </c>
      <c r="I382" s="205"/>
      <c r="K382" s="48" t="str">
        <f t="shared" si="10"/>
        <v>г Одинцово, ул Верхне-Пролетарская, 1 к. 1</v>
      </c>
      <c r="L382" s="48" t="str">
        <f>VLOOKUP(A:A,Лист2!$A:$F,2,FALSE)</f>
        <v>г.Одинцово, Верхне-Пролетарская, 1 корп.1</v>
      </c>
      <c r="S382" s="48">
        <f t="shared" si="11"/>
        <v>0</v>
      </c>
    </row>
    <row r="383" spans="1:19" ht="11.85" customHeight="1" x14ac:dyDescent="0.2">
      <c r="A383" s="48" t="s">
        <v>764</v>
      </c>
      <c r="B383" s="201"/>
      <c r="C383" s="202"/>
      <c r="D383" s="203"/>
      <c r="E383" s="204" t="s">
        <v>573</v>
      </c>
      <c r="F383" s="205"/>
      <c r="G383" s="50" t="s">
        <v>352</v>
      </c>
      <c r="H383" s="204" t="s">
        <v>336</v>
      </c>
      <c r="I383" s="205"/>
      <c r="K383" s="48" t="str">
        <f t="shared" si="10"/>
        <v>г Одинцово, ул Верхне-Пролетарская, 1 к. 1</v>
      </c>
      <c r="L383" s="48" t="str">
        <f>VLOOKUP(A:A,Лист2!$A:$F,2,FALSE)</f>
        <v>г.Одинцово, Верхне-Пролетарская, 1 корп.1</v>
      </c>
      <c r="S383" s="48">
        <f t="shared" si="11"/>
        <v>0</v>
      </c>
    </row>
    <row r="384" spans="1:19" ht="11.85" customHeight="1" x14ac:dyDescent="0.2">
      <c r="A384" s="48" t="s">
        <v>764</v>
      </c>
      <c r="B384" s="51"/>
      <c r="C384" s="196" t="s">
        <v>763</v>
      </c>
      <c r="D384" s="197"/>
      <c r="E384" s="197"/>
      <c r="F384" s="197"/>
      <c r="G384" s="197"/>
      <c r="H384" s="197"/>
      <c r="I384" s="196"/>
      <c r="K384" s="48" t="str">
        <f t="shared" si="10"/>
        <v>г Одинцово, ул Верхне-Пролетарская, 1 к. 1</v>
      </c>
      <c r="L384" s="48" t="str">
        <f>VLOOKUP(A:A,Лист2!$A:$F,2,FALSE)</f>
        <v>г.Одинцово, Верхне-Пролетарская, 1 корп.1</v>
      </c>
      <c r="S384" s="48">
        <f t="shared" si="11"/>
        <v>0</v>
      </c>
    </row>
    <row r="385" spans="1:19" ht="11.85" customHeight="1" x14ac:dyDescent="0.2">
      <c r="A385" s="48" t="s">
        <v>763</v>
      </c>
      <c r="B385" s="198" t="s">
        <v>354</v>
      </c>
      <c r="C385" s="199"/>
      <c r="D385" s="200"/>
      <c r="E385" s="204" t="s">
        <v>353</v>
      </c>
      <c r="F385" s="205"/>
      <c r="G385" s="50" t="s">
        <v>352</v>
      </c>
      <c r="H385" s="204" t="s">
        <v>336</v>
      </c>
      <c r="I385" s="205"/>
      <c r="K385" s="48" t="str">
        <f t="shared" si="10"/>
        <v>г Одинцово, ул Верхне-Пролетарская, 1 к. 2</v>
      </c>
      <c r="L385" s="48" t="str">
        <f>VLOOKUP(A:A,Лист2!$A:$F,2,FALSE)</f>
        <v>г.Одинцово, Верхне-Пролетарская, 1 корп.2</v>
      </c>
      <c r="S385" s="48">
        <f t="shared" si="11"/>
        <v>0</v>
      </c>
    </row>
    <row r="386" spans="1:19" ht="11.1" customHeight="1" x14ac:dyDescent="0.2">
      <c r="A386" s="48" t="s">
        <v>763</v>
      </c>
      <c r="B386" s="201"/>
      <c r="C386" s="202"/>
      <c r="D386" s="203"/>
      <c r="E386" s="204" t="s">
        <v>573</v>
      </c>
      <c r="F386" s="205"/>
      <c r="G386" s="50" t="s">
        <v>352</v>
      </c>
      <c r="H386" s="204" t="s">
        <v>336</v>
      </c>
      <c r="I386" s="205"/>
      <c r="K386" s="48" t="str">
        <f t="shared" si="10"/>
        <v>г Одинцово, ул Верхне-Пролетарская, 1 к. 2</v>
      </c>
      <c r="L386" s="48" t="str">
        <f>VLOOKUP(A:A,Лист2!$A:$F,2,FALSE)</f>
        <v>г.Одинцово, Верхне-Пролетарская, 1 корп.2</v>
      </c>
      <c r="S386" s="48">
        <f t="shared" si="11"/>
        <v>0</v>
      </c>
    </row>
    <row r="387" spans="1:19" ht="11.85" customHeight="1" x14ac:dyDescent="0.2">
      <c r="A387" s="48" t="s">
        <v>763</v>
      </c>
      <c r="B387" s="198" t="s">
        <v>339</v>
      </c>
      <c r="C387" s="199"/>
      <c r="D387" s="200"/>
      <c r="E387" s="204" t="s">
        <v>351</v>
      </c>
      <c r="F387" s="205"/>
      <c r="G387" s="50" t="s">
        <v>350</v>
      </c>
      <c r="H387" s="204" t="s">
        <v>396</v>
      </c>
      <c r="I387" s="205"/>
      <c r="K387" s="48" t="str">
        <f t="shared" si="10"/>
        <v>г Одинцово, ул Верхне-Пролетарская, 1 к. 2</v>
      </c>
      <c r="L387" s="48" t="str">
        <f>VLOOKUP(A:A,Лист2!$A:$F,2,FALSE)</f>
        <v>г.Одинцово, Верхне-Пролетарская, 1 корп.2</v>
      </c>
      <c r="S387" s="48">
        <f t="shared" si="11"/>
        <v>0</v>
      </c>
    </row>
    <row r="388" spans="1:19" ht="11.85" customHeight="1" x14ac:dyDescent="0.2">
      <c r="A388" s="48" t="s">
        <v>763</v>
      </c>
      <c r="B388" s="209"/>
      <c r="C388" s="210"/>
      <c r="D388" s="211"/>
      <c r="E388" s="204" t="s">
        <v>371</v>
      </c>
      <c r="F388" s="205"/>
      <c r="G388" s="50" t="s">
        <v>350</v>
      </c>
      <c r="H388" s="204" t="s">
        <v>396</v>
      </c>
      <c r="I388" s="205"/>
      <c r="K388" s="48" t="str">
        <f t="shared" si="10"/>
        <v>г Одинцово, ул Верхне-Пролетарская, 1 к. 2</v>
      </c>
      <c r="L388" s="48" t="str">
        <f>VLOOKUP(A:A,Лист2!$A:$F,2,FALSE)</f>
        <v>г.Одинцово, Верхне-Пролетарская, 1 корп.2</v>
      </c>
      <c r="S388" s="48">
        <f t="shared" si="11"/>
        <v>0</v>
      </c>
    </row>
    <row r="389" spans="1:19" ht="11.85" customHeight="1" x14ac:dyDescent="0.2">
      <c r="A389" s="48" t="s">
        <v>763</v>
      </c>
      <c r="B389" s="209"/>
      <c r="C389" s="210"/>
      <c r="D389" s="211"/>
      <c r="E389" s="204" t="s">
        <v>369</v>
      </c>
      <c r="F389" s="205"/>
      <c r="G389" s="50" t="s">
        <v>368</v>
      </c>
      <c r="H389" s="204" t="s">
        <v>398</v>
      </c>
      <c r="I389" s="205"/>
      <c r="K389" s="48" t="str">
        <f t="shared" si="10"/>
        <v>г Одинцово, ул Верхне-Пролетарская, 1 к. 2</v>
      </c>
      <c r="L389" s="48" t="str">
        <f>VLOOKUP(A:A,Лист2!$A:$F,2,FALSE)</f>
        <v>г.Одинцово, Верхне-Пролетарская, 1 корп.2</v>
      </c>
      <c r="S389" s="48">
        <f t="shared" si="11"/>
        <v>0</v>
      </c>
    </row>
    <row r="390" spans="1:19" ht="11.1" customHeight="1" x14ac:dyDescent="0.2">
      <c r="A390" s="48" t="s">
        <v>763</v>
      </c>
      <c r="B390" s="209"/>
      <c r="C390" s="210"/>
      <c r="D390" s="211"/>
      <c r="E390" s="204" t="s">
        <v>366</v>
      </c>
      <c r="F390" s="205"/>
      <c r="G390" s="50" t="s">
        <v>365</v>
      </c>
      <c r="H390" s="204" t="s">
        <v>401</v>
      </c>
      <c r="I390" s="205"/>
      <c r="K390" s="48" t="str">
        <f t="shared" si="10"/>
        <v>г Одинцово, ул Верхне-Пролетарская, 1 к. 2</v>
      </c>
      <c r="L390" s="48" t="str">
        <f>VLOOKUP(A:A,Лист2!$A:$F,2,FALSE)</f>
        <v>г.Одинцово, Верхне-Пролетарская, 1 корп.2</v>
      </c>
      <c r="S390" s="48">
        <f t="shared" si="11"/>
        <v>0</v>
      </c>
    </row>
    <row r="391" spans="1:19" ht="11.85" customHeight="1" x14ac:dyDescent="0.2">
      <c r="A391" s="48" t="s">
        <v>763</v>
      </c>
      <c r="B391" s="209"/>
      <c r="C391" s="210"/>
      <c r="D391" s="211"/>
      <c r="E391" s="204" t="s">
        <v>508</v>
      </c>
      <c r="F391" s="205"/>
      <c r="G391" s="50" t="s">
        <v>507</v>
      </c>
      <c r="H391" s="204" t="s">
        <v>375</v>
      </c>
      <c r="I391" s="205"/>
      <c r="K391" s="48" t="str">
        <f t="shared" si="10"/>
        <v>г Одинцово, ул Верхне-Пролетарская, 1 к. 2</v>
      </c>
      <c r="L391" s="48" t="str">
        <f>VLOOKUP(A:A,Лист2!$A:$F,2,FALSE)</f>
        <v>г.Одинцово, Верхне-Пролетарская, 1 корп.2</v>
      </c>
      <c r="S391" s="48">
        <f t="shared" si="11"/>
        <v>0</v>
      </c>
    </row>
    <row r="392" spans="1:19" ht="11.85" customHeight="1" x14ac:dyDescent="0.2">
      <c r="A392" s="48" t="s">
        <v>763</v>
      </c>
      <c r="B392" s="201"/>
      <c r="C392" s="202"/>
      <c r="D392" s="203"/>
      <c r="E392" s="204" t="s">
        <v>579</v>
      </c>
      <c r="F392" s="205"/>
      <c r="G392" s="50" t="s">
        <v>578</v>
      </c>
      <c r="H392" s="204" t="s">
        <v>336</v>
      </c>
      <c r="I392" s="205"/>
      <c r="K392" s="48" t="str">
        <f t="shared" si="10"/>
        <v>г Одинцово, ул Верхне-Пролетарская, 1 к. 2</v>
      </c>
      <c r="L392" s="48" t="str">
        <f>VLOOKUP(A:A,Лист2!$A:$F,2,FALSE)</f>
        <v>г.Одинцово, Верхне-Пролетарская, 1 корп.2</v>
      </c>
      <c r="S392" s="57">
        <f>G392*1</f>
        <v>39.51</v>
      </c>
    </row>
    <row r="393" spans="1:19" ht="11.85" customHeight="1" x14ac:dyDescent="0.2">
      <c r="A393" s="48" t="s">
        <v>763</v>
      </c>
      <c r="B393" s="51"/>
      <c r="C393" s="196" t="s">
        <v>762</v>
      </c>
      <c r="D393" s="197"/>
      <c r="E393" s="197"/>
      <c r="F393" s="197"/>
      <c r="G393" s="197"/>
      <c r="H393" s="197"/>
      <c r="I393" s="196"/>
      <c r="K393" s="48" t="str">
        <f t="shared" si="10"/>
        <v>г Одинцово, ул Верхне-Пролетарская, 1 к. 2</v>
      </c>
      <c r="L393" s="48" t="str">
        <f>VLOOKUP(A:A,Лист2!$A:$F,2,FALSE)</f>
        <v>г.Одинцово, Верхне-Пролетарская, 1 корп.2</v>
      </c>
      <c r="S393" s="48">
        <f t="shared" si="11"/>
        <v>0</v>
      </c>
    </row>
    <row r="394" spans="1:19" ht="11.1" customHeight="1" x14ac:dyDescent="0.2">
      <c r="A394" s="48" t="s">
        <v>762</v>
      </c>
      <c r="B394" s="198" t="s">
        <v>354</v>
      </c>
      <c r="C394" s="212"/>
      <c r="D394" s="213"/>
      <c r="E394" s="204" t="s">
        <v>353</v>
      </c>
      <c r="F394" s="205"/>
      <c r="G394" s="50" t="s">
        <v>352</v>
      </c>
      <c r="H394" s="204" t="s">
        <v>336</v>
      </c>
      <c r="I394" s="205"/>
      <c r="K394" s="48" t="str">
        <f t="shared" ref="K394:K457" si="12">IF(C393&gt;0,C393,K393)</f>
        <v>г Одинцово, ул Верхне-Пролетарская, 3 к. 1</v>
      </c>
      <c r="L394" s="48" t="str">
        <f>VLOOKUP(A:A,Лист2!$A:$F,2,FALSE)</f>
        <v>г.Одинцово, Верхне-Пролетарская, 3 к.1</v>
      </c>
      <c r="S394" s="48">
        <f t="shared" ref="S394:S457" si="13">IF($E394=S$7,G394,0)</f>
        <v>0</v>
      </c>
    </row>
    <row r="395" spans="1:19" ht="11.85" customHeight="1" x14ac:dyDescent="0.2">
      <c r="A395" s="48" t="s">
        <v>762</v>
      </c>
      <c r="B395" s="198" t="s">
        <v>339</v>
      </c>
      <c r="C395" s="199"/>
      <c r="D395" s="200"/>
      <c r="E395" s="204" t="s">
        <v>351</v>
      </c>
      <c r="F395" s="205"/>
      <c r="G395" s="50" t="s">
        <v>350</v>
      </c>
      <c r="H395" s="204" t="s">
        <v>396</v>
      </c>
      <c r="I395" s="205"/>
      <c r="K395" s="48" t="str">
        <f t="shared" si="12"/>
        <v>г Одинцово, ул Верхне-Пролетарская, 3 к. 1</v>
      </c>
      <c r="L395" s="48" t="str">
        <f>VLOOKUP(A:A,Лист2!$A:$F,2,FALSE)</f>
        <v>г.Одинцово, Верхне-Пролетарская, 3 к.1</v>
      </c>
      <c r="S395" s="48">
        <f t="shared" si="13"/>
        <v>0</v>
      </c>
    </row>
    <row r="396" spans="1:19" ht="11.85" customHeight="1" x14ac:dyDescent="0.2">
      <c r="A396" s="48" t="s">
        <v>762</v>
      </c>
      <c r="B396" s="209"/>
      <c r="C396" s="210"/>
      <c r="D396" s="211"/>
      <c r="E396" s="204" t="s">
        <v>371</v>
      </c>
      <c r="F396" s="205"/>
      <c r="G396" s="50" t="s">
        <v>350</v>
      </c>
      <c r="H396" s="204" t="s">
        <v>396</v>
      </c>
      <c r="I396" s="205"/>
      <c r="K396" s="48" t="str">
        <f t="shared" si="12"/>
        <v>г Одинцово, ул Верхне-Пролетарская, 3 к. 1</v>
      </c>
      <c r="L396" s="48" t="str">
        <f>VLOOKUP(A:A,Лист2!$A:$F,2,FALSE)</f>
        <v>г.Одинцово, Верхне-Пролетарская, 3 к.1</v>
      </c>
      <c r="S396" s="48">
        <f t="shared" si="13"/>
        <v>0</v>
      </c>
    </row>
    <row r="397" spans="1:19" ht="11.85" customHeight="1" x14ac:dyDescent="0.2">
      <c r="A397" s="48" t="s">
        <v>762</v>
      </c>
      <c r="B397" s="209"/>
      <c r="C397" s="210"/>
      <c r="D397" s="211"/>
      <c r="E397" s="204" t="s">
        <v>369</v>
      </c>
      <c r="F397" s="205"/>
      <c r="G397" s="50" t="s">
        <v>368</v>
      </c>
      <c r="H397" s="204" t="s">
        <v>398</v>
      </c>
      <c r="I397" s="205"/>
      <c r="K397" s="48" t="str">
        <f t="shared" si="12"/>
        <v>г Одинцово, ул Верхне-Пролетарская, 3 к. 1</v>
      </c>
      <c r="L397" s="48" t="str">
        <f>VLOOKUP(A:A,Лист2!$A:$F,2,FALSE)</f>
        <v>г.Одинцово, Верхне-Пролетарская, 3 к.1</v>
      </c>
      <c r="S397" s="48">
        <f t="shared" si="13"/>
        <v>0</v>
      </c>
    </row>
    <row r="398" spans="1:19" ht="11.1" customHeight="1" x14ac:dyDescent="0.2">
      <c r="A398" s="48" t="s">
        <v>762</v>
      </c>
      <c r="B398" s="209"/>
      <c r="C398" s="210"/>
      <c r="D398" s="211"/>
      <c r="E398" s="204" t="s">
        <v>366</v>
      </c>
      <c r="F398" s="205"/>
      <c r="G398" s="50" t="s">
        <v>365</v>
      </c>
      <c r="H398" s="204" t="s">
        <v>401</v>
      </c>
      <c r="I398" s="205"/>
      <c r="K398" s="48" t="str">
        <f t="shared" si="12"/>
        <v>г Одинцово, ул Верхне-Пролетарская, 3 к. 1</v>
      </c>
      <c r="L398" s="48" t="str">
        <f>VLOOKUP(A:A,Лист2!$A:$F,2,FALSE)</f>
        <v>г.Одинцово, Верхне-Пролетарская, 3 к.1</v>
      </c>
      <c r="S398" s="48">
        <f t="shared" si="13"/>
        <v>0</v>
      </c>
    </row>
    <row r="399" spans="1:19" ht="11.85" customHeight="1" x14ac:dyDescent="0.2">
      <c r="A399" s="48" t="s">
        <v>762</v>
      </c>
      <c r="B399" s="209"/>
      <c r="C399" s="210"/>
      <c r="D399" s="211"/>
      <c r="E399" s="204" t="s">
        <v>499</v>
      </c>
      <c r="F399" s="205"/>
      <c r="G399" s="50" t="s">
        <v>498</v>
      </c>
      <c r="H399" s="204" t="s">
        <v>375</v>
      </c>
      <c r="I399" s="205"/>
      <c r="K399" s="48" t="str">
        <f t="shared" si="12"/>
        <v>г Одинцово, ул Верхне-Пролетарская, 3 к. 1</v>
      </c>
      <c r="L399" s="48" t="str">
        <f>VLOOKUP(A:A,Лист2!$A:$F,2,FALSE)</f>
        <v>г.Одинцово, Верхне-Пролетарская, 3 к.1</v>
      </c>
      <c r="S399" s="48">
        <f t="shared" si="13"/>
        <v>0</v>
      </c>
    </row>
    <row r="400" spans="1:19" ht="11.85" customHeight="1" x14ac:dyDescent="0.2">
      <c r="A400" s="48" t="s">
        <v>762</v>
      </c>
      <c r="B400" s="201"/>
      <c r="C400" s="202"/>
      <c r="D400" s="203"/>
      <c r="E400" s="204" t="s">
        <v>565</v>
      </c>
      <c r="F400" s="205"/>
      <c r="G400" s="50" t="s">
        <v>564</v>
      </c>
      <c r="H400" s="204" t="s">
        <v>336</v>
      </c>
      <c r="I400" s="205"/>
      <c r="K400" s="48" t="str">
        <f t="shared" si="12"/>
        <v>г Одинцово, ул Верхне-Пролетарская, 3 к. 1</v>
      </c>
      <c r="L400" s="48" t="str">
        <f>VLOOKUP(A:A,Лист2!$A:$F,2,FALSE)</f>
        <v>г.Одинцово, Верхне-Пролетарская, 3 к.1</v>
      </c>
      <c r="S400" s="57">
        <f>G400*1</f>
        <v>39.28</v>
      </c>
    </row>
    <row r="401" spans="1:19" ht="11.85" customHeight="1" x14ac:dyDescent="0.2">
      <c r="A401" s="48" t="s">
        <v>762</v>
      </c>
      <c r="B401" s="51"/>
      <c r="C401" s="196" t="s">
        <v>761</v>
      </c>
      <c r="D401" s="197"/>
      <c r="E401" s="197"/>
      <c r="F401" s="197"/>
      <c r="G401" s="197"/>
      <c r="H401" s="197"/>
      <c r="I401" s="196"/>
      <c r="K401" s="48" t="str">
        <f t="shared" si="12"/>
        <v>г Одинцово, ул Верхне-Пролетарская, 3 к. 1</v>
      </c>
      <c r="L401" s="48" t="str">
        <f>VLOOKUP(A:A,Лист2!$A:$F,2,FALSE)</f>
        <v>г.Одинцово, Верхне-Пролетарская, 3 к.1</v>
      </c>
      <c r="S401" s="48">
        <f t="shared" si="13"/>
        <v>0</v>
      </c>
    </row>
    <row r="402" spans="1:19" ht="11.1" customHeight="1" x14ac:dyDescent="0.2">
      <c r="A402" s="48" t="s">
        <v>761</v>
      </c>
      <c r="B402" s="198" t="s">
        <v>354</v>
      </c>
      <c r="C402" s="212"/>
      <c r="D402" s="213"/>
      <c r="E402" s="204" t="s">
        <v>353</v>
      </c>
      <c r="F402" s="205"/>
      <c r="G402" s="50" t="s">
        <v>352</v>
      </c>
      <c r="H402" s="204" t="s">
        <v>336</v>
      </c>
      <c r="I402" s="205"/>
      <c r="K402" s="48" t="str">
        <f t="shared" si="12"/>
        <v>г Одинцово, ул Верхне-Пролетарская, 3 к. 2</v>
      </c>
      <c r="L402" s="48" t="str">
        <f>VLOOKUP(A:A,Лист2!$A:$F,2,FALSE)</f>
        <v>г.Одинцово, Верхне-Пролетарская, 3 к.2</v>
      </c>
      <c r="S402" s="48">
        <f t="shared" si="13"/>
        <v>0</v>
      </c>
    </row>
    <row r="403" spans="1:19" ht="11.85" customHeight="1" x14ac:dyDescent="0.2">
      <c r="A403" s="48" t="s">
        <v>761</v>
      </c>
      <c r="B403" s="198" t="s">
        <v>339</v>
      </c>
      <c r="C403" s="199"/>
      <c r="D403" s="200"/>
      <c r="E403" s="204" t="s">
        <v>351</v>
      </c>
      <c r="F403" s="205"/>
      <c r="G403" s="50" t="s">
        <v>350</v>
      </c>
      <c r="H403" s="204" t="s">
        <v>396</v>
      </c>
      <c r="I403" s="205"/>
      <c r="K403" s="48" t="str">
        <f t="shared" si="12"/>
        <v>г Одинцово, ул Верхне-Пролетарская, 3 к. 2</v>
      </c>
      <c r="L403" s="48" t="str">
        <f>VLOOKUP(A:A,Лист2!$A:$F,2,FALSE)</f>
        <v>г.Одинцово, Верхне-Пролетарская, 3 к.2</v>
      </c>
      <c r="S403" s="48">
        <f t="shared" si="13"/>
        <v>0</v>
      </c>
    </row>
    <row r="404" spans="1:19" ht="11.85" customHeight="1" x14ac:dyDescent="0.2">
      <c r="A404" s="48" t="s">
        <v>761</v>
      </c>
      <c r="B404" s="209"/>
      <c r="C404" s="210"/>
      <c r="D404" s="211"/>
      <c r="E404" s="204" t="s">
        <v>371</v>
      </c>
      <c r="F404" s="205"/>
      <c r="G404" s="50" t="s">
        <v>350</v>
      </c>
      <c r="H404" s="204" t="s">
        <v>396</v>
      </c>
      <c r="I404" s="205"/>
      <c r="K404" s="48" t="str">
        <f t="shared" si="12"/>
        <v>г Одинцово, ул Верхне-Пролетарская, 3 к. 2</v>
      </c>
      <c r="L404" s="48" t="str">
        <f>VLOOKUP(A:A,Лист2!$A:$F,2,FALSE)</f>
        <v>г.Одинцово, Верхне-Пролетарская, 3 к.2</v>
      </c>
      <c r="S404" s="48">
        <f t="shared" si="13"/>
        <v>0</v>
      </c>
    </row>
    <row r="405" spans="1:19" ht="11.85" customHeight="1" x14ac:dyDescent="0.2">
      <c r="A405" s="48" t="s">
        <v>761</v>
      </c>
      <c r="B405" s="201"/>
      <c r="C405" s="202"/>
      <c r="D405" s="203"/>
      <c r="E405" s="204" t="s">
        <v>369</v>
      </c>
      <c r="F405" s="205"/>
      <c r="G405" s="50" t="s">
        <v>368</v>
      </c>
      <c r="H405" s="204" t="s">
        <v>398</v>
      </c>
      <c r="I405" s="205"/>
      <c r="K405" s="48" t="str">
        <f t="shared" si="12"/>
        <v>г Одинцово, ул Верхне-Пролетарская, 3 к. 2</v>
      </c>
      <c r="L405" s="48" t="str">
        <f>VLOOKUP(A:A,Лист2!$A:$F,2,FALSE)</f>
        <v>г.Одинцово, Верхне-Пролетарская, 3 к.2</v>
      </c>
      <c r="S405" s="48">
        <f t="shared" si="13"/>
        <v>0</v>
      </c>
    </row>
    <row r="406" spans="1:19" ht="11.85" customHeight="1" x14ac:dyDescent="0.2">
      <c r="A406" s="48" t="s">
        <v>761</v>
      </c>
      <c r="B406" s="198" t="s">
        <v>339</v>
      </c>
      <c r="C406" s="199"/>
      <c r="D406" s="200"/>
      <c r="E406" s="204" t="s">
        <v>366</v>
      </c>
      <c r="F406" s="205"/>
      <c r="G406" s="50" t="s">
        <v>365</v>
      </c>
      <c r="H406" s="204" t="s">
        <v>401</v>
      </c>
      <c r="I406" s="205"/>
      <c r="K406" s="48" t="str">
        <f t="shared" si="12"/>
        <v>г Одинцово, ул Верхне-Пролетарская, 3 к. 2</v>
      </c>
      <c r="L406" s="48" t="str">
        <f>VLOOKUP(A:A,Лист2!$A:$F,2,FALSE)</f>
        <v>г.Одинцово, Верхне-Пролетарская, 3 к.2</v>
      </c>
      <c r="S406" s="48">
        <f t="shared" si="13"/>
        <v>0</v>
      </c>
    </row>
    <row r="407" spans="1:19" ht="11.85" customHeight="1" x14ac:dyDescent="0.2">
      <c r="A407" s="48" t="s">
        <v>761</v>
      </c>
      <c r="B407" s="209"/>
      <c r="C407" s="210"/>
      <c r="D407" s="211"/>
      <c r="E407" s="204" t="s">
        <v>499</v>
      </c>
      <c r="F407" s="205"/>
      <c r="G407" s="50" t="s">
        <v>498</v>
      </c>
      <c r="H407" s="204" t="s">
        <v>375</v>
      </c>
      <c r="I407" s="205"/>
      <c r="K407" s="48" t="str">
        <f t="shared" si="12"/>
        <v>г Одинцово, ул Верхне-Пролетарская, 3 к. 2</v>
      </c>
      <c r="L407" s="48" t="str">
        <f>VLOOKUP(A:A,Лист2!$A:$F,2,FALSE)</f>
        <v>г.Одинцово, Верхне-Пролетарская, 3 к.2</v>
      </c>
      <c r="S407" s="48">
        <f t="shared" si="13"/>
        <v>0</v>
      </c>
    </row>
    <row r="408" spans="1:19" ht="11.85" customHeight="1" x14ac:dyDescent="0.2">
      <c r="A408" s="48" t="s">
        <v>761</v>
      </c>
      <c r="B408" s="201"/>
      <c r="C408" s="202"/>
      <c r="D408" s="203"/>
      <c r="E408" s="204" t="s">
        <v>565</v>
      </c>
      <c r="F408" s="205"/>
      <c r="G408" s="50" t="s">
        <v>564</v>
      </c>
      <c r="H408" s="204" t="s">
        <v>336</v>
      </c>
      <c r="I408" s="205"/>
      <c r="K408" s="48" t="str">
        <f t="shared" si="12"/>
        <v>г Одинцово, ул Верхне-Пролетарская, 3 к. 2</v>
      </c>
      <c r="L408" s="48" t="str">
        <f>VLOOKUP(A:A,Лист2!$A:$F,2,FALSE)</f>
        <v>г.Одинцово, Верхне-Пролетарская, 3 к.2</v>
      </c>
      <c r="S408" s="57">
        <f>G408*1</f>
        <v>39.28</v>
      </c>
    </row>
    <row r="409" spans="1:19" ht="11.1" customHeight="1" x14ac:dyDescent="0.2">
      <c r="A409" s="48" t="s">
        <v>761</v>
      </c>
      <c r="B409" s="51"/>
      <c r="C409" s="196" t="s">
        <v>760</v>
      </c>
      <c r="D409" s="197"/>
      <c r="E409" s="197"/>
      <c r="F409" s="197"/>
      <c r="G409" s="197"/>
      <c r="H409" s="197"/>
      <c r="I409" s="196"/>
      <c r="K409" s="48" t="str">
        <f t="shared" si="12"/>
        <v>г Одинцово, ул Верхне-Пролетарская, 3 к. 2</v>
      </c>
      <c r="L409" s="48" t="str">
        <f>VLOOKUP(A:A,Лист2!$A:$F,2,FALSE)</f>
        <v>г.Одинцово, Верхне-Пролетарская, 3 к.2</v>
      </c>
      <c r="S409" s="48">
        <f t="shared" si="13"/>
        <v>0</v>
      </c>
    </row>
    <row r="410" spans="1:19" ht="11.85" customHeight="1" x14ac:dyDescent="0.2">
      <c r="A410" s="48" t="s">
        <v>760</v>
      </c>
      <c r="B410" s="198" t="s">
        <v>354</v>
      </c>
      <c r="C410" s="212"/>
      <c r="D410" s="213"/>
      <c r="E410" s="204" t="s">
        <v>353</v>
      </c>
      <c r="F410" s="205"/>
      <c r="G410" s="50" t="s">
        <v>352</v>
      </c>
      <c r="H410" s="204" t="s">
        <v>336</v>
      </c>
      <c r="I410" s="205"/>
      <c r="K410" s="48" t="str">
        <f t="shared" si="12"/>
        <v>г Одинцово, ул Верхне-Пролетарская, 5</v>
      </c>
      <c r="L410" s="48" t="str">
        <f>VLOOKUP(A:A,Лист2!$A:$F,2,FALSE)</f>
        <v>г.Одинцово, Верхне-Пролетарская, 5</v>
      </c>
      <c r="S410" s="48">
        <f t="shared" si="13"/>
        <v>0</v>
      </c>
    </row>
    <row r="411" spans="1:19" ht="11.85" customHeight="1" x14ac:dyDescent="0.2">
      <c r="A411" s="48" t="s">
        <v>760</v>
      </c>
      <c r="B411" s="51"/>
      <c r="C411" s="196" t="s">
        <v>759</v>
      </c>
      <c r="D411" s="197"/>
      <c r="E411" s="197"/>
      <c r="F411" s="197"/>
      <c r="G411" s="197"/>
      <c r="H411" s="197"/>
      <c r="I411" s="196"/>
      <c r="K411" s="48" t="str">
        <f t="shared" si="12"/>
        <v>г Одинцово, ул Верхне-Пролетарская, 5</v>
      </c>
      <c r="L411" s="48" t="str">
        <f>VLOOKUP(A:A,Лист2!$A:$F,2,FALSE)</f>
        <v>г.Одинцово, Верхне-Пролетарская, 5</v>
      </c>
      <c r="S411" s="48">
        <f t="shared" si="13"/>
        <v>0</v>
      </c>
    </row>
    <row r="412" spans="1:19" ht="11.85" customHeight="1" x14ac:dyDescent="0.2">
      <c r="A412" s="48" t="s">
        <v>759</v>
      </c>
      <c r="B412" s="198" t="s">
        <v>354</v>
      </c>
      <c r="C412" s="212"/>
      <c r="D412" s="213"/>
      <c r="E412" s="204" t="s">
        <v>573</v>
      </c>
      <c r="F412" s="205"/>
      <c r="G412" s="50" t="s">
        <v>352</v>
      </c>
      <c r="H412" s="204" t="s">
        <v>336</v>
      </c>
      <c r="I412" s="205"/>
      <c r="K412" s="48" t="str">
        <f t="shared" si="12"/>
        <v>г Одинцово, ул Верхне-Пролетарская, 16</v>
      </c>
      <c r="L412" s="48" t="str">
        <f>VLOOKUP(A:A,Лист2!$A:$F,2,FALSE)</f>
        <v>г.Одинцово, Верхне-Пролетарская, 16</v>
      </c>
      <c r="S412" s="48">
        <f t="shared" si="13"/>
        <v>0</v>
      </c>
    </row>
    <row r="413" spans="1:19" ht="11.1" customHeight="1" x14ac:dyDescent="0.2">
      <c r="A413" s="48" t="s">
        <v>759</v>
      </c>
      <c r="B413" s="51"/>
      <c r="C413" s="196" t="s">
        <v>758</v>
      </c>
      <c r="D413" s="197"/>
      <c r="E413" s="197"/>
      <c r="F413" s="197"/>
      <c r="G413" s="197"/>
      <c r="H413" s="197"/>
      <c r="I413" s="196"/>
      <c r="K413" s="48" t="str">
        <f t="shared" si="12"/>
        <v>г Одинцово, ул Верхне-Пролетарская, 16</v>
      </c>
      <c r="L413" s="48" t="str">
        <f>VLOOKUP(A:A,Лист2!$A:$F,2,FALSE)</f>
        <v>г.Одинцово, Верхне-Пролетарская, 16</v>
      </c>
      <c r="S413" s="48">
        <f t="shared" si="13"/>
        <v>0</v>
      </c>
    </row>
    <row r="414" spans="1:19" ht="11.85" customHeight="1" x14ac:dyDescent="0.2">
      <c r="A414" s="48" t="s">
        <v>758</v>
      </c>
      <c r="B414" s="198" t="s">
        <v>354</v>
      </c>
      <c r="C414" s="212"/>
      <c r="D414" s="213"/>
      <c r="E414" s="204" t="s">
        <v>353</v>
      </c>
      <c r="F414" s="205"/>
      <c r="G414" s="50" t="s">
        <v>352</v>
      </c>
      <c r="H414" s="204" t="s">
        <v>336</v>
      </c>
      <c r="I414" s="205"/>
      <c r="K414" s="48" t="str">
        <f t="shared" si="12"/>
        <v>г Одинцово, ул Верхне-Пролетарская, 27</v>
      </c>
      <c r="L414" s="48" t="str">
        <f>VLOOKUP(A:A,Лист2!$A:$F,2,FALSE)</f>
        <v>г.Одинцово, Верхне-Пролетарская, 27</v>
      </c>
      <c r="S414" s="48">
        <f t="shared" si="13"/>
        <v>0</v>
      </c>
    </row>
    <row r="415" spans="1:19" ht="11.85" customHeight="1" x14ac:dyDescent="0.2">
      <c r="A415" s="48" t="s">
        <v>758</v>
      </c>
      <c r="B415" s="51"/>
      <c r="C415" s="196" t="s">
        <v>757</v>
      </c>
      <c r="D415" s="197"/>
      <c r="E415" s="197"/>
      <c r="F415" s="197"/>
      <c r="G415" s="197"/>
      <c r="H415" s="197"/>
      <c r="I415" s="196"/>
      <c r="K415" s="48" t="str">
        <f t="shared" si="12"/>
        <v>г Одинцово, ул Верхне-Пролетарская, 27</v>
      </c>
      <c r="L415" s="48" t="str">
        <f>VLOOKUP(A:A,Лист2!$A:$F,2,FALSE)</f>
        <v>г.Одинцово, Верхне-Пролетарская, 27</v>
      </c>
      <c r="S415" s="48">
        <f t="shared" si="13"/>
        <v>0</v>
      </c>
    </row>
    <row r="416" spans="1:19" ht="11.85" customHeight="1" x14ac:dyDescent="0.2">
      <c r="A416" s="48" t="s">
        <v>757</v>
      </c>
      <c r="B416" s="198" t="s">
        <v>354</v>
      </c>
      <c r="C416" s="212"/>
      <c r="D416" s="213"/>
      <c r="E416" s="204" t="s">
        <v>353</v>
      </c>
      <c r="F416" s="205"/>
      <c r="G416" s="50" t="s">
        <v>352</v>
      </c>
      <c r="H416" s="204" t="s">
        <v>336</v>
      </c>
      <c r="I416" s="205"/>
      <c r="K416" s="48" t="str">
        <f t="shared" si="12"/>
        <v>г Одинцово, ул Верхне-Пролетарская, 29</v>
      </c>
      <c r="L416" s="48" t="str">
        <f>VLOOKUP(A:A,Лист2!$A:$F,2,FALSE)</f>
        <v>г.Одинцово, Верхне-Пролетарская, 29</v>
      </c>
      <c r="S416" s="48">
        <f t="shared" si="13"/>
        <v>0</v>
      </c>
    </row>
    <row r="417" spans="1:19" ht="11.1" customHeight="1" x14ac:dyDescent="0.2">
      <c r="A417" s="48" t="s">
        <v>757</v>
      </c>
      <c r="B417" s="198" t="s">
        <v>339</v>
      </c>
      <c r="C417" s="199"/>
      <c r="D417" s="200"/>
      <c r="E417" s="204" t="s">
        <v>351</v>
      </c>
      <c r="F417" s="205"/>
      <c r="G417" s="50" t="s">
        <v>350</v>
      </c>
      <c r="H417" s="204" t="s">
        <v>349</v>
      </c>
      <c r="I417" s="205"/>
      <c r="K417" s="48" t="str">
        <f t="shared" si="12"/>
        <v>г Одинцово, ул Верхне-Пролетарская, 29</v>
      </c>
      <c r="L417" s="48" t="str">
        <f>VLOOKUP(A:A,Лист2!$A:$F,2,FALSE)</f>
        <v>г.Одинцово, Верхне-Пролетарская, 29</v>
      </c>
      <c r="S417" s="48">
        <f t="shared" si="13"/>
        <v>0</v>
      </c>
    </row>
    <row r="418" spans="1:19" ht="11.85" customHeight="1" x14ac:dyDescent="0.2">
      <c r="A418" s="48" t="s">
        <v>757</v>
      </c>
      <c r="B418" s="209"/>
      <c r="C418" s="210"/>
      <c r="D418" s="211"/>
      <c r="E418" s="204" t="s">
        <v>366</v>
      </c>
      <c r="F418" s="205"/>
      <c r="G418" s="50" t="s">
        <v>365</v>
      </c>
      <c r="H418" s="204" t="s">
        <v>349</v>
      </c>
      <c r="I418" s="205"/>
      <c r="K418" s="48" t="str">
        <f t="shared" si="12"/>
        <v>г Одинцово, ул Верхне-Пролетарская, 29</v>
      </c>
      <c r="L418" s="48" t="str">
        <f>VLOOKUP(A:A,Лист2!$A:$F,2,FALSE)</f>
        <v>г.Одинцово, Верхне-Пролетарская, 29</v>
      </c>
      <c r="S418" s="48">
        <f t="shared" si="13"/>
        <v>0</v>
      </c>
    </row>
    <row r="419" spans="1:19" ht="11.85" customHeight="1" x14ac:dyDescent="0.2">
      <c r="A419" s="48" t="s">
        <v>757</v>
      </c>
      <c r="B419" s="209"/>
      <c r="C419" s="210"/>
      <c r="D419" s="211"/>
      <c r="E419" s="204" t="s">
        <v>514</v>
      </c>
      <c r="F419" s="205"/>
      <c r="G419" s="50" t="s">
        <v>507</v>
      </c>
      <c r="H419" s="204" t="s">
        <v>346</v>
      </c>
      <c r="I419" s="205"/>
      <c r="K419" s="48" t="str">
        <f t="shared" si="12"/>
        <v>г Одинцово, ул Верхне-Пролетарская, 29</v>
      </c>
      <c r="L419" s="48" t="str">
        <f>VLOOKUP(A:A,Лист2!$A:$F,2,FALSE)</f>
        <v>г.Одинцово, Верхне-Пролетарская, 29</v>
      </c>
      <c r="S419" s="48">
        <f t="shared" si="13"/>
        <v>0</v>
      </c>
    </row>
    <row r="420" spans="1:19" ht="11.85" customHeight="1" x14ac:dyDescent="0.2">
      <c r="A420" s="48" t="s">
        <v>757</v>
      </c>
      <c r="B420" s="201"/>
      <c r="C420" s="202"/>
      <c r="D420" s="203"/>
      <c r="E420" s="204" t="s">
        <v>345</v>
      </c>
      <c r="F420" s="205"/>
      <c r="G420" s="50" t="s">
        <v>344</v>
      </c>
      <c r="H420" s="204" t="s">
        <v>336</v>
      </c>
      <c r="I420" s="205"/>
      <c r="K420" s="48" t="str">
        <f t="shared" si="12"/>
        <v>г Одинцово, ул Верхне-Пролетарская, 29</v>
      </c>
      <c r="L420" s="48" t="str">
        <f>VLOOKUP(A:A,Лист2!$A:$F,2,FALSE)</f>
        <v>г.Одинцово, Верхне-Пролетарская, 29</v>
      </c>
      <c r="S420" s="57">
        <f>G420*1</f>
        <v>26.91</v>
      </c>
    </row>
    <row r="421" spans="1:19" ht="11.1" customHeight="1" x14ac:dyDescent="0.2">
      <c r="A421" s="48" t="s">
        <v>757</v>
      </c>
      <c r="B421" s="51"/>
      <c r="C421" s="196" t="s">
        <v>756</v>
      </c>
      <c r="D421" s="197"/>
      <c r="E421" s="197"/>
      <c r="F421" s="197"/>
      <c r="G421" s="197"/>
      <c r="H421" s="197"/>
      <c r="I421" s="196"/>
      <c r="K421" s="48" t="str">
        <f t="shared" si="12"/>
        <v>г Одинцово, ул Верхне-Пролетарская, 29</v>
      </c>
      <c r="L421" s="48" t="str">
        <f>VLOOKUP(A:A,Лист2!$A:$F,2,FALSE)</f>
        <v>г.Одинцово, Верхне-Пролетарская, 29</v>
      </c>
      <c r="S421" s="48">
        <f t="shared" si="13"/>
        <v>0</v>
      </c>
    </row>
    <row r="422" spans="1:19" ht="11.85" customHeight="1" x14ac:dyDescent="0.2">
      <c r="A422" s="48" t="s">
        <v>756</v>
      </c>
      <c r="B422" s="198" t="s">
        <v>354</v>
      </c>
      <c r="C422" s="212"/>
      <c r="D422" s="213"/>
      <c r="E422" s="204" t="s">
        <v>353</v>
      </c>
      <c r="F422" s="205"/>
      <c r="G422" s="50" t="s">
        <v>352</v>
      </c>
      <c r="H422" s="204" t="s">
        <v>336</v>
      </c>
      <c r="I422" s="205"/>
      <c r="K422" s="48" t="str">
        <f t="shared" si="12"/>
        <v>г Одинцово, ул Верхне-Пролетарская, 31</v>
      </c>
      <c r="L422" s="48" t="str">
        <f>VLOOKUP(A:A,Лист2!$A:$F,2,FALSE)</f>
        <v>г.Одинцово, Верхне-Пролетарская, 31</v>
      </c>
      <c r="S422" s="48">
        <f t="shared" si="13"/>
        <v>0</v>
      </c>
    </row>
    <row r="423" spans="1:19" ht="11.85" customHeight="1" x14ac:dyDescent="0.2">
      <c r="A423" s="48" t="s">
        <v>756</v>
      </c>
      <c r="B423" s="198" t="s">
        <v>339</v>
      </c>
      <c r="C423" s="199"/>
      <c r="D423" s="200"/>
      <c r="E423" s="204" t="s">
        <v>351</v>
      </c>
      <c r="F423" s="205"/>
      <c r="G423" s="50" t="s">
        <v>350</v>
      </c>
      <c r="H423" s="204" t="s">
        <v>349</v>
      </c>
      <c r="I423" s="205"/>
      <c r="K423" s="48" t="str">
        <f t="shared" si="12"/>
        <v>г Одинцово, ул Верхне-Пролетарская, 31</v>
      </c>
      <c r="L423" s="48" t="str">
        <f>VLOOKUP(A:A,Лист2!$A:$F,2,FALSE)</f>
        <v>г.Одинцово, Верхне-Пролетарская, 31</v>
      </c>
      <c r="S423" s="48">
        <f t="shared" si="13"/>
        <v>0</v>
      </c>
    </row>
    <row r="424" spans="1:19" ht="11.85" customHeight="1" x14ac:dyDescent="0.2">
      <c r="A424" s="48" t="s">
        <v>756</v>
      </c>
      <c r="B424" s="209"/>
      <c r="C424" s="210"/>
      <c r="D424" s="211"/>
      <c r="E424" s="204" t="s">
        <v>366</v>
      </c>
      <c r="F424" s="205"/>
      <c r="G424" s="50" t="s">
        <v>365</v>
      </c>
      <c r="H424" s="204" t="s">
        <v>349</v>
      </c>
      <c r="I424" s="205"/>
      <c r="K424" s="48" t="str">
        <f t="shared" si="12"/>
        <v>г Одинцово, ул Верхне-Пролетарская, 31</v>
      </c>
      <c r="L424" s="48" t="str">
        <f>VLOOKUP(A:A,Лист2!$A:$F,2,FALSE)</f>
        <v>г.Одинцово, Верхне-Пролетарская, 31</v>
      </c>
      <c r="S424" s="48">
        <f t="shared" si="13"/>
        <v>0</v>
      </c>
    </row>
    <row r="425" spans="1:19" ht="11.1" customHeight="1" x14ac:dyDescent="0.2">
      <c r="A425" s="48" t="s">
        <v>756</v>
      </c>
      <c r="B425" s="209"/>
      <c r="C425" s="210"/>
      <c r="D425" s="211"/>
      <c r="E425" s="204" t="s">
        <v>514</v>
      </c>
      <c r="F425" s="205"/>
      <c r="G425" s="50" t="s">
        <v>507</v>
      </c>
      <c r="H425" s="204" t="s">
        <v>346</v>
      </c>
      <c r="I425" s="205"/>
      <c r="K425" s="48" t="str">
        <f t="shared" si="12"/>
        <v>г Одинцово, ул Верхне-Пролетарская, 31</v>
      </c>
      <c r="L425" s="48" t="str">
        <f>VLOOKUP(A:A,Лист2!$A:$F,2,FALSE)</f>
        <v>г.Одинцово, Верхне-Пролетарская, 31</v>
      </c>
      <c r="S425" s="48">
        <f t="shared" si="13"/>
        <v>0</v>
      </c>
    </row>
    <row r="426" spans="1:19" ht="11.85" customHeight="1" x14ac:dyDescent="0.2">
      <c r="A426" s="48" t="s">
        <v>756</v>
      </c>
      <c r="B426" s="201"/>
      <c r="C426" s="202"/>
      <c r="D426" s="203"/>
      <c r="E426" s="204" t="s">
        <v>345</v>
      </c>
      <c r="F426" s="205"/>
      <c r="G426" s="50" t="s">
        <v>344</v>
      </c>
      <c r="H426" s="204" t="s">
        <v>336</v>
      </c>
      <c r="I426" s="205"/>
      <c r="K426" s="48" t="str">
        <f t="shared" si="12"/>
        <v>г Одинцово, ул Верхне-Пролетарская, 31</v>
      </c>
      <c r="L426" s="48" t="str">
        <f>VLOOKUP(A:A,Лист2!$A:$F,2,FALSE)</f>
        <v>г.Одинцово, Верхне-Пролетарская, 31</v>
      </c>
      <c r="S426" s="57">
        <f>G426*1</f>
        <v>26.91</v>
      </c>
    </row>
    <row r="427" spans="1:19" ht="11.85" customHeight="1" x14ac:dyDescent="0.2">
      <c r="A427" s="48" t="s">
        <v>756</v>
      </c>
      <c r="B427" s="51"/>
      <c r="C427" s="196" t="s">
        <v>755</v>
      </c>
      <c r="D427" s="197"/>
      <c r="E427" s="197"/>
      <c r="F427" s="197"/>
      <c r="G427" s="197"/>
      <c r="H427" s="197"/>
      <c r="I427" s="196"/>
      <c r="K427" s="48" t="str">
        <f t="shared" si="12"/>
        <v>г Одинцово, ул Верхне-Пролетарская, 31</v>
      </c>
      <c r="L427" s="48" t="str">
        <f>VLOOKUP(A:A,Лист2!$A:$F,2,FALSE)</f>
        <v>г.Одинцово, Верхне-Пролетарская, 31</v>
      </c>
      <c r="S427" s="48">
        <f t="shared" si="13"/>
        <v>0</v>
      </c>
    </row>
    <row r="428" spans="1:19" ht="11.85" customHeight="1" x14ac:dyDescent="0.2">
      <c r="A428" s="48" t="s">
        <v>755</v>
      </c>
      <c r="B428" s="198" t="s">
        <v>354</v>
      </c>
      <c r="C428" s="212"/>
      <c r="D428" s="213"/>
      <c r="E428" s="204" t="s">
        <v>353</v>
      </c>
      <c r="F428" s="205"/>
      <c r="G428" s="50" t="s">
        <v>352</v>
      </c>
      <c r="H428" s="204" t="s">
        <v>336</v>
      </c>
      <c r="I428" s="205"/>
      <c r="K428" s="48" t="str">
        <f t="shared" si="12"/>
        <v>г Одинцово, ул Верхне-Пролетарская, 33</v>
      </c>
      <c r="L428" s="48" t="str">
        <f>VLOOKUP(A:A,Лист2!$A:$F,2,FALSE)</f>
        <v>г.Одинцово, Верхне-Пролетарская, 33</v>
      </c>
      <c r="S428" s="48">
        <f t="shared" si="13"/>
        <v>0</v>
      </c>
    </row>
    <row r="429" spans="1:19" ht="11.1" customHeight="1" x14ac:dyDescent="0.2">
      <c r="A429" s="48" t="s">
        <v>755</v>
      </c>
      <c r="B429" s="198" t="s">
        <v>339</v>
      </c>
      <c r="C429" s="199"/>
      <c r="D429" s="200"/>
      <c r="E429" s="204" t="s">
        <v>351</v>
      </c>
      <c r="F429" s="205"/>
      <c r="G429" s="50" t="s">
        <v>350</v>
      </c>
      <c r="H429" s="204" t="s">
        <v>349</v>
      </c>
      <c r="I429" s="205"/>
      <c r="K429" s="48" t="str">
        <f t="shared" si="12"/>
        <v>г Одинцово, ул Верхне-Пролетарская, 33</v>
      </c>
      <c r="L429" s="48" t="str">
        <f>VLOOKUP(A:A,Лист2!$A:$F,2,FALSE)</f>
        <v>г.Одинцово, Верхне-Пролетарская, 33</v>
      </c>
      <c r="S429" s="48">
        <f t="shared" si="13"/>
        <v>0</v>
      </c>
    </row>
    <row r="430" spans="1:19" ht="11.85" customHeight="1" x14ac:dyDescent="0.2">
      <c r="A430" s="48" t="s">
        <v>755</v>
      </c>
      <c r="B430" s="209"/>
      <c r="C430" s="210"/>
      <c r="D430" s="211"/>
      <c r="E430" s="204" t="s">
        <v>366</v>
      </c>
      <c r="F430" s="205"/>
      <c r="G430" s="50" t="s">
        <v>365</v>
      </c>
      <c r="H430" s="204" t="s">
        <v>349</v>
      </c>
      <c r="I430" s="205"/>
      <c r="K430" s="48" t="str">
        <f t="shared" si="12"/>
        <v>г Одинцово, ул Верхне-Пролетарская, 33</v>
      </c>
      <c r="L430" s="48" t="str">
        <f>VLOOKUP(A:A,Лист2!$A:$F,2,FALSE)</f>
        <v>г.Одинцово, Верхне-Пролетарская, 33</v>
      </c>
      <c r="S430" s="48">
        <f t="shared" si="13"/>
        <v>0</v>
      </c>
    </row>
    <row r="431" spans="1:19" ht="11.85" customHeight="1" x14ac:dyDescent="0.2">
      <c r="A431" s="48" t="s">
        <v>755</v>
      </c>
      <c r="B431" s="209"/>
      <c r="C431" s="210"/>
      <c r="D431" s="211"/>
      <c r="E431" s="204" t="s">
        <v>596</v>
      </c>
      <c r="F431" s="205"/>
      <c r="G431" s="50" t="s">
        <v>754</v>
      </c>
      <c r="H431" s="204" t="s">
        <v>336</v>
      </c>
      <c r="I431" s="205"/>
      <c r="K431" s="48" t="str">
        <f t="shared" si="12"/>
        <v>г Одинцово, ул Верхне-Пролетарская, 33</v>
      </c>
      <c r="L431" s="48" t="str">
        <f>VLOOKUP(A:A,Лист2!$A:$F,2,FALSE)</f>
        <v>г.Одинцово, Верхне-Пролетарская, 33</v>
      </c>
      <c r="S431" s="57">
        <f>G431*1</f>
        <v>16.23</v>
      </c>
    </row>
    <row r="432" spans="1:19" ht="11.85" customHeight="1" x14ac:dyDescent="0.2">
      <c r="A432" s="48" t="s">
        <v>755</v>
      </c>
      <c r="B432" s="201"/>
      <c r="C432" s="202"/>
      <c r="D432" s="203"/>
      <c r="E432" s="204" t="s">
        <v>514</v>
      </c>
      <c r="F432" s="205"/>
      <c r="G432" s="50" t="s">
        <v>507</v>
      </c>
      <c r="H432" s="204" t="s">
        <v>346</v>
      </c>
      <c r="I432" s="205"/>
      <c r="K432" s="48" t="str">
        <f t="shared" si="12"/>
        <v>г Одинцово, ул Верхне-Пролетарская, 33</v>
      </c>
      <c r="L432" s="48" t="str">
        <f>VLOOKUP(A:A,Лист2!$A:$F,2,FALSE)</f>
        <v>г.Одинцово, Верхне-Пролетарская, 33</v>
      </c>
      <c r="S432" s="48">
        <f t="shared" si="13"/>
        <v>0</v>
      </c>
    </row>
    <row r="433" spans="1:19" ht="11.1" customHeight="1" x14ac:dyDescent="0.2">
      <c r="A433" s="48" t="s">
        <v>755</v>
      </c>
      <c r="B433" s="51"/>
      <c r="C433" s="196" t="s">
        <v>753</v>
      </c>
      <c r="D433" s="197"/>
      <c r="E433" s="197"/>
      <c r="F433" s="197"/>
      <c r="G433" s="197"/>
      <c r="H433" s="197"/>
      <c r="I433" s="196"/>
      <c r="K433" s="48" t="str">
        <f t="shared" si="12"/>
        <v>г Одинцово, ул Верхне-Пролетарская, 33</v>
      </c>
      <c r="L433" s="48" t="str">
        <f>VLOOKUP(A:A,Лист2!$A:$F,2,FALSE)</f>
        <v>г.Одинцово, Верхне-Пролетарская, 33</v>
      </c>
      <c r="S433" s="48">
        <f t="shared" si="13"/>
        <v>0</v>
      </c>
    </row>
    <row r="434" spans="1:19" ht="11.85" customHeight="1" x14ac:dyDescent="0.2">
      <c r="A434" s="48" t="s">
        <v>753</v>
      </c>
      <c r="B434" s="198" t="s">
        <v>354</v>
      </c>
      <c r="C434" s="212"/>
      <c r="D434" s="213"/>
      <c r="E434" s="204" t="s">
        <v>353</v>
      </c>
      <c r="F434" s="205"/>
      <c r="G434" s="50" t="s">
        <v>352</v>
      </c>
      <c r="H434" s="204" t="s">
        <v>336</v>
      </c>
      <c r="I434" s="205"/>
      <c r="K434" s="48" t="str">
        <f t="shared" si="12"/>
        <v>г Одинцово, ул Верхне-Пролетарская, 37</v>
      </c>
      <c r="L434" s="48" t="str">
        <f>VLOOKUP(A:A,Лист2!$A:$F,2,FALSE)</f>
        <v>г.Одинцово, Верхне-Пролетарская, 37</v>
      </c>
      <c r="S434" s="48">
        <f t="shared" si="13"/>
        <v>0</v>
      </c>
    </row>
    <row r="435" spans="1:19" ht="11.85" customHeight="1" x14ac:dyDescent="0.2">
      <c r="A435" s="48" t="s">
        <v>753</v>
      </c>
      <c r="B435" s="198" t="s">
        <v>339</v>
      </c>
      <c r="C435" s="199"/>
      <c r="D435" s="200"/>
      <c r="E435" s="204" t="s">
        <v>351</v>
      </c>
      <c r="F435" s="205"/>
      <c r="G435" s="50" t="s">
        <v>350</v>
      </c>
      <c r="H435" s="204" t="s">
        <v>396</v>
      </c>
      <c r="I435" s="205"/>
      <c r="K435" s="48" t="str">
        <f t="shared" si="12"/>
        <v>г Одинцово, ул Верхне-Пролетарская, 37</v>
      </c>
      <c r="L435" s="48" t="str">
        <f>VLOOKUP(A:A,Лист2!$A:$F,2,FALSE)</f>
        <v>г.Одинцово, Верхне-Пролетарская, 37</v>
      </c>
      <c r="S435" s="48">
        <f t="shared" si="13"/>
        <v>0</v>
      </c>
    </row>
    <row r="436" spans="1:19" ht="11.85" customHeight="1" x14ac:dyDescent="0.2">
      <c r="A436" s="48" t="s">
        <v>753</v>
      </c>
      <c r="B436" s="209"/>
      <c r="C436" s="210"/>
      <c r="D436" s="211"/>
      <c r="E436" s="204" t="s">
        <v>371</v>
      </c>
      <c r="F436" s="205"/>
      <c r="G436" s="50" t="s">
        <v>350</v>
      </c>
      <c r="H436" s="204" t="s">
        <v>396</v>
      </c>
      <c r="I436" s="205"/>
      <c r="K436" s="48" t="str">
        <f t="shared" si="12"/>
        <v>г Одинцово, ул Верхне-Пролетарская, 37</v>
      </c>
      <c r="L436" s="48" t="str">
        <f>VLOOKUP(A:A,Лист2!$A:$F,2,FALSE)</f>
        <v>г.Одинцово, Верхне-Пролетарская, 37</v>
      </c>
      <c r="S436" s="48">
        <f t="shared" si="13"/>
        <v>0</v>
      </c>
    </row>
    <row r="437" spans="1:19" ht="11.1" customHeight="1" x14ac:dyDescent="0.2">
      <c r="A437" s="48" t="s">
        <v>753</v>
      </c>
      <c r="B437" s="209"/>
      <c r="C437" s="210"/>
      <c r="D437" s="211"/>
      <c r="E437" s="204" t="s">
        <v>369</v>
      </c>
      <c r="F437" s="205"/>
      <c r="G437" s="50" t="s">
        <v>368</v>
      </c>
      <c r="H437" s="204" t="s">
        <v>398</v>
      </c>
      <c r="I437" s="205"/>
      <c r="K437" s="48" t="str">
        <f t="shared" si="12"/>
        <v>г Одинцово, ул Верхне-Пролетарская, 37</v>
      </c>
      <c r="L437" s="48" t="str">
        <f>VLOOKUP(A:A,Лист2!$A:$F,2,FALSE)</f>
        <v>г.Одинцово, Верхне-Пролетарская, 37</v>
      </c>
      <c r="S437" s="48">
        <f t="shared" si="13"/>
        <v>0</v>
      </c>
    </row>
    <row r="438" spans="1:19" ht="11.85" customHeight="1" x14ac:dyDescent="0.2">
      <c r="A438" s="48" t="s">
        <v>753</v>
      </c>
      <c r="B438" s="209"/>
      <c r="C438" s="210"/>
      <c r="D438" s="211"/>
      <c r="E438" s="204" t="s">
        <v>366</v>
      </c>
      <c r="F438" s="205"/>
      <c r="G438" s="50" t="s">
        <v>365</v>
      </c>
      <c r="H438" s="204" t="s">
        <v>401</v>
      </c>
      <c r="I438" s="205"/>
      <c r="K438" s="48" t="str">
        <f t="shared" si="12"/>
        <v>г Одинцово, ул Верхне-Пролетарская, 37</v>
      </c>
      <c r="L438" s="48" t="str">
        <f>VLOOKUP(A:A,Лист2!$A:$F,2,FALSE)</f>
        <v>г.Одинцово, Верхне-Пролетарская, 37</v>
      </c>
      <c r="S438" s="48">
        <f t="shared" si="13"/>
        <v>0</v>
      </c>
    </row>
    <row r="439" spans="1:19" ht="11.85" customHeight="1" x14ac:dyDescent="0.2">
      <c r="A439" s="48" t="s">
        <v>753</v>
      </c>
      <c r="B439" s="209"/>
      <c r="C439" s="210"/>
      <c r="D439" s="211"/>
      <c r="E439" s="204" t="s">
        <v>499</v>
      </c>
      <c r="F439" s="205"/>
      <c r="G439" s="50" t="s">
        <v>498</v>
      </c>
      <c r="H439" s="204" t="s">
        <v>375</v>
      </c>
      <c r="I439" s="205"/>
      <c r="K439" s="48" t="str">
        <f t="shared" si="12"/>
        <v>г Одинцово, ул Верхне-Пролетарская, 37</v>
      </c>
      <c r="L439" s="48" t="str">
        <f>VLOOKUP(A:A,Лист2!$A:$F,2,FALSE)</f>
        <v>г.Одинцово, Верхне-Пролетарская, 37</v>
      </c>
      <c r="S439" s="48">
        <f t="shared" si="13"/>
        <v>0</v>
      </c>
    </row>
    <row r="440" spans="1:19" ht="11.85" customHeight="1" x14ac:dyDescent="0.2">
      <c r="A440" s="48" t="s">
        <v>753</v>
      </c>
      <c r="B440" s="201"/>
      <c r="C440" s="202"/>
      <c r="D440" s="203"/>
      <c r="E440" s="204" t="s">
        <v>565</v>
      </c>
      <c r="F440" s="205"/>
      <c r="G440" s="50" t="s">
        <v>564</v>
      </c>
      <c r="H440" s="204" t="s">
        <v>336</v>
      </c>
      <c r="I440" s="205"/>
      <c r="K440" s="48" t="str">
        <f t="shared" si="12"/>
        <v>г Одинцово, ул Верхне-Пролетарская, 37</v>
      </c>
      <c r="L440" s="48" t="str">
        <f>VLOOKUP(A:A,Лист2!$A:$F,2,FALSE)</f>
        <v>г.Одинцово, Верхне-Пролетарская, 37</v>
      </c>
      <c r="S440" s="57">
        <f>G440*1</f>
        <v>39.28</v>
      </c>
    </row>
    <row r="441" spans="1:19" ht="11.1" customHeight="1" x14ac:dyDescent="0.2">
      <c r="A441" s="48" t="s">
        <v>753</v>
      </c>
      <c r="B441" s="51"/>
      <c r="C441" s="196" t="s">
        <v>752</v>
      </c>
      <c r="D441" s="197"/>
      <c r="E441" s="197"/>
      <c r="F441" s="197"/>
      <c r="G441" s="197"/>
      <c r="H441" s="197"/>
      <c r="I441" s="196"/>
      <c r="K441" s="48" t="str">
        <f t="shared" si="12"/>
        <v>г Одинцово, ул Верхне-Пролетарская, 37</v>
      </c>
      <c r="L441" s="48" t="str">
        <f>VLOOKUP(A:A,Лист2!$A:$F,2,FALSE)</f>
        <v>г.Одинцово, Верхне-Пролетарская, 37</v>
      </c>
      <c r="S441" s="48">
        <f t="shared" si="13"/>
        <v>0</v>
      </c>
    </row>
    <row r="442" spans="1:19" ht="11.85" customHeight="1" x14ac:dyDescent="0.2">
      <c r="A442" s="48" t="s">
        <v>752</v>
      </c>
      <c r="B442" s="198" t="s">
        <v>505</v>
      </c>
      <c r="C442" s="199"/>
      <c r="D442" s="200"/>
      <c r="E442" s="204" t="s">
        <v>503</v>
      </c>
      <c r="F442" s="205"/>
      <c r="G442" s="50" t="s">
        <v>368</v>
      </c>
      <c r="H442" s="204" t="s">
        <v>406</v>
      </c>
      <c r="I442" s="205"/>
      <c r="K442" s="48" t="str">
        <f t="shared" si="12"/>
        <v>г Одинцово, ул Вокзальная, 7</v>
      </c>
      <c r="L442" s="48" t="str">
        <f>VLOOKUP(A:A,Лист2!$A:$F,2,FALSE)</f>
        <v>г.Одинцово, Вокзальная, 7</v>
      </c>
      <c r="S442" s="48">
        <f t="shared" si="13"/>
        <v>0</v>
      </c>
    </row>
    <row r="443" spans="1:19" ht="11.85" customHeight="1" x14ac:dyDescent="0.2">
      <c r="A443" s="48" t="s">
        <v>752</v>
      </c>
      <c r="B443" s="201"/>
      <c r="C443" s="202"/>
      <c r="D443" s="203"/>
      <c r="E443" s="204" t="s">
        <v>501</v>
      </c>
      <c r="F443" s="205"/>
      <c r="G443" s="50" t="s">
        <v>368</v>
      </c>
      <c r="H443" s="204" t="s">
        <v>488</v>
      </c>
      <c r="I443" s="205"/>
      <c r="K443" s="48" t="str">
        <f t="shared" si="12"/>
        <v>г Одинцово, ул Вокзальная, 7</v>
      </c>
      <c r="L443" s="48" t="str">
        <f>VLOOKUP(A:A,Лист2!$A:$F,2,FALSE)</f>
        <v>г.Одинцово, Вокзальная, 7</v>
      </c>
      <c r="S443" s="48">
        <f t="shared" si="13"/>
        <v>0</v>
      </c>
    </row>
    <row r="444" spans="1:19" ht="11.85" customHeight="1" x14ac:dyDescent="0.2">
      <c r="A444" s="48" t="s">
        <v>752</v>
      </c>
      <c r="B444" s="198" t="s">
        <v>339</v>
      </c>
      <c r="C444" s="199"/>
      <c r="D444" s="200"/>
      <c r="E444" s="204" t="s">
        <v>351</v>
      </c>
      <c r="F444" s="205"/>
      <c r="G444" s="50" t="s">
        <v>350</v>
      </c>
      <c r="H444" s="204" t="s">
        <v>379</v>
      </c>
      <c r="I444" s="205"/>
      <c r="K444" s="48" t="str">
        <f t="shared" si="12"/>
        <v>г Одинцово, ул Вокзальная, 7</v>
      </c>
      <c r="L444" s="48" t="str">
        <f>VLOOKUP(A:A,Лист2!$A:$F,2,FALSE)</f>
        <v>г.Одинцово, Вокзальная, 7</v>
      </c>
      <c r="S444" s="48">
        <f t="shared" si="13"/>
        <v>0</v>
      </c>
    </row>
    <row r="445" spans="1:19" ht="11.1" customHeight="1" x14ac:dyDescent="0.2">
      <c r="A445" s="48" t="s">
        <v>752</v>
      </c>
      <c r="B445" s="209"/>
      <c r="C445" s="210"/>
      <c r="D445" s="211"/>
      <c r="E445" s="204" t="s">
        <v>371</v>
      </c>
      <c r="F445" s="205"/>
      <c r="G445" s="50" t="s">
        <v>350</v>
      </c>
      <c r="H445" s="204" t="s">
        <v>379</v>
      </c>
      <c r="I445" s="205"/>
      <c r="K445" s="48" t="str">
        <f t="shared" si="12"/>
        <v>г Одинцово, ул Вокзальная, 7</v>
      </c>
      <c r="L445" s="48" t="str">
        <f>VLOOKUP(A:A,Лист2!$A:$F,2,FALSE)</f>
        <v>г.Одинцово, Вокзальная, 7</v>
      </c>
      <c r="S445" s="48">
        <f t="shared" si="13"/>
        <v>0</v>
      </c>
    </row>
    <row r="446" spans="1:19" ht="11.85" customHeight="1" x14ac:dyDescent="0.2">
      <c r="A446" s="48" t="s">
        <v>752</v>
      </c>
      <c r="B446" s="209"/>
      <c r="C446" s="210"/>
      <c r="D446" s="211"/>
      <c r="E446" s="204" t="s">
        <v>369</v>
      </c>
      <c r="F446" s="205"/>
      <c r="G446" s="50" t="s">
        <v>368</v>
      </c>
      <c r="H446" s="204" t="s">
        <v>378</v>
      </c>
      <c r="I446" s="205"/>
      <c r="K446" s="48" t="str">
        <f t="shared" si="12"/>
        <v>г Одинцово, ул Вокзальная, 7</v>
      </c>
      <c r="L446" s="48" t="str">
        <f>VLOOKUP(A:A,Лист2!$A:$F,2,FALSE)</f>
        <v>г.Одинцово, Вокзальная, 7</v>
      </c>
      <c r="S446" s="48">
        <f t="shared" si="13"/>
        <v>0</v>
      </c>
    </row>
    <row r="447" spans="1:19" ht="11.85" customHeight="1" x14ac:dyDescent="0.2">
      <c r="A447" s="48" t="s">
        <v>752</v>
      </c>
      <c r="B447" s="209"/>
      <c r="C447" s="210"/>
      <c r="D447" s="211"/>
      <c r="E447" s="204" t="s">
        <v>366</v>
      </c>
      <c r="F447" s="205"/>
      <c r="G447" s="50" t="s">
        <v>365</v>
      </c>
      <c r="H447" s="204" t="s">
        <v>377</v>
      </c>
      <c r="I447" s="205"/>
      <c r="K447" s="48" t="str">
        <f t="shared" si="12"/>
        <v>г Одинцово, ул Вокзальная, 7</v>
      </c>
      <c r="L447" s="48" t="str">
        <f>VLOOKUP(A:A,Лист2!$A:$F,2,FALSE)</f>
        <v>г.Одинцово, Вокзальная, 7</v>
      </c>
      <c r="S447" s="48">
        <f t="shared" si="13"/>
        <v>0</v>
      </c>
    </row>
    <row r="448" spans="1:19" ht="11.85" customHeight="1" x14ac:dyDescent="0.2">
      <c r="A448" s="48" t="s">
        <v>752</v>
      </c>
      <c r="B448" s="209"/>
      <c r="C448" s="210"/>
      <c r="D448" s="211"/>
      <c r="E448" s="204" t="s">
        <v>510</v>
      </c>
      <c r="F448" s="205"/>
      <c r="G448" s="50" t="s">
        <v>509</v>
      </c>
      <c r="H448" s="204" t="s">
        <v>336</v>
      </c>
      <c r="I448" s="205"/>
      <c r="K448" s="48" t="str">
        <f t="shared" si="12"/>
        <v>г Одинцово, ул Вокзальная, 7</v>
      </c>
      <c r="L448" s="48" t="str">
        <f>VLOOKUP(A:A,Лист2!$A:$F,2,FALSE)</f>
        <v>г.Одинцово, Вокзальная, 7</v>
      </c>
      <c r="S448" s="57">
        <f>G448*1</f>
        <v>48.44</v>
      </c>
    </row>
    <row r="449" spans="1:19" ht="11.1" customHeight="1" x14ac:dyDescent="0.2">
      <c r="A449" s="48" t="s">
        <v>752</v>
      </c>
      <c r="B449" s="201"/>
      <c r="C449" s="202"/>
      <c r="D449" s="203"/>
      <c r="E449" s="204" t="s">
        <v>508</v>
      </c>
      <c r="F449" s="205"/>
      <c r="G449" s="50" t="s">
        <v>507</v>
      </c>
      <c r="H449" s="204" t="s">
        <v>375</v>
      </c>
      <c r="I449" s="205"/>
      <c r="K449" s="48" t="str">
        <f t="shared" si="12"/>
        <v>г Одинцово, ул Вокзальная, 7</v>
      </c>
      <c r="L449" s="48" t="str">
        <f>VLOOKUP(A:A,Лист2!$A:$F,2,FALSE)</f>
        <v>г.Одинцово, Вокзальная, 7</v>
      </c>
      <c r="S449" s="48">
        <f t="shared" si="13"/>
        <v>0</v>
      </c>
    </row>
    <row r="450" spans="1:19" ht="11.85" customHeight="1" x14ac:dyDescent="0.2">
      <c r="A450" s="48" t="s">
        <v>752</v>
      </c>
      <c r="B450" s="198" t="s">
        <v>497</v>
      </c>
      <c r="C450" s="199"/>
      <c r="D450" s="200"/>
      <c r="E450" s="204" t="s">
        <v>495</v>
      </c>
      <c r="F450" s="205"/>
      <c r="G450" s="50" t="s">
        <v>365</v>
      </c>
      <c r="H450" s="204" t="s">
        <v>494</v>
      </c>
      <c r="I450" s="205"/>
      <c r="K450" s="48" t="str">
        <f t="shared" si="12"/>
        <v>г Одинцово, ул Вокзальная, 7</v>
      </c>
      <c r="L450" s="48" t="str">
        <f>VLOOKUP(A:A,Лист2!$A:$F,2,FALSE)</f>
        <v>г.Одинцово, Вокзальная, 7</v>
      </c>
      <c r="S450" s="48">
        <f t="shared" si="13"/>
        <v>0</v>
      </c>
    </row>
    <row r="451" spans="1:19" ht="11.85" customHeight="1" x14ac:dyDescent="0.2">
      <c r="A451" s="48" t="s">
        <v>752</v>
      </c>
      <c r="B451" s="209"/>
      <c r="C451" s="210"/>
      <c r="D451" s="211"/>
      <c r="E451" s="204" t="s">
        <v>492</v>
      </c>
      <c r="F451" s="205"/>
      <c r="G451" s="50" t="s">
        <v>350</v>
      </c>
      <c r="H451" s="204" t="s">
        <v>491</v>
      </c>
      <c r="I451" s="205"/>
      <c r="K451" s="48" t="str">
        <f t="shared" si="12"/>
        <v>г Одинцово, ул Вокзальная, 7</v>
      </c>
      <c r="L451" s="48" t="str">
        <f>VLOOKUP(A:A,Лист2!$A:$F,2,FALSE)</f>
        <v>г.Одинцово, Вокзальная, 7</v>
      </c>
      <c r="S451" s="48">
        <f t="shared" si="13"/>
        <v>0</v>
      </c>
    </row>
    <row r="452" spans="1:19" ht="11.85" customHeight="1" x14ac:dyDescent="0.2">
      <c r="A452" s="48" t="s">
        <v>752</v>
      </c>
      <c r="B452" s="201"/>
      <c r="C452" s="202"/>
      <c r="D452" s="203"/>
      <c r="E452" s="204" t="s">
        <v>489</v>
      </c>
      <c r="F452" s="205"/>
      <c r="G452" s="50" t="s">
        <v>350</v>
      </c>
      <c r="H452" s="204" t="s">
        <v>488</v>
      </c>
      <c r="I452" s="205"/>
      <c r="K452" s="48" t="str">
        <f t="shared" si="12"/>
        <v>г Одинцово, ул Вокзальная, 7</v>
      </c>
      <c r="L452" s="48" t="str">
        <f>VLOOKUP(A:A,Лист2!$A:$F,2,FALSE)</f>
        <v>г.Одинцово, Вокзальная, 7</v>
      </c>
      <c r="S452" s="48">
        <f t="shared" si="13"/>
        <v>0</v>
      </c>
    </row>
    <row r="453" spans="1:19" ht="11.1" customHeight="1" x14ac:dyDescent="0.2">
      <c r="A453" s="48" t="s">
        <v>752</v>
      </c>
      <c r="B453" s="51"/>
      <c r="C453" s="196" t="s">
        <v>751</v>
      </c>
      <c r="D453" s="197"/>
      <c r="E453" s="197"/>
      <c r="F453" s="197"/>
      <c r="G453" s="197"/>
      <c r="H453" s="197"/>
      <c r="I453" s="196"/>
      <c r="K453" s="48" t="str">
        <f t="shared" si="12"/>
        <v>г Одинцово, ул Вокзальная, 7</v>
      </c>
      <c r="L453" s="48" t="str">
        <f>VLOOKUP(A:A,Лист2!$A:$F,2,FALSE)</f>
        <v>г.Одинцово, Вокзальная, 7</v>
      </c>
      <c r="S453" s="48">
        <f t="shared" si="13"/>
        <v>0</v>
      </c>
    </row>
    <row r="454" spans="1:19" ht="11.85" customHeight="1" x14ac:dyDescent="0.2">
      <c r="A454" s="48" t="s">
        <v>751</v>
      </c>
      <c r="B454" s="198" t="s">
        <v>505</v>
      </c>
      <c r="C454" s="199"/>
      <c r="D454" s="200"/>
      <c r="E454" s="204" t="s">
        <v>503</v>
      </c>
      <c r="F454" s="205"/>
      <c r="G454" s="50" t="s">
        <v>368</v>
      </c>
      <c r="H454" s="204" t="s">
        <v>406</v>
      </c>
      <c r="I454" s="205"/>
      <c r="K454" s="48" t="str">
        <f t="shared" si="12"/>
        <v>г Одинцово, ул Вокзальная, 9</v>
      </c>
      <c r="L454" s="48" t="str">
        <f>VLOOKUP(A:A,Лист2!$A:$F,2,FALSE)</f>
        <v>г.Одинцово, Вокзальная, 9</v>
      </c>
      <c r="S454" s="48">
        <f t="shared" si="13"/>
        <v>0</v>
      </c>
    </row>
    <row r="455" spans="1:19" ht="11.85" customHeight="1" x14ac:dyDescent="0.2">
      <c r="A455" s="48" t="s">
        <v>751</v>
      </c>
      <c r="B455" s="201"/>
      <c r="C455" s="202"/>
      <c r="D455" s="203"/>
      <c r="E455" s="204" t="s">
        <v>501</v>
      </c>
      <c r="F455" s="205"/>
      <c r="G455" s="50" t="s">
        <v>368</v>
      </c>
      <c r="H455" s="204" t="s">
        <v>488</v>
      </c>
      <c r="I455" s="205"/>
      <c r="K455" s="48" t="str">
        <f t="shared" si="12"/>
        <v>г Одинцово, ул Вокзальная, 9</v>
      </c>
      <c r="L455" s="48" t="str">
        <f>VLOOKUP(A:A,Лист2!$A:$F,2,FALSE)</f>
        <v>г.Одинцово, Вокзальная, 9</v>
      </c>
      <c r="S455" s="48">
        <f t="shared" si="13"/>
        <v>0</v>
      </c>
    </row>
    <row r="456" spans="1:19" ht="11.85" customHeight="1" x14ac:dyDescent="0.2">
      <c r="A456" s="48" t="s">
        <v>751</v>
      </c>
      <c r="B456" s="198" t="s">
        <v>339</v>
      </c>
      <c r="C456" s="199"/>
      <c r="D456" s="200"/>
      <c r="E456" s="204" t="s">
        <v>351</v>
      </c>
      <c r="F456" s="205"/>
      <c r="G456" s="50" t="s">
        <v>350</v>
      </c>
      <c r="H456" s="204" t="s">
        <v>379</v>
      </c>
      <c r="I456" s="205"/>
      <c r="K456" s="48" t="str">
        <f t="shared" si="12"/>
        <v>г Одинцово, ул Вокзальная, 9</v>
      </c>
      <c r="L456" s="48" t="str">
        <f>VLOOKUP(A:A,Лист2!$A:$F,2,FALSE)</f>
        <v>г.Одинцово, Вокзальная, 9</v>
      </c>
      <c r="S456" s="48">
        <f t="shared" si="13"/>
        <v>0</v>
      </c>
    </row>
    <row r="457" spans="1:19" ht="11.1" customHeight="1" x14ac:dyDescent="0.2">
      <c r="A457" s="48" t="s">
        <v>751</v>
      </c>
      <c r="B457" s="209"/>
      <c r="C457" s="210"/>
      <c r="D457" s="211"/>
      <c r="E457" s="204" t="s">
        <v>371</v>
      </c>
      <c r="F457" s="205"/>
      <c r="G457" s="50" t="s">
        <v>350</v>
      </c>
      <c r="H457" s="204" t="s">
        <v>379</v>
      </c>
      <c r="I457" s="205"/>
      <c r="K457" s="48" t="str">
        <f t="shared" si="12"/>
        <v>г Одинцово, ул Вокзальная, 9</v>
      </c>
      <c r="L457" s="48" t="str">
        <f>VLOOKUP(A:A,Лист2!$A:$F,2,FALSE)</f>
        <v>г.Одинцово, Вокзальная, 9</v>
      </c>
      <c r="S457" s="48">
        <f t="shared" si="13"/>
        <v>0</v>
      </c>
    </row>
    <row r="458" spans="1:19" ht="11.85" customHeight="1" x14ac:dyDescent="0.2">
      <c r="A458" s="48" t="s">
        <v>751</v>
      </c>
      <c r="B458" s="209"/>
      <c r="C458" s="210"/>
      <c r="D458" s="211"/>
      <c r="E458" s="204" t="s">
        <v>369</v>
      </c>
      <c r="F458" s="205"/>
      <c r="G458" s="50" t="s">
        <v>368</v>
      </c>
      <c r="H458" s="204" t="s">
        <v>378</v>
      </c>
      <c r="I458" s="205"/>
      <c r="K458" s="48" t="str">
        <f t="shared" ref="K458:K521" si="14">IF(C457&gt;0,C457,K457)</f>
        <v>г Одинцово, ул Вокзальная, 9</v>
      </c>
      <c r="L458" s="48" t="str">
        <f>VLOOKUP(A:A,Лист2!$A:$F,2,FALSE)</f>
        <v>г.Одинцово, Вокзальная, 9</v>
      </c>
      <c r="S458" s="48">
        <f t="shared" ref="S458:S520" si="15">IF($E458=S$7,G458,0)</f>
        <v>0</v>
      </c>
    </row>
    <row r="459" spans="1:19" ht="11.85" customHeight="1" x14ac:dyDescent="0.2">
      <c r="A459" s="48" t="s">
        <v>751</v>
      </c>
      <c r="B459" s="209"/>
      <c r="C459" s="210"/>
      <c r="D459" s="211"/>
      <c r="E459" s="204" t="s">
        <v>366</v>
      </c>
      <c r="F459" s="205"/>
      <c r="G459" s="50" t="s">
        <v>365</v>
      </c>
      <c r="H459" s="204" t="s">
        <v>377</v>
      </c>
      <c r="I459" s="205"/>
      <c r="K459" s="48" t="str">
        <f t="shared" si="14"/>
        <v>г Одинцово, ул Вокзальная, 9</v>
      </c>
      <c r="L459" s="48" t="str">
        <f>VLOOKUP(A:A,Лист2!$A:$F,2,FALSE)</f>
        <v>г.Одинцово, Вокзальная, 9</v>
      </c>
      <c r="S459" s="48">
        <f t="shared" si="15"/>
        <v>0</v>
      </c>
    </row>
    <row r="460" spans="1:19" ht="11.85" customHeight="1" x14ac:dyDescent="0.2">
      <c r="A460" s="48" t="s">
        <v>751</v>
      </c>
      <c r="B460" s="209"/>
      <c r="C460" s="210"/>
      <c r="D460" s="211"/>
      <c r="E460" s="204" t="s">
        <v>510</v>
      </c>
      <c r="F460" s="205"/>
      <c r="G460" s="50" t="s">
        <v>509</v>
      </c>
      <c r="H460" s="204" t="s">
        <v>336</v>
      </c>
      <c r="I460" s="205"/>
      <c r="K460" s="48" t="str">
        <f t="shared" si="14"/>
        <v>г Одинцово, ул Вокзальная, 9</v>
      </c>
      <c r="L460" s="48" t="str">
        <f>VLOOKUP(A:A,Лист2!$A:$F,2,FALSE)</f>
        <v>г.Одинцово, Вокзальная, 9</v>
      </c>
      <c r="S460" s="57">
        <f>G460*1</f>
        <v>48.44</v>
      </c>
    </row>
    <row r="461" spans="1:19" ht="11.1" customHeight="1" x14ac:dyDescent="0.2">
      <c r="A461" s="48" t="s">
        <v>751</v>
      </c>
      <c r="B461" s="201"/>
      <c r="C461" s="202"/>
      <c r="D461" s="203"/>
      <c r="E461" s="204" t="s">
        <v>508</v>
      </c>
      <c r="F461" s="205"/>
      <c r="G461" s="50" t="s">
        <v>507</v>
      </c>
      <c r="H461" s="204" t="s">
        <v>375</v>
      </c>
      <c r="I461" s="205"/>
      <c r="K461" s="48" t="str">
        <f t="shared" si="14"/>
        <v>г Одинцово, ул Вокзальная, 9</v>
      </c>
      <c r="L461" s="48" t="str">
        <f>VLOOKUP(A:A,Лист2!$A:$F,2,FALSE)</f>
        <v>г.Одинцово, Вокзальная, 9</v>
      </c>
      <c r="S461" s="48">
        <f t="shared" si="15"/>
        <v>0</v>
      </c>
    </row>
    <row r="462" spans="1:19" ht="11.85" customHeight="1" x14ac:dyDescent="0.2">
      <c r="A462" s="48" t="s">
        <v>751</v>
      </c>
      <c r="B462" s="198" t="s">
        <v>497</v>
      </c>
      <c r="C462" s="199"/>
      <c r="D462" s="200"/>
      <c r="E462" s="204" t="s">
        <v>495</v>
      </c>
      <c r="F462" s="205"/>
      <c r="G462" s="50" t="s">
        <v>365</v>
      </c>
      <c r="H462" s="204" t="s">
        <v>494</v>
      </c>
      <c r="I462" s="205"/>
      <c r="K462" s="48" t="str">
        <f t="shared" si="14"/>
        <v>г Одинцово, ул Вокзальная, 9</v>
      </c>
      <c r="L462" s="48" t="str">
        <f>VLOOKUP(A:A,Лист2!$A:$F,2,FALSE)</f>
        <v>г.Одинцово, Вокзальная, 9</v>
      </c>
      <c r="S462" s="48">
        <f t="shared" si="15"/>
        <v>0</v>
      </c>
    </row>
    <row r="463" spans="1:19" ht="11.85" customHeight="1" x14ac:dyDescent="0.2">
      <c r="A463" s="48" t="s">
        <v>751</v>
      </c>
      <c r="B463" s="209"/>
      <c r="C463" s="210"/>
      <c r="D463" s="211"/>
      <c r="E463" s="204" t="s">
        <v>492</v>
      </c>
      <c r="F463" s="205"/>
      <c r="G463" s="50" t="s">
        <v>350</v>
      </c>
      <c r="H463" s="204" t="s">
        <v>491</v>
      </c>
      <c r="I463" s="205"/>
      <c r="K463" s="48" t="str">
        <f t="shared" si="14"/>
        <v>г Одинцово, ул Вокзальная, 9</v>
      </c>
      <c r="L463" s="48" t="str">
        <f>VLOOKUP(A:A,Лист2!$A:$F,2,FALSE)</f>
        <v>г.Одинцово, Вокзальная, 9</v>
      </c>
      <c r="S463" s="48">
        <f t="shared" si="15"/>
        <v>0</v>
      </c>
    </row>
    <row r="464" spans="1:19" ht="11.85" customHeight="1" x14ac:dyDescent="0.2">
      <c r="A464" s="48" t="s">
        <v>751</v>
      </c>
      <c r="B464" s="201"/>
      <c r="C464" s="202"/>
      <c r="D464" s="203"/>
      <c r="E464" s="204" t="s">
        <v>489</v>
      </c>
      <c r="F464" s="205"/>
      <c r="G464" s="50" t="s">
        <v>350</v>
      </c>
      <c r="H464" s="204" t="s">
        <v>488</v>
      </c>
      <c r="I464" s="205"/>
      <c r="K464" s="48" t="str">
        <f t="shared" si="14"/>
        <v>г Одинцово, ул Вокзальная, 9</v>
      </c>
      <c r="L464" s="48" t="str">
        <f>VLOOKUP(A:A,Лист2!$A:$F,2,FALSE)</f>
        <v>г.Одинцово, Вокзальная, 9</v>
      </c>
      <c r="S464" s="48">
        <f t="shared" si="15"/>
        <v>0</v>
      </c>
    </row>
    <row r="465" spans="1:19" ht="11.1" customHeight="1" x14ac:dyDescent="0.2">
      <c r="A465" s="48" t="s">
        <v>751</v>
      </c>
      <c r="B465" s="51"/>
      <c r="C465" s="196" t="s">
        <v>750</v>
      </c>
      <c r="D465" s="197"/>
      <c r="E465" s="197"/>
      <c r="F465" s="197"/>
      <c r="G465" s="197"/>
      <c r="H465" s="197"/>
      <c r="I465" s="196"/>
      <c r="K465" s="48" t="str">
        <f t="shared" si="14"/>
        <v>г Одинцово, ул Вокзальная, 9</v>
      </c>
      <c r="L465" s="48" t="str">
        <f>VLOOKUP(A:A,Лист2!$A:$F,2,FALSE)</f>
        <v>г.Одинцово, Вокзальная, 9</v>
      </c>
      <c r="S465" s="48">
        <f t="shared" si="15"/>
        <v>0</v>
      </c>
    </row>
    <row r="466" spans="1:19" ht="11.85" customHeight="1" x14ac:dyDescent="0.2">
      <c r="A466" s="48" t="s">
        <v>750</v>
      </c>
      <c r="B466" s="198" t="s">
        <v>505</v>
      </c>
      <c r="C466" s="199"/>
      <c r="D466" s="200"/>
      <c r="E466" s="204" t="s">
        <v>503</v>
      </c>
      <c r="F466" s="205"/>
      <c r="G466" s="50" t="s">
        <v>368</v>
      </c>
      <c r="H466" s="204" t="s">
        <v>406</v>
      </c>
      <c r="I466" s="205"/>
      <c r="K466" s="48" t="str">
        <f t="shared" si="14"/>
        <v>г Одинцово, ул Вокзальная, 11</v>
      </c>
      <c r="L466" s="48" t="str">
        <f>VLOOKUP(A:A,Лист2!$A:$F,2,FALSE)</f>
        <v>г.Одинцово, Вокзальная, 11</v>
      </c>
      <c r="S466" s="48">
        <f t="shared" si="15"/>
        <v>0</v>
      </c>
    </row>
    <row r="467" spans="1:19" ht="11.85" customHeight="1" x14ac:dyDescent="0.2">
      <c r="A467" s="48" t="s">
        <v>750</v>
      </c>
      <c r="B467" s="201"/>
      <c r="C467" s="202"/>
      <c r="D467" s="203"/>
      <c r="E467" s="204" t="s">
        <v>501</v>
      </c>
      <c r="F467" s="205"/>
      <c r="G467" s="50" t="s">
        <v>368</v>
      </c>
      <c r="H467" s="204" t="s">
        <v>488</v>
      </c>
      <c r="I467" s="205"/>
      <c r="K467" s="48" t="str">
        <f t="shared" si="14"/>
        <v>г Одинцово, ул Вокзальная, 11</v>
      </c>
      <c r="L467" s="48" t="str">
        <f>VLOOKUP(A:A,Лист2!$A:$F,2,FALSE)</f>
        <v>г.Одинцово, Вокзальная, 11</v>
      </c>
      <c r="S467" s="48">
        <f t="shared" si="15"/>
        <v>0</v>
      </c>
    </row>
    <row r="468" spans="1:19" ht="11.85" customHeight="1" x14ac:dyDescent="0.2">
      <c r="A468" s="48" t="s">
        <v>750</v>
      </c>
      <c r="B468" s="198" t="s">
        <v>339</v>
      </c>
      <c r="C468" s="199"/>
      <c r="D468" s="200"/>
      <c r="E468" s="204" t="s">
        <v>351</v>
      </c>
      <c r="F468" s="205"/>
      <c r="G468" s="50" t="s">
        <v>350</v>
      </c>
      <c r="H468" s="204" t="s">
        <v>379</v>
      </c>
      <c r="I468" s="205"/>
      <c r="K468" s="48" t="str">
        <f t="shared" si="14"/>
        <v>г Одинцово, ул Вокзальная, 11</v>
      </c>
      <c r="L468" s="48" t="str">
        <f>VLOOKUP(A:A,Лист2!$A:$F,2,FALSE)</f>
        <v>г.Одинцово, Вокзальная, 11</v>
      </c>
      <c r="S468" s="48">
        <f t="shared" si="15"/>
        <v>0</v>
      </c>
    </row>
    <row r="469" spans="1:19" ht="11.1" customHeight="1" x14ac:dyDescent="0.2">
      <c r="A469" s="48" t="s">
        <v>750</v>
      </c>
      <c r="B469" s="209"/>
      <c r="C469" s="210"/>
      <c r="D469" s="211"/>
      <c r="E469" s="204" t="s">
        <v>371</v>
      </c>
      <c r="F469" s="205"/>
      <c r="G469" s="50" t="s">
        <v>350</v>
      </c>
      <c r="H469" s="204" t="s">
        <v>379</v>
      </c>
      <c r="I469" s="205"/>
      <c r="K469" s="48" t="str">
        <f t="shared" si="14"/>
        <v>г Одинцово, ул Вокзальная, 11</v>
      </c>
      <c r="L469" s="48" t="str">
        <f>VLOOKUP(A:A,Лист2!$A:$F,2,FALSE)</f>
        <v>г.Одинцово, Вокзальная, 11</v>
      </c>
      <c r="S469" s="48">
        <f t="shared" si="15"/>
        <v>0</v>
      </c>
    </row>
    <row r="470" spans="1:19" ht="11.85" customHeight="1" x14ac:dyDescent="0.2">
      <c r="A470" s="48" t="s">
        <v>750</v>
      </c>
      <c r="B470" s="209"/>
      <c r="C470" s="210"/>
      <c r="D470" s="211"/>
      <c r="E470" s="204" t="s">
        <v>369</v>
      </c>
      <c r="F470" s="205"/>
      <c r="G470" s="50" t="s">
        <v>368</v>
      </c>
      <c r="H470" s="204" t="s">
        <v>378</v>
      </c>
      <c r="I470" s="205"/>
      <c r="K470" s="48" t="str">
        <f t="shared" si="14"/>
        <v>г Одинцово, ул Вокзальная, 11</v>
      </c>
      <c r="L470" s="48" t="str">
        <f>VLOOKUP(A:A,Лист2!$A:$F,2,FALSE)</f>
        <v>г.Одинцово, Вокзальная, 11</v>
      </c>
      <c r="S470" s="48">
        <f t="shared" si="15"/>
        <v>0</v>
      </c>
    </row>
    <row r="471" spans="1:19" ht="11.85" customHeight="1" x14ac:dyDescent="0.2">
      <c r="A471" s="48" t="s">
        <v>750</v>
      </c>
      <c r="B471" s="209"/>
      <c r="C471" s="210"/>
      <c r="D471" s="211"/>
      <c r="E471" s="204" t="s">
        <v>366</v>
      </c>
      <c r="F471" s="205"/>
      <c r="G471" s="50" t="s">
        <v>365</v>
      </c>
      <c r="H471" s="204" t="s">
        <v>377</v>
      </c>
      <c r="I471" s="205"/>
      <c r="K471" s="48" t="str">
        <f t="shared" si="14"/>
        <v>г Одинцово, ул Вокзальная, 11</v>
      </c>
      <c r="L471" s="48" t="str">
        <f>VLOOKUP(A:A,Лист2!$A:$F,2,FALSE)</f>
        <v>г.Одинцово, Вокзальная, 11</v>
      </c>
      <c r="S471" s="48">
        <f t="shared" si="15"/>
        <v>0</v>
      </c>
    </row>
    <row r="472" spans="1:19" ht="11.85" customHeight="1" x14ac:dyDescent="0.2">
      <c r="A472" s="48" t="s">
        <v>750</v>
      </c>
      <c r="B472" s="201"/>
      <c r="C472" s="202"/>
      <c r="D472" s="203"/>
      <c r="E472" s="204" t="s">
        <v>510</v>
      </c>
      <c r="F472" s="205"/>
      <c r="G472" s="50" t="s">
        <v>509</v>
      </c>
      <c r="H472" s="204" t="s">
        <v>336</v>
      </c>
      <c r="I472" s="205"/>
      <c r="K472" s="48" t="str">
        <f t="shared" si="14"/>
        <v>г Одинцово, ул Вокзальная, 11</v>
      </c>
      <c r="L472" s="48" t="str">
        <f>VLOOKUP(A:A,Лист2!$A:$F,2,FALSE)</f>
        <v>г.Одинцово, Вокзальная, 11</v>
      </c>
      <c r="S472" s="57">
        <f>G472*1</f>
        <v>48.44</v>
      </c>
    </row>
    <row r="473" spans="1:19" ht="11.85" customHeight="1" x14ac:dyDescent="0.2">
      <c r="A473" s="48" t="s">
        <v>750</v>
      </c>
      <c r="B473" s="198" t="s">
        <v>339</v>
      </c>
      <c r="C473" s="212"/>
      <c r="D473" s="213"/>
      <c r="E473" s="204" t="s">
        <v>508</v>
      </c>
      <c r="F473" s="205"/>
      <c r="G473" s="50" t="s">
        <v>507</v>
      </c>
      <c r="H473" s="204" t="s">
        <v>375</v>
      </c>
      <c r="I473" s="205"/>
      <c r="K473" s="48" t="str">
        <f t="shared" si="14"/>
        <v>г Одинцово, ул Вокзальная, 11</v>
      </c>
      <c r="L473" s="48" t="str">
        <f>VLOOKUP(A:A,Лист2!$A:$F,2,FALSE)</f>
        <v>г.Одинцово, Вокзальная, 11</v>
      </c>
      <c r="S473" s="48">
        <f t="shared" si="15"/>
        <v>0</v>
      </c>
    </row>
    <row r="474" spans="1:19" ht="11.85" customHeight="1" x14ac:dyDescent="0.2">
      <c r="A474" s="48" t="s">
        <v>750</v>
      </c>
      <c r="B474" s="198" t="s">
        <v>497</v>
      </c>
      <c r="C474" s="199"/>
      <c r="D474" s="200"/>
      <c r="E474" s="204" t="s">
        <v>495</v>
      </c>
      <c r="F474" s="205"/>
      <c r="G474" s="50" t="s">
        <v>365</v>
      </c>
      <c r="H474" s="204" t="s">
        <v>494</v>
      </c>
      <c r="I474" s="205"/>
      <c r="K474" s="48" t="str">
        <f t="shared" si="14"/>
        <v>г Одинцово, ул Вокзальная, 11</v>
      </c>
      <c r="L474" s="48" t="str">
        <f>VLOOKUP(A:A,Лист2!$A:$F,2,FALSE)</f>
        <v>г.Одинцово, Вокзальная, 11</v>
      </c>
      <c r="S474" s="48">
        <f t="shared" si="15"/>
        <v>0</v>
      </c>
    </row>
    <row r="475" spans="1:19" ht="11.85" customHeight="1" x14ac:dyDescent="0.2">
      <c r="A475" s="48" t="s">
        <v>750</v>
      </c>
      <c r="B475" s="209"/>
      <c r="C475" s="210"/>
      <c r="D475" s="211"/>
      <c r="E475" s="204" t="s">
        <v>492</v>
      </c>
      <c r="F475" s="205"/>
      <c r="G475" s="50" t="s">
        <v>350</v>
      </c>
      <c r="H475" s="204" t="s">
        <v>491</v>
      </c>
      <c r="I475" s="205"/>
      <c r="K475" s="48" t="str">
        <f t="shared" si="14"/>
        <v>г Одинцово, ул Вокзальная, 11</v>
      </c>
      <c r="L475" s="48" t="str">
        <f>VLOOKUP(A:A,Лист2!$A:$F,2,FALSE)</f>
        <v>г.Одинцово, Вокзальная, 11</v>
      </c>
      <c r="S475" s="48">
        <f t="shared" si="15"/>
        <v>0</v>
      </c>
    </row>
    <row r="476" spans="1:19" ht="11.1" customHeight="1" x14ac:dyDescent="0.2">
      <c r="A476" s="48" t="s">
        <v>750</v>
      </c>
      <c r="B476" s="201"/>
      <c r="C476" s="202"/>
      <c r="D476" s="203"/>
      <c r="E476" s="204" t="s">
        <v>489</v>
      </c>
      <c r="F476" s="205"/>
      <c r="G476" s="50" t="s">
        <v>350</v>
      </c>
      <c r="H476" s="204" t="s">
        <v>488</v>
      </c>
      <c r="I476" s="205"/>
      <c r="K476" s="48" t="str">
        <f t="shared" si="14"/>
        <v>г Одинцово, ул Вокзальная, 11</v>
      </c>
      <c r="L476" s="48" t="str">
        <f>VLOOKUP(A:A,Лист2!$A:$F,2,FALSE)</f>
        <v>г.Одинцово, Вокзальная, 11</v>
      </c>
      <c r="S476" s="48">
        <f t="shared" si="15"/>
        <v>0</v>
      </c>
    </row>
    <row r="477" spans="1:19" ht="11.85" customHeight="1" x14ac:dyDescent="0.2">
      <c r="A477" s="48" t="s">
        <v>750</v>
      </c>
      <c r="B477" s="51"/>
      <c r="C477" s="196" t="s">
        <v>749</v>
      </c>
      <c r="D477" s="197"/>
      <c r="E477" s="197"/>
      <c r="F477" s="197"/>
      <c r="G477" s="197"/>
      <c r="H477" s="197"/>
      <c r="I477" s="196"/>
      <c r="K477" s="48" t="str">
        <f t="shared" si="14"/>
        <v>г Одинцово, ул Вокзальная, 11</v>
      </c>
      <c r="L477" s="48" t="str">
        <f>VLOOKUP(A:A,Лист2!$A:$F,2,FALSE)</f>
        <v>г.Одинцово, Вокзальная, 11</v>
      </c>
      <c r="S477" s="48">
        <f t="shared" si="15"/>
        <v>0</v>
      </c>
    </row>
    <row r="478" spans="1:19" ht="11.85" customHeight="1" x14ac:dyDescent="0.2">
      <c r="A478" s="48" t="s">
        <v>749</v>
      </c>
      <c r="B478" s="198" t="s">
        <v>505</v>
      </c>
      <c r="C478" s="199"/>
      <c r="D478" s="200"/>
      <c r="E478" s="204" t="s">
        <v>503</v>
      </c>
      <c r="F478" s="205"/>
      <c r="G478" s="50" t="s">
        <v>368</v>
      </c>
      <c r="H478" s="204" t="s">
        <v>406</v>
      </c>
      <c r="I478" s="205"/>
      <c r="K478" s="48" t="str">
        <f t="shared" si="14"/>
        <v>г Одинцово, ул Вокзальная, 13</v>
      </c>
      <c r="L478" s="48" t="str">
        <f>VLOOKUP(A:A,Лист2!$A:$F,2,FALSE)</f>
        <v>г.Одинцово, Вокзальная, 13</v>
      </c>
      <c r="S478" s="48">
        <f t="shared" si="15"/>
        <v>0</v>
      </c>
    </row>
    <row r="479" spans="1:19" ht="11.85" customHeight="1" x14ac:dyDescent="0.2">
      <c r="A479" s="48" t="s">
        <v>749</v>
      </c>
      <c r="B479" s="201"/>
      <c r="C479" s="202"/>
      <c r="D479" s="203"/>
      <c r="E479" s="204" t="s">
        <v>501</v>
      </c>
      <c r="F479" s="205"/>
      <c r="G479" s="50" t="s">
        <v>368</v>
      </c>
      <c r="H479" s="204" t="s">
        <v>488</v>
      </c>
      <c r="I479" s="205"/>
      <c r="K479" s="48" t="str">
        <f t="shared" si="14"/>
        <v>г Одинцово, ул Вокзальная, 13</v>
      </c>
      <c r="L479" s="48" t="str">
        <f>VLOOKUP(A:A,Лист2!$A:$F,2,FALSE)</f>
        <v>г.Одинцово, Вокзальная, 13</v>
      </c>
      <c r="S479" s="48">
        <f t="shared" si="15"/>
        <v>0</v>
      </c>
    </row>
    <row r="480" spans="1:19" ht="11.1" customHeight="1" x14ac:dyDescent="0.2">
      <c r="A480" s="48" t="s">
        <v>749</v>
      </c>
      <c r="B480" s="198" t="s">
        <v>339</v>
      </c>
      <c r="C480" s="199"/>
      <c r="D480" s="200"/>
      <c r="E480" s="204" t="s">
        <v>351</v>
      </c>
      <c r="F480" s="205"/>
      <c r="G480" s="50" t="s">
        <v>350</v>
      </c>
      <c r="H480" s="204" t="s">
        <v>396</v>
      </c>
      <c r="I480" s="205"/>
      <c r="K480" s="48" t="str">
        <f t="shared" si="14"/>
        <v>г Одинцово, ул Вокзальная, 13</v>
      </c>
      <c r="L480" s="48" t="str">
        <f>VLOOKUP(A:A,Лист2!$A:$F,2,FALSE)</f>
        <v>г.Одинцово, Вокзальная, 13</v>
      </c>
      <c r="S480" s="48">
        <f t="shared" si="15"/>
        <v>0</v>
      </c>
    </row>
    <row r="481" spans="1:19" ht="11.85" customHeight="1" x14ac:dyDescent="0.2">
      <c r="A481" s="48" t="s">
        <v>749</v>
      </c>
      <c r="B481" s="209"/>
      <c r="C481" s="210"/>
      <c r="D481" s="211"/>
      <c r="E481" s="204" t="s">
        <v>371</v>
      </c>
      <c r="F481" s="205"/>
      <c r="G481" s="50" t="s">
        <v>350</v>
      </c>
      <c r="H481" s="204" t="s">
        <v>396</v>
      </c>
      <c r="I481" s="205"/>
      <c r="K481" s="48" t="str">
        <f t="shared" si="14"/>
        <v>г Одинцово, ул Вокзальная, 13</v>
      </c>
      <c r="L481" s="48" t="str">
        <f>VLOOKUP(A:A,Лист2!$A:$F,2,FALSE)</f>
        <v>г.Одинцово, Вокзальная, 13</v>
      </c>
      <c r="S481" s="48">
        <f t="shared" si="15"/>
        <v>0</v>
      </c>
    </row>
    <row r="482" spans="1:19" ht="11.85" customHeight="1" x14ac:dyDescent="0.2">
      <c r="A482" s="48" t="s">
        <v>749</v>
      </c>
      <c r="B482" s="209"/>
      <c r="C482" s="210"/>
      <c r="D482" s="211"/>
      <c r="E482" s="204" t="s">
        <v>369</v>
      </c>
      <c r="F482" s="205"/>
      <c r="G482" s="50" t="s">
        <v>368</v>
      </c>
      <c r="H482" s="204" t="s">
        <v>398</v>
      </c>
      <c r="I482" s="205"/>
      <c r="K482" s="48" t="str">
        <f t="shared" si="14"/>
        <v>г Одинцово, ул Вокзальная, 13</v>
      </c>
      <c r="L482" s="48" t="str">
        <f>VLOOKUP(A:A,Лист2!$A:$F,2,FALSE)</f>
        <v>г.Одинцово, Вокзальная, 13</v>
      </c>
      <c r="S482" s="48">
        <f t="shared" si="15"/>
        <v>0</v>
      </c>
    </row>
    <row r="483" spans="1:19" ht="11.85" customHeight="1" x14ac:dyDescent="0.2">
      <c r="A483" s="48" t="s">
        <v>749</v>
      </c>
      <c r="B483" s="209"/>
      <c r="C483" s="210"/>
      <c r="D483" s="211"/>
      <c r="E483" s="204" t="s">
        <v>366</v>
      </c>
      <c r="F483" s="205"/>
      <c r="G483" s="50" t="s">
        <v>365</v>
      </c>
      <c r="H483" s="204" t="s">
        <v>401</v>
      </c>
      <c r="I483" s="205"/>
      <c r="K483" s="48" t="str">
        <f t="shared" si="14"/>
        <v>г Одинцово, ул Вокзальная, 13</v>
      </c>
      <c r="L483" s="48" t="str">
        <f>VLOOKUP(A:A,Лист2!$A:$F,2,FALSE)</f>
        <v>г.Одинцово, Вокзальная, 13</v>
      </c>
      <c r="S483" s="48">
        <f t="shared" si="15"/>
        <v>0</v>
      </c>
    </row>
    <row r="484" spans="1:19" ht="11.1" customHeight="1" x14ac:dyDescent="0.2">
      <c r="A484" s="48" t="s">
        <v>749</v>
      </c>
      <c r="B484" s="209"/>
      <c r="C484" s="210"/>
      <c r="D484" s="211"/>
      <c r="E484" s="204" t="s">
        <v>510</v>
      </c>
      <c r="F484" s="205"/>
      <c r="G484" s="50" t="s">
        <v>509</v>
      </c>
      <c r="H484" s="204" t="s">
        <v>336</v>
      </c>
      <c r="I484" s="205"/>
      <c r="K484" s="48" t="str">
        <f t="shared" si="14"/>
        <v>г Одинцово, ул Вокзальная, 13</v>
      </c>
      <c r="L484" s="48" t="str">
        <f>VLOOKUP(A:A,Лист2!$A:$F,2,FALSE)</f>
        <v>г.Одинцово, Вокзальная, 13</v>
      </c>
      <c r="S484" s="57">
        <f>G484*1</f>
        <v>48.44</v>
      </c>
    </row>
    <row r="485" spans="1:19" ht="11.85" customHeight="1" x14ac:dyDescent="0.2">
      <c r="A485" s="48" t="s">
        <v>749</v>
      </c>
      <c r="B485" s="201"/>
      <c r="C485" s="202"/>
      <c r="D485" s="203"/>
      <c r="E485" s="204" t="s">
        <v>508</v>
      </c>
      <c r="F485" s="205"/>
      <c r="G485" s="50" t="s">
        <v>507</v>
      </c>
      <c r="H485" s="204" t="s">
        <v>375</v>
      </c>
      <c r="I485" s="205"/>
      <c r="K485" s="48" t="str">
        <f t="shared" si="14"/>
        <v>г Одинцово, ул Вокзальная, 13</v>
      </c>
      <c r="L485" s="48" t="str">
        <f>VLOOKUP(A:A,Лист2!$A:$F,2,FALSE)</f>
        <v>г.Одинцово, Вокзальная, 13</v>
      </c>
      <c r="S485" s="48">
        <f t="shared" si="15"/>
        <v>0</v>
      </c>
    </row>
    <row r="486" spans="1:19" ht="11.85" customHeight="1" x14ac:dyDescent="0.2">
      <c r="A486" s="48" t="s">
        <v>749</v>
      </c>
      <c r="B486" s="198" t="s">
        <v>497</v>
      </c>
      <c r="C486" s="199"/>
      <c r="D486" s="200"/>
      <c r="E486" s="204" t="s">
        <v>495</v>
      </c>
      <c r="F486" s="205"/>
      <c r="G486" s="50" t="s">
        <v>365</v>
      </c>
      <c r="H486" s="204" t="s">
        <v>494</v>
      </c>
      <c r="I486" s="205"/>
      <c r="K486" s="48" t="str">
        <f t="shared" si="14"/>
        <v>г Одинцово, ул Вокзальная, 13</v>
      </c>
      <c r="L486" s="48" t="str">
        <f>VLOOKUP(A:A,Лист2!$A:$F,2,FALSE)</f>
        <v>г.Одинцово, Вокзальная, 13</v>
      </c>
      <c r="S486" s="48">
        <f t="shared" si="15"/>
        <v>0</v>
      </c>
    </row>
    <row r="487" spans="1:19" ht="11.85" customHeight="1" x14ac:dyDescent="0.2">
      <c r="A487" s="48" t="s">
        <v>749</v>
      </c>
      <c r="B487" s="209"/>
      <c r="C487" s="210"/>
      <c r="D487" s="211"/>
      <c r="E487" s="204" t="s">
        <v>492</v>
      </c>
      <c r="F487" s="205"/>
      <c r="G487" s="50" t="s">
        <v>350</v>
      </c>
      <c r="H487" s="204" t="s">
        <v>491</v>
      </c>
      <c r="I487" s="205"/>
      <c r="K487" s="48" t="str">
        <f t="shared" si="14"/>
        <v>г Одинцово, ул Вокзальная, 13</v>
      </c>
      <c r="L487" s="48" t="str">
        <f>VLOOKUP(A:A,Лист2!$A:$F,2,FALSE)</f>
        <v>г.Одинцово, Вокзальная, 13</v>
      </c>
      <c r="S487" s="48">
        <f t="shared" si="15"/>
        <v>0</v>
      </c>
    </row>
    <row r="488" spans="1:19" ht="11.1" customHeight="1" x14ac:dyDescent="0.2">
      <c r="A488" s="48" t="s">
        <v>749</v>
      </c>
      <c r="B488" s="201"/>
      <c r="C488" s="202"/>
      <c r="D488" s="203"/>
      <c r="E488" s="204" t="s">
        <v>489</v>
      </c>
      <c r="F488" s="205"/>
      <c r="G488" s="50" t="s">
        <v>350</v>
      </c>
      <c r="H488" s="204" t="s">
        <v>488</v>
      </c>
      <c r="I488" s="205"/>
      <c r="K488" s="48" t="str">
        <f t="shared" si="14"/>
        <v>г Одинцово, ул Вокзальная, 13</v>
      </c>
      <c r="L488" s="48" t="str">
        <f>VLOOKUP(A:A,Лист2!$A:$F,2,FALSE)</f>
        <v>г.Одинцово, Вокзальная, 13</v>
      </c>
      <c r="S488" s="48">
        <f t="shared" si="15"/>
        <v>0</v>
      </c>
    </row>
    <row r="489" spans="1:19" ht="11.85" customHeight="1" x14ac:dyDescent="0.2">
      <c r="A489" s="48" t="s">
        <v>749</v>
      </c>
      <c r="B489" s="51"/>
      <c r="C489" s="196" t="s">
        <v>748</v>
      </c>
      <c r="D489" s="197"/>
      <c r="E489" s="197"/>
      <c r="F489" s="197"/>
      <c r="G489" s="197"/>
      <c r="H489" s="197"/>
      <c r="I489" s="196"/>
      <c r="K489" s="48" t="str">
        <f t="shared" si="14"/>
        <v>г Одинцово, ул Вокзальная, 13</v>
      </c>
      <c r="L489" s="48" t="str">
        <f>VLOOKUP(A:A,Лист2!$A:$F,2,FALSE)</f>
        <v>г.Одинцово, Вокзальная, 13</v>
      </c>
      <c r="S489" s="48">
        <f t="shared" si="15"/>
        <v>0</v>
      </c>
    </row>
    <row r="490" spans="1:19" ht="11.85" customHeight="1" x14ac:dyDescent="0.2">
      <c r="A490" s="48" t="s">
        <v>748</v>
      </c>
      <c r="B490" s="198" t="s">
        <v>505</v>
      </c>
      <c r="C490" s="199"/>
      <c r="D490" s="200"/>
      <c r="E490" s="204" t="s">
        <v>503</v>
      </c>
      <c r="F490" s="205"/>
      <c r="G490" s="50" t="s">
        <v>368</v>
      </c>
      <c r="H490" s="204" t="s">
        <v>406</v>
      </c>
      <c r="I490" s="205"/>
      <c r="K490" s="48" t="str">
        <f t="shared" si="14"/>
        <v>г Одинцово, ул Вокзальная, 17</v>
      </c>
      <c r="L490" s="48" t="str">
        <f>VLOOKUP(A:A,Лист2!$A:$F,2,FALSE)</f>
        <v>г.Одинцово, Вокзальная, 17</v>
      </c>
      <c r="S490" s="48">
        <f t="shared" si="15"/>
        <v>0</v>
      </c>
    </row>
    <row r="491" spans="1:19" ht="11.85" customHeight="1" x14ac:dyDescent="0.2">
      <c r="A491" s="48" t="s">
        <v>748</v>
      </c>
      <c r="B491" s="201"/>
      <c r="C491" s="202"/>
      <c r="D491" s="203"/>
      <c r="E491" s="204" t="s">
        <v>501</v>
      </c>
      <c r="F491" s="205"/>
      <c r="G491" s="50" t="s">
        <v>368</v>
      </c>
      <c r="H491" s="204" t="s">
        <v>488</v>
      </c>
      <c r="I491" s="205"/>
      <c r="K491" s="48" t="str">
        <f t="shared" si="14"/>
        <v>г Одинцово, ул Вокзальная, 17</v>
      </c>
      <c r="L491" s="48" t="str">
        <f>VLOOKUP(A:A,Лист2!$A:$F,2,FALSE)</f>
        <v>г.Одинцово, Вокзальная, 17</v>
      </c>
      <c r="S491" s="48">
        <f t="shared" si="15"/>
        <v>0</v>
      </c>
    </row>
    <row r="492" spans="1:19" ht="11.1" customHeight="1" x14ac:dyDescent="0.2">
      <c r="A492" s="48" t="s">
        <v>748</v>
      </c>
      <c r="B492" s="198" t="s">
        <v>339</v>
      </c>
      <c r="C492" s="199"/>
      <c r="D492" s="200"/>
      <c r="E492" s="204" t="s">
        <v>351</v>
      </c>
      <c r="F492" s="205"/>
      <c r="G492" s="50" t="s">
        <v>350</v>
      </c>
      <c r="H492" s="204" t="s">
        <v>396</v>
      </c>
      <c r="I492" s="205"/>
      <c r="K492" s="48" t="str">
        <f t="shared" si="14"/>
        <v>г Одинцово, ул Вокзальная, 17</v>
      </c>
      <c r="L492" s="48" t="str">
        <f>VLOOKUP(A:A,Лист2!$A:$F,2,FALSE)</f>
        <v>г.Одинцово, Вокзальная, 17</v>
      </c>
      <c r="S492" s="48">
        <f t="shared" si="15"/>
        <v>0</v>
      </c>
    </row>
    <row r="493" spans="1:19" ht="11.85" customHeight="1" x14ac:dyDescent="0.2">
      <c r="A493" s="48" t="s">
        <v>748</v>
      </c>
      <c r="B493" s="209"/>
      <c r="C493" s="210"/>
      <c r="D493" s="211"/>
      <c r="E493" s="204" t="s">
        <v>371</v>
      </c>
      <c r="F493" s="205"/>
      <c r="G493" s="50" t="s">
        <v>350</v>
      </c>
      <c r="H493" s="204" t="s">
        <v>396</v>
      </c>
      <c r="I493" s="205"/>
      <c r="K493" s="48" t="str">
        <f t="shared" si="14"/>
        <v>г Одинцово, ул Вокзальная, 17</v>
      </c>
      <c r="L493" s="48" t="str">
        <f>VLOOKUP(A:A,Лист2!$A:$F,2,FALSE)</f>
        <v>г.Одинцово, Вокзальная, 17</v>
      </c>
      <c r="S493" s="48">
        <f t="shared" si="15"/>
        <v>0</v>
      </c>
    </row>
    <row r="494" spans="1:19" ht="11.85" customHeight="1" x14ac:dyDescent="0.2">
      <c r="A494" s="48" t="s">
        <v>748</v>
      </c>
      <c r="B494" s="209"/>
      <c r="C494" s="210"/>
      <c r="D494" s="211"/>
      <c r="E494" s="204" t="s">
        <v>369</v>
      </c>
      <c r="F494" s="205"/>
      <c r="G494" s="50" t="s">
        <v>368</v>
      </c>
      <c r="H494" s="204" t="s">
        <v>398</v>
      </c>
      <c r="I494" s="205"/>
      <c r="K494" s="48" t="str">
        <f t="shared" si="14"/>
        <v>г Одинцово, ул Вокзальная, 17</v>
      </c>
      <c r="L494" s="48" t="str">
        <f>VLOOKUP(A:A,Лист2!$A:$F,2,FALSE)</f>
        <v>г.Одинцово, Вокзальная, 17</v>
      </c>
      <c r="S494" s="48">
        <f t="shared" si="15"/>
        <v>0</v>
      </c>
    </row>
    <row r="495" spans="1:19" ht="11.85" customHeight="1" x14ac:dyDescent="0.2">
      <c r="A495" s="48" t="s">
        <v>748</v>
      </c>
      <c r="B495" s="209"/>
      <c r="C495" s="210"/>
      <c r="D495" s="211"/>
      <c r="E495" s="204" t="s">
        <v>366</v>
      </c>
      <c r="F495" s="205"/>
      <c r="G495" s="50" t="s">
        <v>365</v>
      </c>
      <c r="H495" s="204" t="s">
        <v>401</v>
      </c>
      <c r="I495" s="205"/>
      <c r="K495" s="48" t="str">
        <f t="shared" si="14"/>
        <v>г Одинцово, ул Вокзальная, 17</v>
      </c>
      <c r="L495" s="48" t="str">
        <f>VLOOKUP(A:A,Лист2!$A:$F,2,FALSE)</f>
        <v>г.Одинцово, Вокзальная, 17</v>
      </c>
      <c r="S495" s="48">
        <f t="shared" si="15"/>
        <v>0</v>
      </c>
    </row>
    <row r="496" spans="1:19" ht="11.1" customHeight="1" x14ac:dyDescent="0.2">
      <c r="A496" s="48" t="s">
        <v>748</v>
      </c>
      <c r="B496" s="209"/>
      <c r="C496" s="210"/>
      <c r="D496" s="211"/>
      <c r="E496" s="204" t="s">
        <v>510</v>
      </c>
      <c r="F496" s="205"/>
      <c r="G496" s="50" t="s">
        <v>509</v>
      </c>
      <c r="H496" s="204" t="s">
        <v>336</v>
      </c>
      <c r="I496" s="205"/>
      <c r="K496" s="48" t="str">
        <f t="shared" si="14"/>
        <v>г Одинцово, ул Вокзальная, 17</v>
      </c>
      <c r="L496" s="48" t="str">
        <f>VLOOKUP(A:A,Лист2!$A:$F,2,FALSE)</f>
        <v>г.Одинцово, Вокзальная, 17</v>
      </c>
      <c r="S496" s="57">
        <f>G496*1</f>
        <v>48.44</v>
      </c>
    </row>
    <row r="497" spans="1:19" ht="11.85" customHeight="1" x14ac:dyDescent="0.2">
      <c r="A497" s="48" t="s">
        <v>748</v>
      </c>
      <c r="B497" s="201"/>
      <c r="C497" s="202"/>
      <c r="D497" s="203"/>
      <c r="E497" s="204" t="s">
        <v>508</v>
      </c>
      <c r="F497" s="205"/>
      <c r="G497" s="50" t="s">
        <v>507</v>
      </c>
      <c r="H497" s="204" t="s">
        <v>375</v>
      </c>
      <c r="I497" s="205"/>
      <c r="K497" s="48" t="str">
        <f t="shared" si="14"/>
        <v>г Одинцово, ул Вокзальная, 17</v>
      </c>
      <c r="L497" s="48" t="str">
        <f>VLOOKUP(A:A,Лист2!$A:$F,2,FALSE)</f>
        <v>г.Одинцово, Вокзальная, 17</v>
      </c>
      <c r="S497" s="48">
        <f t="shared" si="15"/>
        <v>0</v>
      </c>
    </row>
    <row r="498" spans="1:19" ht="11.85" customHeight="1" x14ac:dyDescent="0.2">
      <c r="A498" s="48" t="s">
        <v>748</v>
      </c>
      <c r="B498" s="198" t="s">
        <v>497</v>
      </c>
      <c r="C498" s="199"/>
      <c r="D498" s="200"/>
      <c r="E498" s="204" t="s">
        <v>495</v>
      </c>
      <c r="F498" s="205"/>
      <c r="G498" s="50" t="s">
        <v>365</v>
      </c>
      <c r="H498" s="204" t="s">
        <v>494</v>
      </c>
      <c r="I498" s="205"/>
      <c r="K498" s="48" t="str">
        <f t="shared" si="14"/>
        <v>г Одинцово, ул Вокзальная, 17</v>
      </c>
      <c r="L498" s="48" t="str">
        <f>VLOOKUP(A:A,Лист2!$A:$F,2,FALSE)</f>
        <v>г.Одинцово, Вокзальная, 17</v>
      </c>
      <c r="S498" s="48">
        <f t="shared" si="15"/>
        <v>0</v>
      </c>
    </row>
    <row r="499" spans="1:19" ht="11.85" customHeight="1" x14ac:dyDescent="0.2">
      <c r="A499" s="48" t="s">
        <v>748</v>
      </c>
      <c r="B499" s="209"/>
      <c r="C499" s="210"/>
      <c r="D499" s="211"/>
      <c r="E499" s="204" t="s">
        <v>492</v>
      </c>
      <c r="F499" s="205"/>
      <c r="G499" s="50" t="s">
        <v>350</v>
      </c>
      <c r="H499" s="204" t="s">
        <v>491</v>
      </c>
      <c r="I499" s="205"/>
      <c r="K499" s="48" t="str">
        <f t="shared" si="14"/>
        <v>г Одинцово, ул Вокзальная, 17</v>
      </c>
      <c r="L499" s="48" t="str">
        <f>VLOOKUP(A:A,Лист2!$A:$F,2,FALSE)</f>
        <v>г.Одинцово, Вокзальная, 17</v>
      </c>
      <c r="S499" s="48">
        <f t="shared" si="15"/>
        <v>0</v>
      </c>
    </row>
    <row r="500" spans="1:19" ht="11.1" customHeight="1" x14ac:dyDescent="0.2">
      <c r="A500" s="48" t="s">
        <v>748</v>
      </c>
      <c r="B500" s="201"/>
      <c r="C500" s="202"/>
      <c r="D500" s="203"/>
      <c r="E500" s="204" t="s">
        <v>489</v>
      </c>
      <c r="F500" s="205"/>
      <c r="G500" s="50" t="s">
        <v>350</v>
      </c>
      <c r="H500" s="204" t="s">
        <v>488</v>
      </c>
      <c r="I500" s="205"/>
      <c r="K500" s="48" t="str">
        <f t="shared" si="14"/>
        <v>г Одинцово, ул Вокзальная, 17</v>
      </c>
      <c r="L500" s="48" t="str">
        <f>VLOOKUP(A:A,Лист2!$A:$F,2,FALSE)</f>
        <v>г.Одинцово, Вокзальная, 17</v>
      </c>
      <c r="S500" s="48">
        <f t="shared" si="15"/>
        <v>0</v>
      </c>
    </row>
    <row r="501" spans="1:19" ht="11.85" customHeight="1" x14ac:dyDescent="0.2">
      <c r="A501" s="48" t="s">
        <v>748</v>
      </c>
      <c r="B501" s="51"/>
      <c r="C501" s="196" t="s">
        <v>747</v>
      </c>
      <c r="D501" s="197"/>
      <c r="E501" s="197"/>
      <c r="F501" s="197"/>
      <c r="G501" s="197"/>
      <c r="H501" s="197"/>
      <c r="I501" s="196"/>
      <c r="K501" s="48" t="str">
        <f t="shared" si="14"/>
        <v>г Одинцово, ул Вокзальная, 17</v>
      </c>
      <c r="L501" s="48" t="str">
        <f>VLOOKUP(A:A,Лист2!$A:$F,2,FALSE)</f>
        <v>г.Одинцово, Вокзальная, 17</v>
      </c>
      <c r="S501" s="48">
        <f t="shared" si="15"/>
        <v>0</v>
      </c>
    </row>
    <row r="502" spans="1:19" ht="11.85" customHeight="1" x14ac:dyDescent="0.2">
      <c r="A502" s="48" t="s">
        <v>747</v>
      </c>
      <c r="B502" s="198" t="s">
        <v>354</v>
      </c>
      <c r="C502" s="212"/>
      <c r="D502" s="213"/>
      <c r="E502" s="204" t="s">
        <v>353</v>
      </c>
      <c r="F502" s="205"/>
      <c r="G502" s="50" t="s">
        <v>352</v>
      </c>
      <c r="H502" s="204" t="s">
        <v>336</v>
      </c>
      <c r="I502" s="205"/>
      <c r="K502" s="48" t="str">
        <f t="shared" si="14"/>
        <v>г Одинцово, ул Вокзальная, 39Б</v>
      </c>
      <c r="L502" s="48" t="str">
        <f>VLOOKUP(A:A,Лист2!$A:$F,2,FALSE)</f>
        <v>г.Одинцово, Вокзальная, 39 корп.Б</v>
      </c>
      <c r="S502" s="48">
        <f t="shared" si="15"/>
        <v>0</v>
      </c>
    </row>
    <row r="503" spans="1:19" ht="11.85" customHeight="1" x14ac:dyDescent="0.2">
      <c r="A503" s="48" t="s">
        <v>747</v>
      </c>
      <c r="B503" s="51"/>
      <c r="C503" s="196" t="s">
        <v>746</v>
      </c>
      <c r="D503" s="197"/>
      <c r="E503" s="197"/>
      <c r="F503" s="197"/>
      <c r="G503" s="197"/>
      <c r="H503" s="197"/>
      <c r="I503" s="196"/>
      <c r="K503" s="48" t="str">
        <f t="shared" si="14"/>
        <v>г Одинцово, ул Вокзальная, 39Б</v>
      </c>
      <c r="L503" s="48" t="str">
        <f>VLOOKUP(A:A,Лист2!$A:$F,2,FALSE)</f>
        <v>г.Одинцово, Вокзальная, 39 корп.Б</v>
      </c>
      <c r="S503" s="48">
        <f t="shared" si="15"/>
        <v>0</v>
      </c>
    </row>
    <row r="504" spans="1:19" ht="11.1" customHeight="1" x14ac:dyDescent="0.2">
      <c r="A504" s="48" t="s">
        <v>746</v>
      </c>
      <c r="B504" s="198" t="s">
        <v>505</v>
      </c>
      <c r="C504" s="199"/>
      <c r="D504" s="200"/>
      <c r="E504" s="204" t="s">
        <v>503</v>
      </c>
      <c r="F504" s="205"/>
      <c r="G504" s="50" t="s">
        <v>368</v>
      </c>
      <c r="H504" s="204" t="s">
        <v>406</v>
      </c>
      <c r="I504" s="205"/>
      <c r="K504" s="48" t="str">
        <f t="shared" si="14"/>
        <v>г Одинцово, ул Вокзальная, 51</v>
      </c>
      <c r="L504" s="48" t="str">
        <f>VLOOKUP(A:A,Лист2!$A:$F,2,FALSE)</f>
        <v>г.Одинцово, Вокзальная, 51</v>
      </c>
      <c r="S504" s="48">
        <f t="shared" si="15"/>
        <v>0</v>
      </c>
    </row>
    <row r="505" spans="1:19" ht="11.85" customHeight="1" x14ac:dyDescent="0.2">
      <c r="A505" s="48" t="s">
        <v>746</v>
      </c>
      <c r="B505" s="201"/>
      <c r="C505" s="202"/>
      <c r="D505" s="203"/>
      <c r="E505" s="204" t="s">
        <v>501</v>
      </c>
      <c r="F505" s="205"/>
      <c r="G505" s="50" t="s">
        <v>368</v>
      </c>
      <c r="H505" s="204" t="s">
        <v>488</v>
      </c>
      <c r="I505" s="205"/>
      <c r="K505" s="48" t="str">
        <f t="shared" si="14"/>
        <v>г Одинцово, ул Вокзальная, 51</v>
      </c>
      <c r="L505" s="48" t="str">
        <f>VLOOKUP(A:A,Лист2!$A:$F,2,FALSE)</f>
        <v>г.Одинцово, Вокзальная, 51</v>
      </c>
      <c r="S505" s="48">
        <f t="shared" si="15"/>
        <v>0</v>
      </c>
    </row>
    <row r="506" spans="1:19" ht="11.85" customHeight="1" x14ac:dyDescent="0.2">
      <c r="A506" s="48" t="s">
        <v>746</v>
      </c>
      <c r="B506" s="198" t="s">
        <v>339</v>
      </c>
      <c r="C506" s="199"/>
      <c r="D506" s="200"/>
      <c r="E506" s="204" t="s">
        <v>351</v>
      </c>
      <c r="F506" s="205"/>
      <c r="G506" s="50" t="s">
        <v>350</v>
      </c>
      <c r="H506" s="204" t="s">
        <v>416</v>
      </c>
      <c r="I506" s="205"/>
      <c r="K506" s="48" t="str">
        <f t="shared" si="14"/>
        <v>г Одинцово, ул Вокзальная, 51</v>
      </c>
      <c r="L506" s="48" t="str">
        <f>VLOOKUP(A:A,Лист2!$A:$F,2,FALSE)</f>
        <v>г.Одинцово, Вокзальная, 51</v>
      </c>
      <c r="S506" s="48">
        <f t="shared" si="15"/>
        <v>0</v>
      </c>
    </row>
    <row r="507" spans="1:19" ht="11.85" customHeight="1" x14ac:dyDescent="0.2">
      <c r="A507" s="48" t="s">
        <v>746</v>
      </c>
      <c r="B507" s="209"/>
      <c r="C507" s="210"/>
      <c r="D507" s="211"/>
      <c r="E507" s="204" t="s">
        <v>371</v>
      </c>
      <c r="F507" s="205"/>
      <c r="G507" s="50" t="s">
        <v>350</v>
      </c>
      <c r="H507" s="204" t="s">
        <v>416</v>
      </c>
      <c r="I507" s="205"/>
      <c r="K507" s="48" t="str">
        <f t="shared" si="14"/>
        <v>г Одинцово, ул Вокзальная, 51</v>
      </c>
      <c r="L507" s="48" t="str">
        <f>VLOOKUP(A:A,Лист2!$A:$F,2,FALSE)</f>
        <v>г.Одинцово, Вокзальная, 51</v>
      </c>
      <c r="S507" s="48">
        <f t="shared" si="15"/>
        <v>0</v>
      </c>
    </row>
    <row r="508" spans="1:19" ht="11.1" customHeight="1" x14ac:dyDescent="0.2">
      <c r="A508" s="48" t="s">
        <v>746</v>
      </c>
      <c r="B508" s="209"/>
      <c r="C508" s="210"/>
      <c r="D508" s="211"/>
      <c r="E508" s="204" t="s">
        <v>369</v>
      </c>
      <c r="F508" s="205"/>
      <c r="G508" s="50" t="s">
        <v>368</v>
      </c>
      <c r="H508" s="204" t="s">
        <v>745</v>
      </c>
      <c r="I508" s="205"/>
      <c r="K508" s="48" t="str">
        <f t="shared" si="14"/>
        <v>г Одинцово, ул Вокзальная, 51</v>
      </c>
      <c r="L508" s="48" t="str">
        <f>VLOOKUP(A:A,Лист2!$A:$F,2,FALSE)</f>
        <v>г.Одинцово, Вокзальная, 51</v>
      </c>
      <c r="S508" s="48">
        <f t="shared" si="15"/>
        <v>0</v>
      </c>
    </row>
    <row r="509" spans="1:19" ht="11.85" customHeight="1" x14ac:dyDescent="0.2">
      <c r="A509" s="48" t="s">
        <v>746</v>
      </c>
      <c r="B509" s="209"/>
      <c r="C509" s="210"/>
      <c r="D509" s="211"/>
      <c r="E509" s="204" t="s">
        <v>366</v>
      </c>
      <c r="F509" s="205"/>
      <c r="G509" s="50" t="s">
        <v>365</v>
      </c>
      <c r="H509" s="204" t="s">
        <v>379</v>
      </c>
      <c r="I509" s="205"/>
      <c r="K509" s="48" t="str">
        <f t="shared" si="14"/>
        <v>г Одинцово, ул Вокзальная, 51</v>
      </c>
      <c r="L509" s="48" t="str">
        <f>VLOOKUP(A:A,Лист2!$A:$F,2,FALSE)</f>
        <v>г.Одинцово, Вокзальная, 51</v>
      </c>
      <c r="S509" s="48">
        <f t="shared" si="15"/>
        <v>0</v>
      </c>
    </row>
    <row r="510" spans="1:19" ht="11.85" customHeight="1" x14ac:dyDescent="0.2">
      <c r="A510" s="48" t="s">
        <v>746</v>
      </c>
      <c r="B510" s="209"/>
      <c r="C510" s="210"/>
      <c r="D510" s="211"/>
      <c r="E510" s="204" t="s">
        <v>500</v>
      </c>
      <c r="F510" s="205"/>
      <c r="G510" s="50" t="s">
        <v>373</v>
      </c>
      <c r="H510" s="204" t="s">
        <v>336</v>
      </c>
      <c r="I510" s="205"/>
      <c r="K510" s="48" t="str">
        <f t="shared" si="14"/>
        <v>г Одинцово, ул Вокзальная, 51</v>
      </c>
      <c r="L510" s="48" t="str">
        <f>VLOOKUP(A:A,Лист2!$A:$F,2,FALSE)</f>
        <v>г.Одинцово, Вокзальная, 51</v>
      </c>
      <c r="S510" s="57">
        <f>G510*1</f>
        <v>48.16</v>
      </c>
    </row>
    <row r="511" spans="1:19" ht="11.85" customHeight="1" x14ac:dyDescent="0.2">
      <c r="A511" s="48" t="s">
        <v>746</v>
      </c>
      <c r="B511" s="201"/>
      <c r="C511" s="202"/>
      <c r="D511" s="203"/>
      <c r="E511" s="204" t="s">
        <v>499</v>
      </c>
      <c r="F511" s="205"/>
      <c r="G511" s="50" t="s">
        <v>498</v>
      </c>
      <c r="H511" s="204" t="s">
        <v>375</v>
      </c>
      <c r="I511" s="205"/>
      <c r="K511" s="48" t="str">
        <f t="shared" si="14"/>
        <v>г Одинцово, ул Вокзальная, 51</v>
      </c>
      <c r="L511" s="48" t="str">
        <f>VLOOKUP(A:A,Лист2!$A:$F,2,FALSE)</f>
        <v>г.Одинцово, Вокзальная, 51</v>
      </c>
      <c r="S511" s="48">
        <f t="shared" si="15"/>
        <v>0</v>
      </c>
    </row>
    <row r="512" spans="1:19" ht="11.1" customHeight="1" x14ac:dyDescent="0.2">
      <c r="A512" s="48" t="s">
        <v>746</v>
      </c>
      <c r="B512" s="198" t="s">
        <v>497</v>
      </c>
      <c r="C512" s="199"/>
      <c r="D512" s="200"/>
      <c r="E512" s="204" t="s">
        <v>495</v>
      </c>
      <c r="F512" s="205"/>
      <c r="G512" s="50" t="s">
        <v>365</v>
      </c>
      <c r="H512" s="204" t="s">
        <v>494</v>
      </c>
      <c r="I512" s="205"/>
      <c r="K512" s="48" t="str">
        <f t="shared" si="14"/>
        <v>г Одинцово, ул Вокзальная, 51</v>
      </c>
      <c r="L512" s="48" t="str">
        <f>VLOOKUP(A:A,Лист2!$A:$F,2,FALSE)</f>
        <v>г.Одинцово, Вокзальная, 51</v>
      </c>
      <c r="S512" s="48">
        <f t="shared" si="15"/>
        <v>0</v>
      </c>
    </row>
    <row r="513" spans="1:19" ht="11.85" customHeight="1" x14ac:dyDescent="0.2">
      <c r="A513" s="48" t="s">
        <v>746</v>
      </c>
      <c r="B513" s="209"/>
      <c r="C513" s="210"/>
      <c r="D513" s="211"/>
      <c r="E513" s="204" t="s">
        <v>492</v>
      </c>
      <c r="F513" s="205"/>
      <c r="G513" s="50" t="s">
        <v>350</v>
      </c>
      <c r="H513" s="204" t="s">
        <v>491</v>
      </c>
      <c r="I513" s="205"/>
      <c r="K513" s="48" t="str">
        <f t="shared" si="14"/>
        <v>г Одинцово, ул Вокзальная, 51</v>
      </c>
      <c r="L513" s="48" t="str">
        <f>VLOOKUP(A:A,Лист2!$A:$F,2,FALSE)</f>
        <v>г.Одинцово, Вокзальная, 51</v>
      </c>
      <c r="S513" s="48">
        <f t="shared" si="15"/>
        <v>0</v>
      </c>
    </row>
    <row r="514" spans="1:19" ht="11.85" customHeight="1" x14ac:dyDescent="0.2">
      <c r="A514" s="48" t="s">
        <v>746</v>
      </c>
      <c r="B514" s="201"/>
      <c r="C514" s="202"/>
      <c r="D514" s="203"/>
      <c r="E514" s="204" t="s">
        <v>489</v>
      </c>
      <c r="F514" s="205"/>
      <c r="G514" s="50" t="s">
        <v>350</v>
      </c>
      <c r="H514" s="204" t="s">
        <v>488</v>
      </c>
      <c r="I514" s="205"/>
      <c r="K514" s="48" t="str">
        <f t="shared" si="14"/>
        <v>г Одинцово, ул Вокзальная, 51</v>
      </c>
      <c r="L514" s="48" t="str">
        <f>VLOOKUP(A:A,Лист2!$A:$F,2,FALSE)</f>
        <v>г.Одинцово, Вокзальная, 51</v>
      </c>
      <c r="S514" s="48">
        <f t="shared" si="15"/>
        <v>0</v>
      </c>
    </row>
    <row r="515" spans="1:19" ht="11.85" customHeight="1" x14ac:dyDescent="0.2">
      <c r="A515" s="48" t="s">
        <v>746</v>
      </c>
      <c r="B515" s="51"/>
      <c r="C515" s="196" t="s">
        <v>744</v>
      </c>
      <c r="D515" s="197"/>
      <c r="E515" s="197"/>
      <c r="F515" s="197"/>
      <c r="G515" s="197"/>
      <c r="H515" s="197"/>
      <c r="I515" s="196"/>
      <c r="K515" s="48" t="str">
        <f t="shared" si="14"/>
        <v>г Одинцово, ул Вокзальная, 51</v>
      </c>
      <c r="L515" s="48" t="str">
        <f>VLOOKUP(A:A,Лист2!$A:$F,2,FALSE)</f>
        <v>г.Одинцово, Вокзальная, 51</v>
      </c>
      <c r="S515" s="48">
        <f t="shared" si="15"/>
        <v>0</v>
      </c>
    </row>
    <row r="516" spans="1:19" ht="11.1" customHeight="1" x14ac:dyDescent="0.2">
      <c r="A516" s="48" t="s">
        <v>744</v>
      </c>
      <c r="B516" s="198" t="s">
        <v>505</v>
      </c>
      <c r="C516" s="212"/>
      <c r="D516" s="213"/>
      <c r="E516" s="204" t="s">
        <v>501</v>
      </c>
      <c r="F516" s="205"/>
      <c r="G516" s="50" t="s">
        <v>368</v>
      </c>
      <c r="H516" s="204" t="s">
        <v>488</v>
      </c>
      <c r="I516" s="205"/>
      <c r="K516" s="48" t="str">
        <f t="shared" si="14"/>
        <v>г Одинцово, ул Вокзальная, 69</v>
      </c>
      <c r="L516" s="48" t="str">
        <f>VLOOKUP(A:A,Лист2!$A:$F,2,FALSE)</f>
        <v>г.Одинцово, Вокзальная, 69</v>
      </c>
      <c r="S516" s="48">
        <f t="shared" si="15"/>
        <v>0</v>
      </c>
    </row>
    <row r="517" spans="1:19" ht="11.85" customHeight="1" x14ac:dyDescent="0.2">
      <c r="A517" s="48" t="s">
        <v>744</v>
      </c>
      <c r="B517" s="198" t="s">
        <v>339</v>
      </c>
      <c r="C517" s="199"/>
      <c r="D517" s="200"/>
      <c r="E517" s="204" t="s">
        <v>351</v>
      </c>
      <c r="F517" s="205"/>
      <c r="G517" s="50" t="s">
        <v>350</v>
      </c>
      <c r="H517" s="204" t="s">
        <v>370</v>
      </c>
      <c r="I517" s="205"/>
      <c r="K517" s="48" t="str">
        <f t="shared" si="14"/>
        <v>г Одинцово, ул Вокзальная, 69</v>
      </c>
      <c r="L517" s="48" t="str">
        <f>VLOOKUP(A:A,Лист2!$A:$F,2,FALSE)</f>
        <v>г.Одинцово, Вокзальная, 69</v>
      </c>
      <c r="S517" s="48">
        <f t="shared" si="15"/>
        <v>0</v>
      </c>
    </row>
    <row r="518" spans="1:19" ht="11.85" customHeight="1" x14ac:dyDescent="0.2">
      <c r="A518" s="48" t="s">
        <v>744</v>
      </c>
      <c r="B518" s="209"/>
      <c r="C518" s="210"/>
      <c r="D518" s="211"/>
      <c r="E518" s="204" t="s">
        <v>371</v>
      </c>
      <c r="F518" s="205"/>
      <c r="G518" s="50" t="s">
        <v>350</v>
      </c>
      <c r="H518" s="204" t="s">
        <v>370</v>
      </c>
      <c r="I518" s="205"/>
      <c r="K518" s="48" t="str">
        <f t="shared" si="14"/>
        <v>г Одинцово, ул Вокзальная, 69</v>
      </c>
      <c r="L518" s="48" t="str">
        <f>VLOOKUP(A:A,Лист2!$A:$F,2,FALSE)</f>
        <v>г.Одинцово, Вокзальная, 69</v>
      </c>
      <c r="S518" s="48">
        <f t="shared" si="15"/>
        <v>0</v>
      </c>
    </row>
    <row r="519" spans="1:19" ht="11.85" customHeight="1" x14ac:dyDescent="0.2">
      <c r="A519" s="48" t="s">
        <v>744</v>
      </c>
      <c r="B519" s="209"/>
      <c r="C519" s="210"/>
      <c r="D519" s="211"/>
      <c r="E519" s="204" t="s">
        <v>369</v>
      </c>
      <c r="F519" s="205"/>
      <c r="G519" s="50" t="s">
        <v>368</v>
      </c>
      <c r="H519" s="204" t="s">
        <v>367</v>
      </c>
      <c r="I519" s="205"/>
      <c r="K519" s="48" t="str">
        <f t="shared" si="14"/>
        <v>г Одинцово, ул Вокзальная, 69</v>
      </c>
      <c r="L519" s="48" t="str">
        <f>VLOOKUP(A:A,Лист2!$A:$F,2,FALSE)</f>
        <v>г.Одинцово, Вокзальная, 69</v>
      </c>
      <c r="S519" s="48">
        <f t="shared" si="15"/>
        <v>0</v>
      </c>
    </row>
    <row r="520" spans="1:19" ht="11.1" customHeight="1" x14ac:dyDescent="0.2">
      <c r="A520" s="48" t="s">
        <v>744</v>
      </c>
      <c r="B520" s="209"/>
      <c r="C520" s="210"/>
      <c r="D520" s="211"/>
      <c r="E520" s="204" t="s">
        <v>366</v>
      </c>
      <c r="F520" s="205"/>
      <c r="G520" s="50" t="s">
        <v>365</v>
      </c>
      <c r="H520" s="204" t="s">
        <v>364</v>
      </c>
      <c r="I520" s="205"/>
      <c r="K520" s="48" t="str">
        <f t="shared" si="14"/>
        <v>г Одинцово, ул Вокзальная, 69</v>
      </c>
      <c r="L520" s="48" t="str">
        <f>VLOOKUP(A:A,Лист2!$A:$F,2,FALSE)</f>
        <v>г.Одинцово, Вокзальная, 69</v>
      </c>
      <c r="S520" s="48">
        <f t="shared" si="15"/>
        <v>0</v>
      </c>
    </row>
    <row r="521" spans="1:19" ht="11.85" customHeight="1" x14ac:dyDescent="0.2">
      <c r="A521" s="48" t="s">
        <v>744</v>
      </c>
      <c r="B521" s="209"/>
      <c r="C521" s="210"/>
      <c r="D521" s="211"/>
      <c r="E521" s="204" t="s">
        <v>517</v>
      </c>
      <c r="F521" s="205"/>
      <c r="G521" s="50" t="s">
        <v>361</v>
      </c>
      <c r="H521" s="204" t="s">
        <v>336</v>
      </c>
      <c r="I521" s="205"/>
      <c r="K521" s="48" t="str">
        <f t="shared" si="14"/>
        <v>г Одинцово, ул Вокзальная, 69</v>
      </c>
      <c r="L521" s="48" t="str">
        <f>VLOOKUP(A:A,Лист2!$A:$F,2,FALSE)</f>
        <v>г.Одинцово, Вокзальная, 69</v>
      </c>
      <c r="S521" s="57">
        <f>G521*1</f>
        <v>33.17</v>
      </c>
    </row>
    <row r="522" spans="1:19" ht="11.85" customHeight="1" x14ac:dyDescent="0.2">
      <c r="A522" s="48" t="s">
        <v>744</v>
      </c>
      <c r="B522" s="201"/>
      <c r="C522" s="202"/>
      <c r="D522" s="203"/>
      <c r="E522" s="204" t="s">
        <v>514</v>
      </c>
      <c r="F522" s="205"/>
      <c r="G522" s="50" t="s">
        <v>507</v>
      </c>
      <c r="H522" s="204" t="s">
        <v>346</v>
      </c>
      <c r="I522" s="205"/>
      <c r="K522" s="48" t="str">
        <f t="shared" ref="K522:K585" si="16">IF(C521&gt;0,C521,K521)</f>
        <v>г Одинцово, ул Вокзальная, 69</v>
      </c>
      <c r="L522" s="48" t="str">
        <f>VLOOKUP(A:A,Лист2!$A:$F,2,FALSE)</f>
        <v>г.Одинцово, Вокзальная, 69</v>
      </c>
      <c r="S522" s="48">
        <f t="shared" ref="S522:S585" si="17">IF($E522=S$7,G522,0)</f>
        <v>0</v>
      </c>
    </row>
    <row r="523" spans="1:19" ht="11.85" customHeight="1" x14ac:dyDescent="0.2">
      <c r="A523" s="48" t="s">
        <v>744</v>
      </c>
      <c r="B523" s="198" t="s">
        <v>497</v>
      </c>
      <c r="C523" s="199"/>
      <c r="D523" s="200"/>
      <c r="E523" s="204" t="s">
        <v>495</v>
      </c>
      <c r="F523" s="205"/>
      <c r="G523" s="50" t="s">
        <v>365</v>
      </c>
      <c r="H523" s="204" t="s">
        <v>494</v>
      </c>
      <c r="I523" s="205"/>
      <c r="K523" s="48" t="str">
        <f t="shared" si="16"/>
        <v>г Одинцово, ул Вокзальная, 69</v>
      </c>
      <c r="L523" s="48" t="str">
        <f>VLOOKUP(A:A,Лист2!$A:$F,2,FALSE)</f>
        <v>г.Одинцово, Вокзальная, 69</v>
      </c>
      <c r="S523" s="48">
        <f t="shared" si="17"/>
        <v>0</v>
      </c>
    </row>
    <row r="524" spans="1:19" ht="11.1" customHeight="1" x14ac:dyDescent="0.2">
      <c r="A524" s="48" t="s">
        <v>744</v>
      </c>
      <c r="B524" s="209"/>
      <c r="C524" s="210"/>
      <c r="D524" s="211"/>
      <c r="E524" s="204" t="s">
        <v>492</v>
      </c>
      <c r="F524" s="205"/>
      <c r="G524" s="50" t="s">
        <v>350</v>
      </c>
      <c r="H524" s="204" t="s">
        <v>491</v>
      </c>
      <c r="I524" s="205"/>
      <c r="K524" s="48" t="str">
        <f t="shared" si="16"/>
        <v>г Одинцово, ул Вокзальная, 69</v>
      </c>
      <c r="L524" s="48" t="str">
        <f>VLOOKUP(A:A,Лист2!$A:$F,2,FALSE)</f>
        <v>г.Одинцово, Вокзальная, 69</v>
      </c>
      <c r="S524" s="48">
        <f t="shared" si="17"/>
        <v>0</v>
      </c>
    </row>
    <row r="525" spans="1:19" ht="11.85" customHeight="1" x14ac:dyDescent="0.2">
      <c r="A525" s="48" t="s">
        <v>744</v>
      </c>
      <c r="B525" s="201"/>
      <c r="C525" s="202"/>
      <c r="D525" s="203"/>
      <c r="E525" s="204" t="s">
        <v>489</v>
      </c>
      <c r="F525" s="205"/>
      <c r="G525" s="50" t="s">
        <v>350</v>
      </c>
      <c r="H525" s="204" t="s">
        <v>488</v>
      </c>
      <c r="I525" s="205"/>
      <c r="K525" s="48" t="str">
        <f t="shared" si="16"/>
        <v>г Одинцово, ул Вокзальная, 69</v>
      </c>
      <c r="L525" s="48" t="str">
        <f>VLOOKUP(A:A,Лист2!$A:$F,2,FALSE)</f>
        <v>г.Одинцово, Вокзальная, 69</v>
      </c>
      <c r="S525" s="48">
        <f t="shared" si="17"/>
        <v>0</v>
      </c>
    </row>
    <row r="526" spans="1:19" ht="11.85" customHeight="1" x14ac:dyDescent="0.2">
      <c r="A526" s="48" t="s">
        <v>744</v>
      </c>
      <c r="B526" s="51"/>
      <c r="C526" s="196" t="s">
        <v>743</v>
      </c>
      <c r="D526" s="197"/>
      <c r="E526" s="197"/>
      <c r="F526" s="197"/>
      <c r="G526" s="197"/>
      <c r="H526" s="197"/>
      <c r="I526" s="196"/>
      <c r="K526" s="48" t="str">
        <f t="shared" si="16"/>
        <v>г Одинцово, ул Вокзальная, 69</v>
      </c>
      <c r="L526" s="48" t="str">
        <f>VLOOKUP(A:A,Лист2!$A:$F,2,FALSE)</f>
        <v>г.Одинцово, Вокзальная, 69</v>
      </c>
      <c r="S526" s="48">
        <f t="shared" si="17"/>
        <v>0</v>
      </c>
    </row>
    <row r="527" spans="1:19" ht="11.85" customHeight="1" x14ac:dyDescent="0.2">
      <c r="A527" s="48" t="s">
        <v>743</v>
      </c>
      <c r="B527" s="198" t="s">
        <v>354</v>
      </c>
      <c r="C527" s="212"/>
      <c r="D527" s="213"/>
      <c r="E527" s="204" t="s">
        <v>353</v>
      </c>
      <c r="F527" s="205"/>
      <c r="G527" s="50" t="s">
        <v>352</v>
      </c>
      <c r="H527" s="204" t="s">
        <v>336</v>
      </c>
      <c r="I527" s="205"/>
      <c r="K527" s="48" t="str">
        <f t="shared" si="16"/>
        <v>г Одинцово, ул Восточная, 6а</v>
      </c>
      <c r="L527" s="48" t="str">
        <f>VLOOKUP(A:A,Лист2!$A:$F,2,FALSE)</f>
        <v>г.Одинцово, Восточная, 6а</v>
      </c>
      <c r="S527" s="48">
        <f t="shared" si="17"/>
        <v>0</v>
      </c>
    </row>
    <row r="528" spans="1:19" ht="11.1" customHeight="1" x14ac:dyDescent="0.2">
      <c r="A528" s="48" t="s">
        <v>743</v>
      </c>
      <c r="B528" s="51"/>
      <c r="C528" s="196" t="s">
        <v>742</v>
      </c>
      <c r="D528" s="197"/>
      <c r="E528" s="197"/>
      <c r="F528" s="197"/>
      <c r="G528" s="197"/>
      <c r="H528" s="197"/>
      <c r="I528" s="196"/>
      <c r="K528" s="48" t="str">
        <f t="shared" si="16"/>
        <v>г Одинцово, ул Восточная, 6а</v>
      </c>
      <c r="L528" s="48" t="str">
        <f>VLOOKUP(A:A,Лист2!$A:$F,2,FALSE)</f>
        <v>г.Одинцово, Восточная, 6а</v>
      </c>
      <c r="S528" s="48">
        <f t="shared" si="17"/>
        <v>0</v>
      </c>
    </row>
    <row r="529" spans="1:19" ht="11.85" customHeight="1" x14ac:dyDescent="0.2">
      <c r="A529" s="48" t="s">
        <v>742</v>
      </c>
      <c r="B529" s="198" t="s">
        <v>354</v>
      </c>
      <c r="C529" s="212"/>
      <c r="D529" s="213"/>
      <c r="E529" s="204" t="s">
        <v>353</v>
      </c>
      <c r="F529" s="205"/>
      <c r="G529" s="50" t="s">
        <v>352</v>
      </c>
      <c r="H529" s="204" t="s">
        <v>336</v>
      </c>
      <c r="I529" s="205"/>
      <c r="K529" s="48" t="str">
        <f t="shared" si="16"/>
        <v>г Одинцово, ул Восточная, 6б</v>
      </c>
      <c r="L529" s="48" t="str">
        <f>VLOOKUP(A:A,Лист2!$A:$F,2,FALSE)</f>
        <v>г.Одинцово, Восточная, 6б</v>
      </c>
      <c r="S529" s="48">
        <f t="shared" si="17"/>
        <v>0</v>
      </c>
    </row>
    <row r="530" spans="1:19" ht="11.85" customHeight="1" x14ac:dyDescent="0.2">
      <c r="A530" s="48" t="s">
        <v>742</v>
      </c>
      <c r="B530" s="51"/>
      <c r="C530" s="196" t="s">
        <v>741</v>
      </c>
      <c r="D530" s="197"/>
      <c r="E530" s="197"/>
      <c r="F530" s="197"/>
      <c r="G530" s="197"/>
      <c r="H530" s="197"/>
      <c r="I530" s="196"/>
      <c r="K530" s="48" t="str">
        <f t="shared" si="16"/>
        <v>г Одинцово, ул Восточная, 6б</v>
      </c>
      <c r="L530" s="48" t="str">
        <f>VLOOKUP(A:A,Лист2!$A:$F,2,FALSE)</f>
        <v>г.Одинцово, Восточная, 6б</v>
      </c>
      <c r="S530" s="48">
        <f t="shared" si="17"/>
        <v>0</v>
      </c>
    </row>
    <row r="531" spans="1:19" ht="11.85" customHeight="1" x14ac:dyDescent="0.2">
      <c r="A531" s="48" t="s">
        <v>741</v>
      </c>
      <c r="B531" s="198" t="s">
        <v>354</v>
      </c>
      <c r="C531" s="212"/>
      <c r="D531" s="213"/>
      <c r="E531" s="204" t="s">
        <v>353</v>
      </c>
      <c r="F531" s="205"/>
      <c r="G531" s="50" t="s">
        <v>352</v>
      </c>
      <c r="H531" s="204" t="s">
        <v>336</v>
      </c>
      <c r="I531" s="205"/>
      <c r="K531" s="48" t="str">
        <f t="shared" si="16"/>
        <v>г Одинцово, ул Глазынинская, 2</v>
      </c>
      <c r="L531" s="48" t="str">
        <f>VLOOKUP(A:A,Лист2!$A:$F,2,FALSE)</f>
        <v>г.Одинцово, Глазынинская, 2</v>
      </c>
      <c r="S531" s="48">
        <f t="shared" si="17"/>
        <v>0</v>
      </c>
    </row>
    <row r="532" spans="1:19" ht="11.1" customHeight="1" x14ac:dyDescent="0.2">
      <c r="A532" s="48" t="s">
        <v>741</v>
      </c>
      <c r="B532" s="198" t="s">
        <v>339</v>
      </c>
      <c r="C532" s="199"/>
      <c r="D532" s="200"/>
      <c r="E532" s="204" t="s">
        <v>351</v>
      </c>
      <c r="F532" s="205"/>
      <c r="G532" s="50" t="s">
        <v>350</v>
      </c>
      <c r="H532" s="204" t="s">
        <v>349</v>
      </c>
      <c r="I532" s="205"/>
      <c r="K532" s="48" t="str">
        <f t="shared" si="16"/>
        <v>г Одинцово, ул Глазынинская, 2</v>
      </c>
      <c r="L532" s="48" t="str">
        <f>VLOOKUP(A:A,Лист2!$A:$F,2,FALSE)</f>
        <v>г.Одинцово, Глазынинская, 2</v>
      </c>
      <c r="S532" s="48">
        <f t="shared" si="17"/>
        <v>0</v>
      </c>
    </row>
    <row r="533" spans="1:19" ht="11.85" customHeight="1" x14ac:dyDescent="0.2">
      <c r="A533" s="48" t="s">
        <v>741</v>
      </c>
      <c r="B533" s="209"/>
      <c r="C533" s="210"/>
      <c r="D533" s="211"/>
      <c r="E533" s="204" t="s">
        <v>366</v>
      </c>
      <c r="F533" s="205"/>
      <c r="G533" s="50" t="s">
        <v>365</v>
      </c>
      <c r="H533" s="204" t="s">
        <v>349</v>
      </c>
      <c r="I533" s="205"/>
      <c r="K533" s="48" t="str">
        <f t="shared" si="16"/>
        <v>г Одинцово, ул Глазынинская, 2</v>
      </c>
      <c r="L533" s="48" t="str">
        <f>VLOOKUP(A:A,Лист2!$A:$F,2,FALSE)</f>
        <v>г.Одинцово, Глазынинская, 2</v>
      </c>
      <c r="S533" s="48">
        <f t="shared" si="17"/>
        <v>0</v>
      </c>
    </row>
    <row r="534" spans="1:19" ht="11.85" customHeight="1" x14ac:dyDescent="0.2">
      <c r="A534" s="48" t="s">
        <v>741</v>
      </c>
      <c r="B534" s="209"/>
      <c r="C534" s="210"/>
      <c r="D534" s="211"/>
      <c r="E534" s="204" t="s">
        <v>514</v>
      </c>
      <c r="F534" s="205"/>
      <c r="G534" s="50" t="s">
        <v>507</v>
      </c>
      <c r="H534" s="204" t="s">
        <v>346</v>
      </c>
      <c r="I534" s="205"/>
      <c r="K534" s="48" t="str">
        <f t="shared" si="16"/>
        <v>г Одинцово, ул Глазынинская, 2</v>
      </c>
      <c r="L534" s="48" t="str">
        <f>VLOOKUP(A:A,Лист2!$A:$F,2,FALSE)</f>
        <v>г.Одинцово, Глазынинская, 2</v>
      </c>
      <c r="S534" s="48">
        <f t="shared" si="17"/>
        <v>0</v>
      </c>
    </row>
    <row r="535" spans="1:19" ht="11.85" customHeight="1" x14ac:dyDescent="0.2">
      <c r="A535" s="48" t="s">
        <v>741</v>
      </c>
      <c r="B535" s="201"/>
      <c r="C535" s="202"/>
      <c r="D535" s="203"/>
      <c r="E535" s="204" t="s">
        <v>345</v>
      </c>
      <c r="F535" s="205"/>
      <c r="G535" s="50" t="s">
        <v>344</v>
      </c>
      <c r="H535" s="204" t="s">
        <v>336</v>
      </c>
      <c r="I535" s="205"/>
      <c r="K535" s="48" t="str">
        <f t="shared" si="16"/>
        <v>г Одинцово, ул Глазынинская, 2</v>
      </c>
      <c r="L535" s="48" t="str">
        <f>VLOOKUP(A:A,Лист2!$A:$F,2,FALSE)</f>
        <v>г.Одинцово, Глазынинская, 2</v>
      </c>
      <c r="S535" s="57">
        <f>G535*1</f>
        <v>26.91</v>
      </c>
    </row>
    <row r="536" spans="1:19" ht="11.1" customHeight="1" x14ac:dyDescent="0.2">
      <c r="A536" s="48" t="s">
        <v>741</v>
      </c>
      <c r="B536" s="51"/>
      <c r="C536" s="196" t="s">
        <v>740</v>
      </c>
      <c r="D536" s="197"/>
      <c r="E536" s="197"/>
      <c r="F536" s="197"/>
      <c r="G536" s="197"/>
      <c r="H536" s="197"/>
      <c r="I536" s="196"/>
      <c r="K536" s="48" t="str">
        <f t="shared" si="16"/>
        <v>г Одинцово, ул Глазынинская, 2</v>
      </c>
      <c r="L536" s="48" t="str">
        <f>VLOOKUP(A:A,Лист2!$A:$F,2,FALSE)</f>
        <v>г.Одинцово, Глазынинская, 2</v>
      </c>
      <c r="S536" s="48">
        <f t="shared" si="17"/>
        <v>0</v>
      </c>
    </row>
    <row r="537" spans="1:19" ht="11.85" customHeight="1" x14ac:dyDescent="0.2">
      <c r="A537" s="48" t="s">
        <v>740</v>
      </c>
      <c r="B537" s="198" t="s">
        <v>354</v>
      </c>
      <c r="C537" s="212"/>
      <c r="D537" s="213"/>
      <c r="E537" s="204" t="s">
        <v>353</v>
      </c>
      <c r="F537" s="205"/>
      <c r="G537" s="50" t="s">
        <v>352</v>
      </c>
      <c r="H537" s="204" t="s">
        <v>336</v>
      </c>
      <c r="I537" s="205"/>
      <c r="K537" s="48" t="str">
        <f t="shared" si="16"/>
        <v>г Одинцово, ул Глазынинская, 4</v>
      </c>
      <c r="L537" s="48" t="str">
        <f>VLOOKUP(A:A,Лист2!$A:$F,2,FALSE)</f>
        <v>г.Одинцово, Глазынинская, 4</v>
      </c>
      <c r="S537" s="48">
        <f t="shared" si="17"/>
        <v>0</v>
      </c>
    </row>
    <row r="538" spans="1:19" ht="11.85" customHeight="1" x14ac:dyDescent="0.2">
      <c r="A538" s="48" t="s">
        <v>740</v>
      </c>
      <c r="B538" s="198" t="s">
        <v>339</v>
      </c>
      <c r="C538" s="199"/>
      <c r="D538" s="200"/>
      <c r="E538" s="204" t="s">
        <v>733</v>
      </c>
      <c r="F538" s="205"/>
      <c r="G538" s="50" t="s">
        <v>365</v>
      </c>
      <c r="H538" s="204" t="s">
        <v>349</v>
      </c>
      <c r="I538" s="205"/>
      <c r="K538" s="48" t="str">
        <f t="shared" si="16"/>
        <v>г Одинцово, ул Глазынинская, 4</v>
      </c>
      <c r="L538" s="48" t="str">
        <f>VLOOKUP(A:A,Лист2!$A:$F,2,FALSE)</f>
        <v>г.Одинцово, Глазынинская, 4</v>
      </c>
      <c r="S538" s="48">
        <f t="shared" si="17"/>
        <v>0</v>
      </c>
    </row>
    <row r="539" spans="1:19" ht="11.85" customHeight="1" x14ac:dyDescent="0.2">
      <c r="A539" s="48" t="s">
        <v>740</v>
      </c>
      <c r="B539" s="201"/>
      <c r="C539" s="202"/>
      <c r="D539" s="203"/>
      <c r="E539" s="204" t="s">
        <v>386</v>
      </c>
      <c r="F539" s="205"/>
      <c r="G539" s="50" t="s">
        <v>350</v>
      </c>
      <c r="H539" s="204" t="s">
        <v>349</v>
      </c>
      <c r="I539" s="205"/>
      <c r="K539" s="48" t="str">
        <f t="shared" si="16"/>
        <v>г Одинцово, ул Глазынинская, 4</v>
      </c>
      <c r="L539" s="48" t="str">
        <f>VLOOKUP(A:A,Лист2!$A:$F,2,FALSE)</f>
        <v>г.Одинцово, Глазынинская, 4</v>
      </c>
      <c r="S539" s="48">
        <f t="shared" si="17"/>
        <v>0</v>
      </c>
    </row>
    <row r="540" spans="1:19" ht="11.85" customHeight="1" x14ac:dyDescent="0.2">
      <c r="A540" s="48" t="s">
        <v>740</v>
      </c>
      <c r="B540" s="198" t="s">
        <v>339</v>
      </c>
      <c r="C540" s="199"/>
      <c r="D540" s="200"/>
      <c r="E540" s="204" t="s">
        <v>514</v>
      </c>
      <c r="F540" s="205"/>
      <c r="G540" s="50" t="s">
        <v>507</v>
      </c>
      <c r="H540" s="204" t="s">
        <v>346</v>
      </c>
      <c r="I540" s="205"/>
      <c r="K540" s="48" t="str">
        <f t="shared" si="16"/>
        <v>г Одинцово, ул Глазынинская, 4</v>
      </c>
      <c r="L540" s="48" t="str">
        <f>VLOOKUP(A:A,Лист2!$A:$F,2,FALSE)</f>
        <v>г.Одинцово, Глазынинская, 4</v>
      </c>
      <c r="S540" s="48">
        <f t="shared" si="17"/>
        <v>0</v>
      </c>
    </row>
    <row r="541" spans="1:19" ht="11.85" customHeight="1" x14ac:dyDescent="0.2">
      <c r="A541" s="48" t="s">
        <v>740</v>
      </c>
      <c r="B541" s="201"/>
      <c r="C541" s="202"/>
      <c r="D541" s="203"/>
      <c r="E541" s="204" t="s">
        <v>345</v>
      </c>
      <c r="F541" s="205"/>
      <c r="G541" s="50" t="s">
        <v>344</v>
      </c>
      <c r="H541" s="204" t="s">
        <v>336</v>
      </c>
      <c r="I541" s="205"/>
      <c r="K541" s="48" t="str">
        <f t="shared" si="16"/>
        <v>г Одинцово, ул Глазынинская, 4</v>
      </c>
      <c r="L541" s="48" t="str">
        <f>VLOOKUP(A:A,Лист2!$A:$F,2,FALSE)</f>
        <v>г.Одинцово, Глазынинская, 4</v>
      </c>
      <c r="S541" s="57">
        <f>G541*1</f>
        <v>26.91</v>
      </c>
    </row>
    <row r="542" spans="1:19" ht="11.85" customHeight="1" x14ac:dyDescent="0.2">
      <c r="A542" s="48" t="s">
        <v>740</v>
      </c>
      <c r="B542" s="51"/>
      <c r="C542" s="196" t="s">
        <v>739</v>
      </c>
      <c r="D542" s="197"/>
      <c r="E542" s="197"/>
      <c r="F542" s="197"/>
      <c r="G542" s="197"/>
      <c r="H542" s="197"/>
      <c r="I542" s="196"/>
      <c r="K542" s="48" t="str">
        <f t="shared" si="16"/>
        <v>г Одинцово, ул Глазынинская, 4</v>
      </c>
      <c r="L542" s="48" t="str">
        <f>VLOOKUP(A:A,Лист2!$A:$F,2,FALSE)</f>
        <v>г.Одинцово, Глазынинская, 4</v>
      </c>
      <c r="S542" s="48">
        <f t="shared" si="17"/>
        <v>0</v>
      </c>
    </row>
    <row r="543" spans="1:19" ht="11.1" customHeight="1" x14ac:dyDescent="0.2">
      <c r="A543" s="48" t="s">
        <v>739</v>
      </c>
      <c r="B543" s="198" t="s">
        <v>354</v>
      </c>
      <c r="C543" s="212"/>
      <c r="D543" s="213"/>
      <c r="E543" s="204" t="s">
        <v>353</v>
      </c>
      <c r="F543" s="205"/>
      <c r="G543" s="50" t="s">
        <v>352</v>
      </c>
      <c r="H543" s="204" t="s">
        <v>336</v>
      </c>
      <c r="I543" s="205"/>
      <c r="K543" s="48" t="str">
        <f t="shared" si="16"/>
        <v>г Одинцово, ул Глазынинская, 10</v>
      </c>
      <c r="L543" s="48" t="str">
        <f>VLOOKUP(A:A,Лист2!$A:$F,2,FALSE)</f>
        <v>г.Одинцово, Глазынинская, 10</v>
      </c>
      <c r="S543" s="48">
        <f t="shared" si="17"/>
        <v>0</v>
      </c>
    </row>
    <row r="544" spans="1:19" ht="11.85" customHeight="1" x14ac:dyDescent="0.2">
      <c r="A544" s="48" t="s">
        <v>739</v>
      </c>
      <c r="B544" s="198" t="s">
        <v>339</v>
      </c>
      <c r="C544" s="199"/>
      <c r="D544" s="200"/>
      <c r="E544" s="204" t="s">
        <v>733</v>
      </c>
      <c r="F544" s="205"/>
      <c r="G544" s="50" t="s">
        <v>365</v>
      </c>
      <c r="H544" s="204" t="s">
        <v>349</v>
      </c>
      <c r="I544" s="205"/>
      <c r="K544" s="48" t="str">
        <f t="shared" si="16"/>
        <v>г Одинцово, ул Глазынинская, 10</v>
      </c>
      <c r="L544" s="48" t="str">
        <f>VLOOKUP(A:A,Лист2!$A:$F,2,FALSE)</f>
        <v>г.Одинцово, Глазынинская, 10</v>
      </c>
      <c r="S544" s="48">
        <f t="shared" si="17"/>
        <v>0</v>
      </c>
    </row>
    <row r="545" spans="1:19" ht="11.85" customHeight="1" x14ac:dyDescent="0.2">
      <c r="A545" s="48" t="s">
        <v>739</v>
      </c>
      <c r="B545" s="209"/>
      <c r="C545" s="210"/>
      <c r="D545" s="211"/>
      <c r="E545" s="204" t="s">
        <v>386</v>
      </c>
      <c r="F545" s="205"/>
      <c r="G545" s="50" t="s">
        <v>350</v>
      </c>
      <c r="H545" s="204" t="s">
        <v>349</v>
      </c>
      <c r="I545" s="205"/>
      <c r="K545" s="48" t="str">
        <f t="shared" si="16"/>
        <v>г Одинцово, ул Глазынинская, 10</v>
      </c>
      <c r="L545" s="48" t="str">
        <f>VLOOKUP(A:A,Лист2!$A:$F,2,FALSE)</f>
        <v>г.Одинцово, Глазынинская, 10</v>
      </c>
      <c r="S545" s="48">
        <f t="shared" si="17"/>
        <v>0</v>
      </c>
    </row>
    <row r="546" spans="1:19" ht="11.85" customHeight="1" x14ac:dyDescent="0.2">
      <c r="A546" s="48" t="s">
        <v>739</v>
      </c>
      <c r="B546" s="209"/>
      <c r="C546" s="210"/>
      <c r="D546" s="211"/>
      <c r="E546" s="204" t="s">
        <v>514</v>
      </c>
      <c r="F546" s="205"/>
      <c r="G546" s="50" t="s">
        <v>507</v>
      </c>
      <c r="H546" s="204" t="s">
        <v>346</v>
      </c>
      <c r="I546" s="205"/>
      <c r="K546" s="48" t="str">
        <f t="shared" si="16"/>
        <v>г Одинцово, ул Глазынинская, 10</v>
      </c>
      <c r="L546" s="48" t="str">
        <f>VLOOKUP(A:A,Лист2!$A:$F,2,FALSE)</f>
        <v>г.Одинцово, Глазынинская, 10</v>
      </c>
      <c r="S546" s="48">
        <f t="shared" si="17"/>
        <v>0</v>
      </c>
    </row>
    <row r="547" spans="1:19" ht="11.1" customHeight="1" x14ac:dyDescent="0.2">
      <c r="A547" s="48" t="s">
        <v>739</v>
      </c>
      <c r="B547" s="201"/>
      <c r="C547" s="202"/>
      <c r="D547" s="203"/>
      <c r="E547" s="204" t="s">
        <v>345</v>
      </c>
      <c r="F547" s="205"/>
      <c r="G547" s="50" t="s">
        <v>344</v>
      </c>
      <c r="H547" s="204" t="s">
        <v>336</v>
      </c>
      <c r="I547" s="205"/>
      <c r="K547" s="48" t="str">
        <f t="shared" si="16"/>
        <v>г Одинцово, ул Глазынинская, 10</v>
      </c>
      <c r="L547" s="48" t="str">
        <f>VLOOKUP(A:A,Лист2!$A:$F,2,FALSE)</f>
        <v>г.Одинцово, Глазынинская, 10</v>
      </c>
      <c r="S547" s="57">
        <f>G547*1</f>
        <v>26.91</v>
      </c>
    </row>
    <row r="548" spans="1:19" ht="11.85" customHeight="1" x14ac:dyDescent="0.2">
      <c r="A548" s="48" t="s">
        <v>739</v>
      </c>
      <c r="B548" s="51"/>
      <c r="C548" s="196" t="s">
        <v>738</v>
      </c>
      <c r="D548" s="197"/>
      <c r="E548" s="197"/>
      <c r="F548" s="197"/>
      <c r="G548" s="197"/>
      <c r="H548" s="197"/>
      <c r="I548" s="196"/>
      <c r="K548" s="48" t="str">
        <f t="shared" si="16"/>
        <v>г Одинцово, ул Глазынинская, 10</v>
      </c>
      <c r="L548" s="48" t="str">
        <f>VLOOKUP(A:A,Лист2!$A:$F,2,FALSE)</f>
        <v>г.Одинцово, Глазынинская, 10</v>
      </c>
      <c r="S548" s="48">
        <f t="shared" si="17"/>
        <v>0</v>
      </c>
    </row>
    <row r="549" spans="1:19" ht="11.85" customHeight="1" x14ac:dyDescent="0.2">
      <c r="A549" s="48" t="s">
        <v>738</v>
      </c>
      <c r="B549" s="198" t="s">
        <v>354</v>
      </c>
      <c r="C549" s="212"/>
      <c r="D549" s="213"/>
      <c r="E549" s="204" t="s">
        <v>353</v>
      </c>
      <c r="F549" s="205"/>
      <c r="G549" s="50" t="s">
        <v>352</v>
      </c>
      <c r="H549" s="204" t="s">
        <v>336</v>
      </c>
      <c r="I549" s="205"/>
      <c r="K549" s="48" t="str">
        <f t="shared" si="16"/>
        <v>г Одинцово, ул Глазынинская, 12</v>
      </c>
      <c r="L549" s="48" t="str">
        <f>VLOOKUP(A:A,Лист2!$A:$F,2,FALSE)</f>
        <v>г.Одинцово, Глазынинская, 12</v>
      </c>
      <c r="S549" s="48">
        <f t="shared" si="17"/>
        <v>0</v>
      </c>
    </row>
    <row r="550" spans="1:19" ht="11.85" customHeight="1" x14ac:dyDescent="0.2">
      <c r="A550" s="48" t="s">
        <v>738</v>
      </c>
      <c r="B550" s="198" t="s">
        <v>339</v>
      </c>
      <c r="C550" s="199"/>
      <c r="D550" s="200"/>
      <c r="E550" s="204" t="s">
        <v>351</v>
      </c>
      <c r="F550" s="205"/>
      <c r="G550" s="50" t="s">
        <v>350</v>
      </c>
      <c r="H550" s="204" t="s">
        <v>349</v>
      </c>
      <c r="I550" s="205"/>
      <c r="K550" s="48" t="str">
        <f t="shared" si="16"/>
        <v>г Одинцово, ул Глазынинская, 12</v>
      </c>
      <c r="L550" s="48" t="str">
        <f>VLOOKUP(A:A,Лист2!$A:$F,2,FALSE)</f>
        <v>г.Одинцово, Глазынинская, 12</v>
      </c>
      <c r="S550" s="48">
        <f t="shared" si="17"/>
        <v>0</v>
      </c>
    </row>
    <row r="551" spans="1:19" ht="11.1" customHeight="1" x14ac:dyDescent="0.2">
      <c r="A551" s="48" t="s">
        <v>738</v>
      </c>
      <c r="B551" s="209"/>
      <c r="C551" s="210"/>
      <c r="D551" s="211"/>
      <c r="E551" s="204" t="s">
        <v>731</v>
      </c>
      <c r="F551" s="205"/>
      <c r="G551" s="50" t="s">
        <v>344</v>
      </c>
      <c r="H551" s="204" t="s">
        <v>336</v>
      </c>
      <c r="I551" s="205"/>
      <c r="K551" s="48" t="str">
        <f t="shared" si="16"/>
        <v>г Одинцово, ул Глазынинская, 12</v>
      </c>
      <c r="L551" s="48" t="str">
        <f>VLOOKUP(A:A,Лист2!$A:$F,2,FALSE)</f>
        <v>г.Одинцово, Глазынинская, 12</v>
      </c>
      <c r="S551" s="57">
        <f>G551*1</f>
        <v>26.91</v>
      </c>
    </row>
    <row r="552" spans="1:19" ht="11.85" customHeight="1" x14ac:dyDescent="0.2">
      <c r="A552" s="48" t="s">
        <v>738</v>
      </c>
      <c r="B552" s="209"/>
      <c r="C552" s="210"/>
      <c r="D552" s="211"/>
      <c r="E552" s="204" t="s">
        <v>608</v>
      </c>
      <c r="F552" s="205"/>
      <c r="G552" s="50" t="s">
        <v>365</v>
      </c>
      <c r="H552" s="204" t="s">
        <v>349</v>
      </c>
      <c r="I552" s="205"/>
      <c r="K552" s="48" t="str">
        <f t="shared" si="16"/>
        <v>г Одинцово, ул Глазынинская, 12</v>
      </c>
      <c r="L552" s="48" t="str">
        <f>VLOOKUP(A:A,Лист2!$A:$F,2,FALSE)</f>
        <v>г.Одинцово, Глазынинская, 12</v>
      </c>
      <c r="S552" s="48">
        <f t="shared" si="17"/>
        <v>0</v>
      </c>
    </row>
    <row r="553" spans="1:19" ht="11.85" customHeight="1" x14ac:dyDescent="0.2">
      <c r="A553" s="48" t="s">
        <v>738</v>
      </c>
      <c r="B553" s="201"/>
      <c r="C553" s="202"/>
      <c r="D553" s="203"/>
      <c r="E553" s="204" t="s">
        <v>514</v>
      </c>
      <c r="F553" s="205"/>
      <c r="G553" s="50" t="s">
        <v>507</v>
      </c>
      <c r="H553" s="204" t="s">
        <v>346</v>
      </c>
      <c r="I553" s="205"/>
      <c r="K553" s="48" t="str">
        <f t="shared" si="16"/>
        <v>г Одинцово, ул Глазынинская, 12</v>
      </c>
      <c r="L553" s="48" t="str">
        <f>VLOOKUP(A:A,Лист2!$A:$F,2,FALSE)</f>
        <v>г.Одинцово, Глазынинская, 12</v>
      </c>
      <c r="S553" s="48">
        <f t="shared" si="17"/>
        <v>0</v>
      </c>
    </row>
    <row r="554" spans="1:19" ht="11.85" customHeight="1" x14ac:dyDescent="0.2">
      <c r="A554" s="48" t="s">
        <v>738</v>
      </c>
      <c r="B554" s="51"/>
      <c r="C554" s="196" t="s">
        <v>737</v>
      </c>
      <c r="D554" s="197"/>
      <c r="E554" s="197"/>
      <c r="F554" s="197"/>
      <c r="G554" s="197"/>
      <c r="H554" s="197"/>
      <c r="I554" s="196"/>
      <c r="K554" s="48" t="str">
        <f t="shared" si="16"/>
        <v>г Одинцово, ул Глазынинская, 12</v>
      </c>
      <c r="L554" s="48" t="str">
        <f>VLOOKUP(A:A,Лист2!$A:$F,2,FALSE)</f>
        <v>г.Одинцово, Глазынинская, 12</v>
      </c>
      <c r="S554" s="48">
        <f t="shared" si="17"/>
        <v>0</v>
      </c>
    </row>
    <row r="555" spans="1:19" ht="11.1" customHeight="1" x14ac:dyDescent="0.2">
      <c r="A555" s="48" t="s">
        <v>737</v>
      </c>
      <c r="B555" s="198" t="s">
        <v>354</v>
      </c>
      <c r="C555" s="212"/>
      <c r="D555" s="213"/>
      <c r="E555" s="204" t="s">
        <v>353</v>
      </c>
      <c r="F555" s="205"/>
      <c r="G555" s="50" t="s">
        <v>352</v>
      </c>
      <c r="H555" s="204" t="s">
        <v>336</v>
      </c>
      <c r="I555" s="205"/>
      <c r="K555" s="48" t="str">
        <f t="shared" si="16"/>
        <v>г Одинцово, ул Глазынинская, 14</v>
      </c>
      <c r="L555" s="48" t="str">
        <f>VLOOKUP(A:A,Лист2!$A:$F,2,FALSE)</f>
        <v>г.Одинцово, Глазынинская, 14</v>
      </c>
      <c r="S555" s="48">
        <f t="shared" si="17"/>
        <v>0</v>
      </c>
    </row>
    <row r="556" spans="1:19" ht="11.85" customHeight="1" x14ac:dyDescent="0.2">
      <c r="A556" s="48" t="s">
        <v>737</v>
      </c>
      <c r="B556" s="198" t="s">
        <v>339</v>
      </c>
      <c r="C556" s="199"/>
      <c r="D556" s="200"/>
      <c r="E556" s="204" t="s">
        <v>351</v>
      </c>
      <c r="F556" s="205"/>
      <c r="G556" s="50" t="s">
        <v>350</v>
      </c>
      <c r="H556" s="204" t="s">
        <v>349</v>
      </c>
      <c r="I556" s="205"/>
      <c r="K556" s="48" t="str">
        <f t="shared" si="16"/>
        <v>г Одинцово, ул Глазынинская, 14</v>
      </c>
      <c r="L556" s="48" t="str">
        <f>VLOOKUP(A:A,Лист2!$A:$F,2,FALSE)</f>
        <v>г.Одинцово, Глазынинская, 14</v>
      </c>
      <c r="S556" s="48">
        <f t="shared" si="17"/>
        <v>0</v>
      </c>
    </row>
    <row r="557" spans="1:19" ht="11.85" customHeight="1" x14ac:dyDescent="0.2">
      <c r="A557" s="48" t="s">
        <v>737</v>
      </c>
      <c r="B557" s="209"/>
      <c r="C557" s="210"/>
      <c r="D557" s="211"/>
      <c r="E557" s="204" t="s">
        <v>366</v>
      </c>
      <c r="F557" s="205"/>
      <c r="G557" s="50" t="s">
        <v>365</v>
      </c>
      <c r="H557" s="204" t="s">
        <v>349</v>
      </c>
      <c r="I557" s="205"/>
      <c r="K557" s="48" t="str">
        <f t="shared" si="16"/>
        <v>г Одинцово, ул Глазынинская, 14</v>
      </c>
      <c r="L557" s="48" t="str">
        <f>VLOOKUP(A:A,Лист2!$A:$F,2,FALSE)</f>
        <v>г.Одинцово, Глазынинская, 14</v>
      </c>
      <c r="S557" s="48">
        <f t="shared" si="17"/>
        <v>0</v>
      </c>
    </row>
    <row r="558" spans="1:19" ht="11.85" customHeight="1" x14ac:dyDescent="0.2">
      <c r="A558" s="48" t="s">
        <v>737</v>
      </c>
      <c r="B558" s="209"/>
      <c r="C558" s="210"/>
      <c r="D558" s="211"/>
      <c r="E558" s="204" t="s">
        <v>514</v>
      </c>
      <c r="F558" s="205"/>
      <c r="G558" s="50" t="s">
        <v>507</v>
      </c>
      <c r="H558" s="204" t="s">
        <v>346</v>
      </c>
      <c r="I558" s="205"/>
      <c r="K558" s="48" t="str">
        <f t="shared" si="16"/>
        <v>г Одинцово, ул Глазынинская, 14</v>
      </c>
      <c r="L558" s="48" t="str">
        <f>VLOOKUP(A:A,Лист2!$A:$F,2,FALSE)</f>
        <v>г.Одинцово, Глазынинская, 14</v>
      </c>
      <c r="S558" s="48">
        <f t="shared" si="17"/>
        <v>0</v>
      </c>
    </row>
    <row r="559" spans="1:19" ht="11.1" customHeight="1" x14ac:dyDescent="0.2">
      <c r="A559" s="48" t="s">
        <v>737</v>
      </c>
      <c r="B559" s="201"/>
      <c r="C559" s="202"/>
      <c r="D559" s="203"/>
      <c r="E559" s="204" t="s">
        <v>345</v>
      </c>
      <c r="F559" s="205"/>
      <c r="G559" s="50" t="s">
        <v>344</v>
      </c>
      <c r="H559" s="204" t="s">
        <v>336</v>
      </c>
      <c r="I559" s="205"/>
      <c r="K559" s="48" t="str">
        <f t="shared" si="16"/>
        <v>г Одинцово, ул Глазынинская, 14</v>
      </c>
      <c r="L559" s="48" t="str">
        <f>VLOOKUP(A:A,Лист2!$A:$F,2,FALSE)</f>
        <v>г.Одинцово, Глазынинская, 14</v>
      </c>
      <c r="S559" s="57">
        <f>G559*1</f>
        <v>26.91</v>
      </c>
    </row>
    <row r="560" spans="1:19" ht="11.85" customHeight="1" x14ac:dyDescent="0.2">
      <c r="A560" s="48" t="s">
        <v>737</v>
      </c>
      <c r="B560" s="51"/>
      <c r="C560" s="196" t="s">
        <v>736</v>
      </c>
      <c r="D560" s="197"/>
      <c r="E560" s="197"/>
      <c r="F560" s="197"/>
      <c r="G560" s="197"/>
      <c r="H560" s="197"/>
      <c r="I560" s="196"/>
      <c r="K560" s="48" t="str">
        <f t="shared" si="16"/>
        <v>г Одинцово, ул Глазынинская, 14</v>
      </c>
      <c r="L560" s="48" t="str">
        <f>VLOOKUP(A:A,Лист2!$A:$F,2,FALSE)</f>
        <v>г.Одинцово, Глазынинская, 14</v>
      </c>
      <c r="S560" s="48">
        <f t="shared" si="17"/>
        <v>0</v>
      </c>
    </row>
    <row r="561" spans="1:19" ht="11.85" customHeight="1" x14ac:dyDescent="0.2">
      <c r="A561" s="48" t="s">
        <v>736</v>
      </c>
      <c r="B561" s="198" t="s">
        <v>354</v>
      </c>
      <c r="C561" s="212"/>
      <c r="D561" s="213"/>
      <c r="E561" s="204" t="s">
        <v>353</v>
      </c>
      <c r="F561" s="205"/>
      <c r="G561" s="50" t="s">
        <v>352</v>
      </c>
      <c r="H561" s="204" t="s">
        <v>336</v>
      </c>
      <c r="I561" s="205"/>
      <c r="K561" s="48" t="str">
        <f t="shared" si="16"/>
        <v>г Одинцово, ул Глазынинская, 16</v>
      </c>
      <c r="L561" s="48" t="str">
        <f>VLOOKUP(A:A,Лист2!$A:$F,2,FALSE)</f>
        <v>г.Одинцово, Глазынинская, 16</v>
      </c>
      <c r="S561" s="48">
        <f t="shared" si="17"/>
        <v>0</v>
      </c>
    </row>
    <row r="562" spans="1:19" ht="11.85" customHeight="1" x14ac:dyDescent="0.2">
      <c r="A562" s="48" t="s">
        <v>736</v>
      </c>
      <c r="B562" s="51"/>
      <c r="C562" s="196" t="s">
        <v>735</v>
      </c>
      <c r="D562" s="197"/>
      <c r="E562" s="197"/>
      <c r="F562" s="197"/>
      <c r="G562" s="197"/>
      <c r="H562" s="197"/>
      <c r="I562" s="196"/>
      <c r="K562" s="48" t="str">
        <f t="shared" si="16"/>
        <v>г Одинцово, ул Глазынинская, 16</v>
      </c>
      <c r="L562" s="48" t="str">
        <f>VLOOKUP(A:A,Лист2!$A:$F,2,FALSE)</f>
        <v>г.Одинцово, Глазынинская, 16</v>
      </c>
      <c r="S562" s="48">
        <f t="shared" si="17"/>
        <v>0</v>
      </c>
    </row>
    <row r="563" spans="1:19" ht="11.1" customHeight="1" x14ac:dyDescent="0.2">
      <c r="A563" s="48" t="s">
        <v>735</v>
      </c>
      <c r="B563" s="198" t="s">
        <v>354</v>
      </c>
      <c r="C563" s="212"/>
      <c r="D563" s="213"/>
      <c r="E563" s="204" t="s">
        <v>353</v>
      </c>
      <c r="F563" s="205"/>
      <c r="G563" s="50" t="s">
        <v>352</v>
      </c>
      <c r="H563" s="204" t="s">
        <v>336</v>
      </c>
      <c r="I563" s="205"/>
      <c r="K563" s="48" t="str">
        <f t="shared" si="16"/>
        <v>г Одинцово, ул Глазынинская, 20</v>
      </c>
      <c r="L563" s="48" t="str">
        <f>VLOOKUP(A:A,Лист2!$A:$F,2,FALSE)</f>
        <v>г.Одинцово, Глазынинская, 20</v>
      </c>
      <c r="S563" s="48">
        <f t="shared" si="17"/>
        <v>0</v>
      </c>
    </row>
    <row r="564" spans="1:19" ht="11.85" customHeight="1" x14ac:dyDescent="0.2">
      <c r="A564" s="48" t="s">
        <v>735</v>
      </c>
      <c r="B564" s="198" t="s">
        <v>339</v>
      </c>
      <c r="C564" s="199"/>
      <c r="D564" s="200"/>
      <c r="E564" s="204" t="s">
        <v>351</v>
      </c>
      <c r="F564" s="205"/>
      <c r="G564" s="50" t="s">
        <v>350</v>
      </c>
      <c r="H564" s="204" t="s">
        <v>370</v>
      </c>
      <c r="I564" s="205"/>
      <c r="K564" s="48" t="str">
        <f t="shared" si="16"/>
        <v>г Одинцово, ул Глазынинская, 20</v>
      </c>
      <c r="L564" s="48" t="str">
        <f>VLOOKUP(A:A,Лист2!$A:$F,2,FALSE)</f>
        <v>г.Одинцово, Глазынинская, 20</v>
      </c>
      <c r="S564" s="48">
        <f t="shared" si="17"/>
        <v>0</v>
      </c>
    </row>
    <row r="565" spans="1:19" ht="11.85" customHeight="1" x14ac:dyDescent="0.2">
      <c r="A565" s="48" t="s">
        <v>735</v>
      </c>
      <c r="B565" s="209"/>
      <c r="C565" s="210"/>
      <c r="D565" s="211"/>
      <c r="E565" s="204" t="s">
        <v>371</v>
      </c>
      <c r="F565" s="205"/>
      <c r="G565" s="50" t="s">
        <v>350</v>
      </c>
      <c r="H565" s="204" t="s">
        <v>370</v>
      </c>
      <c r="I565" s="205"/>
      <c r="K565" s="48" t="str">
        <f t="shared" si="16"/>
        <v>г Одинцово, ул Глазынинская, 20</v>
      </c>
      <c r="L565" s="48" t="str">
        <f>VLOOKUP(A:A,Лист2!$A:$F,2,FALSE)</f>
        <v>г.Одинцово, Глазынинская, 20</v>
      </c>
      <c r="S565" s="48">
        <f t="shared" si="17"/>
        <v>0</v>
      </c>
    </row>
    <row r="566" spans="1:19" ht="11.85" customHeight="1" x14ac:dyDescent="0.2">
      <c r="A566" s="48" t="s">
        <v>735</v>
      </c>
      <c r="B566" s="209"/>
      <c r="C566" s="210"/>
      <c r="D566" s="211"/>
      <c r="E566" s="204" t="s">
        <v>369</v>
      </c>
      <c r="F566" s="205"/>
      <c r="G566" s="50" t="s">
        <v>368</v>
      </c>
      <c r="H566" s="204" t="s">
        <v>367</v>
      </c>
      <c r="I566" s="205"/>
      <c r="K566" s="48" t="str">
        <f t="shared" si="16"/>
        <v>г Одинцово, ул Глазынинская, 20</v>
      </c>
      <c r="L566" s="48" t="str">
        <f>VLOOKUP(A:A,Лист2!$A:$F,2,FALSE)</f>
        <v>г.Одинцово, Глазынинская, 20</v>
      </c>
      <c r="S566" s="48">
        <f t="shared" si="17"/>
        <v>0</v>
      </c>
    </row>
    <row r="567" spans="1:19" ht="11.1" customHeight="1" x14ac:dyDescent="0.2">
      <c r="A567" s="48" t="s">
        <v>735</v>
      </c>
      <c r="B567" s="209"/>
      <c r="C567" s="210"/>
      <c r="D567" s="211"/>
      <c r="E567" s="204" t="s">
        <v>608</v>
      </c>
      <c r="F567" s="205"/>
      <c r="G567" s="50" t="s">
        <v>365</v>
      </c>
      <c r="H567" s="204" t="s">
        <v>364</v>
      </c>
      <c r="I567" s="205"/>
      <c r="K567" s="48" t="str">
        <f t="shared" si="16"/>
        <v>г Одинцово, ул Глазынинская, 20</v>
      </c>
      <c r="L567" s="48" t="str">
        <f>VLOOKUP(A:A,Лист2!$A:$F,2,FALSE)</f>
        <v>г.Одинцово, Глазынинская, 20</v>
      </c>
      <c r="S567" s="48">
        <f t="shared" si="17"/>
        <v>0</v>
      </c>
    </row>
    <row r="568" spans="1:19" ht="11.85" customHeight="1" x14ac:dyDescent="0.2">
      <c r="A568" s="48" t="s">
        <v>735</v>
      </c>
      <c r="B568" s="209"/>
      <c r="C568" s="210"/>
      <c r="D568" s="211"/>
      <c r="E568" s="204" t="s">
        <v>514</v>
      </c>
      <c r="F568" s="205"/>
      <c r="G568" s="50" t="s">
        <v>507</v>
      </c>
      <c r="H568" s="204" t="s">
        <v>346</v>
      </c>
      <c r="I568" s="205"/>
      <c r="K568" s="48" t="str">
        <f t="shared" si="16"/>
        <v>г Одинцово, ул Глазынинская, 20</v>
      </c>
      <c r="L568" s="48" t="str">
        <f>VLOOKUP(A:A,Лист2!$A:$F,2,FALSE)</f>
        <v>г.Одинцово, Глазынинская, 20</v>
      </c>
      <c r="S568" s="48">
        <f t="shared" si="17"/>
        <v>0</v>
      </c>
    </row>
    <row r="569" spans="1:19" ht="11.85" customHeight="1" x14ac:dyDescent="0.2">
      <c r="A569" s="48" t="s">
        <v>735</v>
      </c>
      <c r="B569" s="201"/>
      <c r="C569" s="202"/>
      <c r="D569" s="203"/>
      <c r="E569" s="204" t="s">
        <v>362</v>
      </c>
      <c r="F569" s="205"/>
      <c r="G569" s="50" t="s">
        <v>361</v>
      </c>
      <c r="H569" s="204" t="s">
        <v>336</v>
      </c>
      <c r="I569" s="205"/>
      <c r="K569" s="48" t="str">
        <f t="shared" si="16"/>
        <v>г Одинцово, ул Глазынинская, 20</v>
      </c>
      <c r="L569" s="48" t="str">
        <f>VLOOKUP(A:A,Лист2!$A:$F,2,FALSE)</f>
        <v>г.Одинцово, Глазынинская, 20</v>
      </c>
      <c r="S569" s="57">
        <f>G569*1</f>
        <v>33.17</v>
      </c>
    </row>
    <row r="570" spans="1:19" ht="11.85" customHeight="1" x14ac:dyDescent="0.2">
      <c r="A570" s="48" t="s">
        <v>735</v>
      </c>
      <c r="B570" s="51"/>
      <c r="C570" s="196" t="s">
        <v>734</v>
      </c>
      <c r="D570" s="197"/>
      <c r="E570" s="197"/>
      <c r="F570" s="197"/>
      <c r="G570" s="197"/>
      <c r="H570" s="197"/>
      <c r="I570" s="196"/>
      <c r="K570" s="48" t="str">
        <f t="shared" si="16"/>
        <v>г Одинцово, ул Глазынинская, 20</v>
      </c>
      <c r="L570" s="48" t="str">
        <f>VLOOKUP(A:A,Лист2!$A:$F,2,FALSE)</f>
        <v>г.Одинцово, Глазынинская, 20</v>
      </c>
      <c r="S570" s="48">
        <f t="shared" si="17"/>
        <v>0</v>
      </c>
    </row>
    <row r="571" spans="1:19" ht="11.1" customHeight="1" x14ac:dyDescent="0.2">
      <c r="A571" s="48" t="s">
        <v>734</v>
      </c>
      <c r="B571" s="198" t="s">
        <v>354</v>
      </c>
      <c r="C571" s="212"/>
      <c r="D571" s="213"/>
      <c r="E571" s="204" t="s">
        <v>353</v>
      </c>
      <c r="F571" s="205"/>
      <c r="G571" s="50" t="s">
        <v>352</v>
      </c>
      <c r="H571" s="204" t="s">
        <v>336</v>
      </c>
      <c r="I571" s="205"/>
      <c r="K571" s="48" t="str">
        <f t="shared" si="16"/>
        <v>г Одинцово, ул Глазынинская, 22</v>
      </c>
      <c r="L571" s="48" t="str">
        <f>VLOOKUP(A:A,Лист2!$A:$F,2,FALSE)</f>
        <v>г.Одинцово, Глазынинская, 22</v>
      </c>
      <c r="S571" s="48">
        <f t="shared" si="17"/>
        <v>0</v>
      </c>
    </row>
    <row r="572" spans="1:19" ht="11.85" customHeight="1" x14ac:dyDescent="0.2">
      <c r="A572" s="48" t="s">
        <v>734</v>
      </c>
      <c r="B572" s="198" t="s">
        <v>339</v>
      </c>
      <c r="C572" s="199"/>
      <c r="D572" s="200"/>
      <c r="E572" s="204" t="s">
        <v>733</v>
      </c>
      <c r="F572" s="205"/>
      <c r="G572" s="50" t="s">
        <v>365</v>
      </c>
      <c r="H572" s="204" t="s">
        <v>349</v>
      </c>
      <c r="I572" s="205"/>
      <c r="K572" s="48" t="str">
        <f t="shared" si="16"/>
        <v>г Одинцово, ул Глазынинская, 22</v>
      </c>
      <c r="L572" s="48" t="str">
        <f>VLOOKUP(A:A,Лист2!$A:$F,2,FALSE)</f>
        <v>г.Одинцово, Глазынинская, 22</v>
      </c>
      <c r="S572" s="48">
        <f t="shared" si="17"/>
        <v>0</v>
      </c>
    </row>
    <row r="573" spans="1:19" ht="11.85" customHeight="1" x14ac:dyDescent="0.2">
      <c r="A573" s="48" t="s">
        <v>734</v>
      </c>
      <c r="B573" s="209"/>
      <c r="C573" s="210"/>
      <c r="D573" s="211"/>
      <c r="E573" s="204" t="s">
        <v>386</v>
      </c>
      <c r="F573" s="205"/>
      <c r="G573" s="50" t="s">
        <v>350</v>
      </c>
      <c r="H573" s="204" t="s">
        <v>349</v>
      </c>
      <c r="I573" s="205"/>
      <c r="K573" s="48" t="str">
        <f t="shared" si="16"/>
        <v>г Одинцово, ул Глазынинская, 22</v>
      </c>
      <c r="L573" s="48" t="str">
        <f>VLOOKUP(A:A,Лист2!$A:$F,2,FALSE)</f>
        <v>г.Одинцово, Глазынинская, 22</v>
      </c>
      <c r="S573" s="48">
        <f t="shared" si="17"/>
        <v>0</v>
      </c>
    </row>
    <row r="574" spans="1:19" ht="11.85" customHeight="1" x14ac:dyDescent="0.2">
      <c r="A574" s="48" t="s">
        <v>734</v>
      </c>
      <c r="B574" s="209"/>
      <c r="C574" s="210"/>
      <c r="D574" s="211"/>
      <c r="E574" s="204" t="s">
        <v>514</v>
      </c>
      <c r="F574" s="205"/>
      <c r="G574" s="50" t="s">
        <v>507</v>
      </c>
      <c r="H574" s="204" t="s">
        <v>346</v>
      </c>
      <c r="I574" s="205"/>
      <c r="K574" s="48" t="str">
        <f t="shared" si="16"/>
        <v>г Одинцово, ул Глазынинская, 22</v>
      </c>
      <c r="L574" s="48" t="str">
        <f>VLOOKUP(A:A,Лист2!$A:$F,2,FALSE)</f>
        <v>г.Одинцово, Глазынинская, 22</v>
      </c>
      <c r="S574" s="48">
        <f t="shared" si="17"/>
        <v>0</v>
      </c>
    </row>
    <row r="575" spans="1:19" ht="11.1" customHeight="1" x14ac:dyDescent="0.2">
      <c r="A575" s="48" t="s">
        <v>734</v>
      </c>
      <c r="B575" s="201"/>
      <c r="C575" s="202"/>
      <c r="D575" s="203"/>
      <c r="E575" s="204" t="s">
        <v>345</v>
      </c>
      <c r="F575" s="205"/>
      <c r="G575" s="50" t="s">
        <v>344</v>
      </c>
      <c r="H575" s="204" t="s">
        <v>336</v>
      </c>
      <c r="I575" s="205"/>
      <c r="K575" s="48" t="str">
        <f t="shared" si="16"/>
        <v>г Одинцово, ул Глазынинская, 22</v>
      </c>
      <c r="L575" s="48" t="str">
        <f>VLOOKUP(A:A,Лист2!$A:$F,2,FALSE)</f>
        <v>г.Одинцово, Глазынинская, 22</v>
      </c>
      <c r="S575" s="57">
        <f>G575*1</f>
        <v>26.91</v>
      </c>
    </row>
    <row r="576" spans="1:19" ht="11.85" customHeight="1" x14ac:dyDescent="0.2">
      <c r="A576" s="48" t="s">
        <v>734</v>
      </c>
      <c r="B576" s="51"/>
      <c r="C576" s="196" t="s">
        <v>732</v>
      </c>
      <c r="D576" s="197"/>
      <c r="E576" s="197"/>
      <c r="F576" s="197"/>
      <c r="G576" s="197"/>
      <c r="H576" s="197"/>
      <c r="I576" s="196"/>
      <c r="K576" s="48" t="str">
        <f t="shared" si="16"/>
        <v>г Одинцово, ул Глазынинская, 22</v>
      </c>
      <c r="L576" s="48" t="str">
        <f>VLOOKUP(A:A,Лист2!$A:$F,2,FALSE)</f>
        <v>г.Одинцово, Глазынинская, 22</v>
      </c>
      <c r="S576" s="48">
        <f t="shared" si="17"/>
        <v>0</v>
      </c>
    </row>
    <row r="577" spans="1:19" ht="11.85" customHeight="1" x14ac:dyDescent="0.2">
      <c r="A577" s="48" t="s">
        <v>732</v>
      </c>
      <c r="B577" s="198" t="s">
        <v>354</v>
      </c>
      <c r="C577" s="212"/>
      <c r="D577" s="213"/>
      <c r="E577" s="204" t="s">
        <v>353</v>
      </c>
      <c r="F577" s="205"/>
      <c r="G577" s="50" t="s">
        <v>352</v>
      </c>
      <c r="H577" s="204" t="s">
        <v>336</v>
      </c>
      <c r="I577" s="205"/>
      <c r="K577" s="48" t="str">
        <f t="shared" si="16"/>
        <v>г Одинцово, ул Глазынинская, 24</v>
      </c>
      <c r="L577" s="48" t="str">
        <f>VLOOKUP(A:A,Лист2!$A:$F,2,FALSE)</f>
        <v>г.Одинцово, Глазынинская, 24</v>
      </c>
      <c r="S577" s="48">
        <f t="shared" si="17"/>
        <v>0</v>
      </c>
    </row>
    <row r="578" spans="1:19" ht="11.85" customHeight="1" x14ac:dyDescent="0.2">
      <c r="A578" s="48" t="s">
        <v>732</v>
      </c>
      <c r="B578" s="198" t="s">
        <v>339</v>
      </c>
      <c r="C578" s="199"/>
      <c r="D578" s="200"/>
      <c r="E578" s="204" t="s">
        <v>351</v>
      </c>
      <c r="F578" s="205"/>
      <c r="G578" s="50" t="s">
        <v>350</v>
      </c>
      <c r="H578" s="204" t="s">
        <v>349</v>
      </c>
      <c r="I578" s="205"/>
      <c r="K578" s="48" t="str">
        <f t="shared" si="16"/>
        <v>г Одинцово, ул Глазынинская, 24</v>
      </c>
      <c r="L578" s="48" t="str">
        <f>VLOOKUP(A:A,Лист2!$A:$F,2,FALSE)</f>
        <v>г.Одинцово, Глазынинская, 24</v>
      </c>
      <c r="S578" s="48">
        <f t="shared" si="17"/>
        <v>0</v>
      </c>
    </row>
    <row r="579" spans="1:19" ht="11.1" customHeight="1" x14ac:dyDescent="0.2">
      <c r="A579" s="48" t="s">
        <v>732</v>
      </c>
      <c r="B579" s="209"/>
      <c r="C579" s="210"/>
      <c r="D579" s="211"/>
      <c r="E579" s="204" t="s">
        <v>731</v>
      </c>
      <c r="F579" s="205"/>
      <c r="G579" s="50" t="s">
        <v>344</v>
      </c>
      <c r="H579" s="204" t="s">
        <v>336</v>
      </c>
      <c r="I579" s="205"/>
      <c r="K579" s="48" t="str">
        <f t="shared" si="16"/>
        <v>г Одинцово, ул Глазынинская, 24</v>
      </c>
      <c r="L579" s="48" t="str">
        <f>VLOOKUP(A:A,Лист2!$A:$F,2,FALSE)</f>
        <v>г.Одинцово, Глазынинская, 24</v>
      </c>
      <c r="S579" s="57">
        <f>G579*1</f>
        <v>26.91</v>
      </c>
    </row>
    <row r="580" spans="1:19" ht="11.85" customHeight="1" x14ac:dyDescent="0.2">
      <c r="A580" s="48" t="s">
        <v>732</v>
      </c>
      <c r="B580" s="209"/>
      <c r="C580" s="210"/>
      <c r="D580" s="211"/>
      <c r="E580" s="204" t="s">
        <v>608</v>
      </c>
      <c r="F580" s="205"/>
      <c r="G580" s="50" t="s">
        <v>365</v>
      </c>
      <c r="H580" s="204" t="s">
        <v>349</v>
      </c>
      <c r="I580" s="205"/>
      <c r="K580" s="48" t="str">
        <f t="shared" si="16"/>
        <v>г Одинцово, ул Глазынинская, 24</v>
      </c>
      <c r="L580" s="48" t="str">
        <f>VLOOKUP(A:A,Лист2!$A:$F,2,FALSE)</f>
        <v>г.Одинцово, Глазынинская, 24</v>
      </c>
      <c r="S580" s="48">
        <f t="shared" si="17"/>
        <v>0</v>
      </c>
    </row>
    <row r="581" spans="1:19" ht="11.85" customHeight="1" x14ac:dyDescent="0.2">
      <c r="A581" s="48" t="s">
        <v>732</v>
      </c>
      <c r="B581" s="201"/>
      <c r="C581" s="202"/>
      <c r="D581" s="203"/>
      <c r="E581" s="204" t="s">
        <v>514</v>
      </c>
      <c r="F581" s="205"/>
      <c r="G581" s="50" t="s">
        <v>507</v>
      </c>
      <c r="H581" s="204" t="s">
        <v>346</v>
      </c>
      <c r="I581" s="205"/>
      <c r="K581" s="48" t="str">
        <f t="shared" si="16"/>
        <v>г Одинцово, ул Глазынинская, 24</v>
      </c>
      <c r="L581" s="48" t="str">
        <f>VLOOKUP(A:A,Лист2!$A:$F,2,FALSE)</f>
        <v>г.Одинцово, Глазынинская, 24</v>
      </c>
      <c r="S581" s="48">
        <f t="shared" si="17"/>
        <v>0</v>
      </c>
    </row>
    <row r="582" spans="1:19" ht="11.85" customHeight="1" x14ac:dyDescent="0.2">
      <c r="A582" s="48" t="s">
        <v>732</v>
      </c>
      <c r="B582" s="51"/>
      <c r="C582" s="196" t="s">
        <v>730</v>
      </c>
      <c r="D582" s="197"/>
      <c r="E582" s="197"/>
      <c r="F582" s="197"/>
      <c r="G582" s="197"/>
      <c r="H582" s="197"/>
      <c r="I582" s="196"/>
      <c r="K582" s="48" t="str">
        <f t="shared" si="16"/>
        <v>г Одинцово, ул Глазынинская, 24</v>
      </c>
      <c r="L582" s="48" t="str">
        <f>VLOOKUP(A:A,Лист2!$A:$F,2,FALSE)</f>
        <v>г.Одинцово, Глазынинская, 24</v>
      </c>
      <c r="S582" s="48">
        <f t="shared" si="17"/>
        <v>0</v>
      </c>
    </row>
    <row r="583" spans="1:19" ht="11.1" customHeight="1" x14ac:dyDescent="0.2">
      <c r="A583" s="48" t="s">
        <v>730</v>
      </c>
      <c r="B583" s="198" t="s">
        <v>339</v>
      </c>
      <c r="C583" s="199"/>
      <c r="D583" s="200"/>
      <c r="E583" s="204" t="s">
        <v>351</v>
      </c>
      <c r="F583" s="205"/>
      <c r="G583" s="50" t="s">
        <v>350</v>
      </c>
      <c r="H583" s="204" t="s">
        <v>729</v>
      </c>
      <c r="I583" s="205"/>
      <c r="K583" s="48" t="str">
        <f t="shared" si="16"/>
        <v>г Одинцово, ул Говорова, 7</v>
      </c>
      <c r="L583" s="48" t="str">
        <f>VLOOKUP(A:A,Лист2!$A:$F,2,FALSE)</f>
        <v>г.Одинцово, Говорова, 7</v>
      </c>
      <c r="S583" s="48">
        <f t="shared" si="17"/>
        <v>0</v>
      </c>
    </row>
    <row r="584" spans="1:19" ht="11.85" customHeight="1" x14ac:dyDescent="0.2">
      <c r="A584" s="48" t="s">
        <v>730</v>
      </c>
      <c r="B584" s="209"/>
      <c r="C584" s="210"/>
      <c r="D584" s="211"/>
      <c r="E584" s="204" t="s">
        <v>371</v>
      </c>
      <c r="F584" s="205"/>
      <c r="G584" s="50" t="s">
        <v>350</v>
      </c>
      <c r="H584" s="204" t="s">
        <v>336</v>
      </c>
      <c r="I584" s="205"/>
      <c r="K584" s="48" t="str">
        <f t="shared" si="16"/>
        <v>г Одинцово, ул Говорова, 7</v>
      </c>
      <c r="L584" s="48" t="str">
        <f>VLOOKUP(A:A,Лист2!$A:$F,2,FALSE)</f>
        <v>г.Одинцово, Говорова, 7</v>
      </c>
      <c r="S584" s="48">
        <f t="shared" si="17"/>
        <v>0</v>
      </c>
    </row>
    <row r="585" spans="1:19" ht="11.85" customHeight="1" x14ac:dyDescent="0.2">
      <c r="A585" s="48" t="s">
        <v>730</v>
      </c>
      <c r="B585" s="201"/>
      <c r="C585" s="202"/>
      <c r="D585" s="203"/>
      <c r="E585" s="204" t="s">
        <v>369</v>
      </c>
      <c r="F585" s="205"/>
      <c r="G585" s="50" t="s">
        <v>368</v>
      </c>
      <c r="H585" s="204" t="s">
        <v>336</v>
      </c>
      <c r="I585" s="205"/>
      <c r="K585" s="48" t="str">
        <f t="shared" si="16"/>
        <v>г Одинцово, ул Говорова, 7</v>
      </c>
      <c r="L585" s="48" t="str">
        <f>VLOOKUP(A:A,Лист2!$A:$F,2,FALSE)</f>
        <v>г.Одинцово, Говорова, 7</v>
      </c>
      <c r="S585" s="48">
        <f t="shared" si="17"/>
        <v>0</v>
      </c>
    </row>
    <row r="586" spans="1:19" ht="11.85" customHeight="1" x14ac:dyDescent="0.2">
      <c r="A586" s="48" t="s">
        <v>730</v>
      </c>
      <c r="B586" s="51"/>
      <c r="C586" s="196" t="s">
        <v>728</v>
      </c>
      <c r="D586" s="197"/>
      <c r="E586" s="197"/>
      <c r="F586" s="197"/>
      <c r="G586" s="197"/>
      <c r="H586" s="197"/>
      <c r="I586" s="196"/>
      <c r="K586" s="48" t="str">
        <f t="shared" ref="K586:K649" si="18">IF(C585&gt;0,C585,K585)</f>
        <v>г Одинцово, ул Говорова, 7</v>
      </c>
      <c r="L586" s="48" t="str">
        <f>VLOOKUP(A:A,Лист2!$A:$F,2,FALSE)</f>
        <v>г.Одинцово, Говорова, 7</v>
      </c>
      <c r="S586" s="48">
        <f t="shared" ref="S586:S648" si="19">IF($E586=S$7,G586,0)</f>
        <v>0</v>
      </c>
    </row>
    <row r="587" spans="1:19" ht="11.1" customHeight="1" x14ac:dyDescent="0.2">
      <c r="A587" s="48" t="s">
        <v>728</v>
      </c>
      <c r="B587" s="198" t="s">
        <v>339</v>
      </c>
      <c r="C587" s="199"/>
      <c r="D587" s="200"/>
      <c r="E587" s="204" t="s">
        <v>351</v>
      </c>
      <c r="F587" s="205"/>
      <c r="G587" s="50" t="s">
        <v>350</v>
      </c>
      <c r="H587" s="204" t="s">
        <v>379</v>
      </c>
      <c r="I587" s="205"/>
      <c r="K587" s="48" t="str">
        <f t="shared" si="18"/>
        <v>г Одинцово, ул Говорова, 8 к. 1</v>
      </c>
      <c r="L587" s="48" t="str">
        <f>VLOOKUP(A:A,Лист2!$A:$F,2,FALSE)</f>
        <v>г.Одинцово, Говорова, 8 корпус 1</v>
      </c>
      <c r="S587" s="48">
        <f t="shared" si="19"/>
        <v>0</v>
      </c>
    </row>
    <row r="588" spans="1:19" ht="11.85" customHeight="1" x14ac:dyDescent="0.2">
      <c r="A588" s="48" t="s">
        <v>728</v>
      </c>
      <c r="B588" s="209"/>
      <c r="C588" s="210"/>
      <c r="D588" s="211"/>
      <c r="E588" s="204" t="s">
        <v>371</v>
      </c>
      <c r="F588" s="205"/>
      <c r="G588" s="50" t="s">
        <v>350</v>
      </c>
      <c r="H588" s="204" t="s">
        <v>379</v>
      </c>
      <c r="I588" s="205"/>
      <c r="K588" s="48" t="str">
        <f t="shared" si="18"/>
        <v>г Одинцово, ул Говорова, 8 к. 1</v>
      </c>
      <c r="L588" s="48" t="str">
        <f>VLOOKUP(A:A,Лист2!$A:$F,2,FALSE)</f>
        <v>г.Одинцово, Говорова, 8 корпус 1</v>
      </c>
      <c r="S588" s="48">
        <f t="shared" si="19"/>
        <v>0</v>
      </c>
    </row>
    <row r="589" spans="1:19" ht="11.85" customHeight="1" x14ac:dyDescent="0.2">
      <c r="A589" s="48" t="s">
        <v>728</v>
      </c>
      <c r="B589" s="209"/>
      <c r="C589" s="210"/>
      <c r="D589" s="211"/>
      <c r="E589" s="204" t="s">
        <v>369</v>
      </c>
      <c r="F589" s="205"/>
      <c r="G589" s="50" t="s">
        <v>368</v>
      </c>
      <c r="H589" s="204" t="s">
        <v>378</v>
      </c>
      <c r="I589" s="205"/>
      <c r="K589" s="48" t="str">
        <f t="shared" si="18"/>
        <v>г Одинцово, ул Говорова, 8 к. 1</v>
      </c>
      <c r="L589" s="48" t="str">
        <f>VLOOKUP(A:A,Лист2!$A:$F,2,FALSE)</f>
        <v>г.Одинцово, Говорова, 8 корпус 1</v>
      </c>
      <c r="S589" s="48">
        <f t="shared" si="19"/>
        <v>0</v>
      </c>
    </row>
    <row r="590" spans="1:19" ht="11.85" customHeight="1" x14ac:dyDescent="0.2">
      <c r="A590" s="48" t="s">
        <v>728</v>
      </c>
      <c r="B590" s="209"/>
      <c r="C590" s="210"/>
      <c r="D590" s="211"/>
      <c r="E590" s="204" t="s">
        <v>366</v>
      </c>
      <c r="F590" s="205"/>
      <c r="G590" s="50" t="s">
        <v>365</v>
      </c>
      <c r="H590" s="204" t="s">
        <v>377</v>
      </c>
      <c r="I590" s="205"/>
      <c r="K590" s="48" t="str">
        <f t="shared" si="18"/>
        <v>г Одинцово, ул Говорова, 8 к. 1</v>
      </c>
      <c r="L590" s="48" t="str">
        <f>VLOOKUP(A:A,Лист2!$A:$F,2,FALSE)</f>
        <v>г.Одинцово, Говорова, 8 корпус 1</v>
      </c>
      <c r="S590" s="48">
        <f t="shared" si="19"/>
        <v>0</v>
      </c>
    </row>
    <row r="591" spans="1:19" ht="11.1" customHeight="1" x14ac:dyDescent="0.2">
      <c r="A591" s="48" t="s">
        <v>728</v>
      </c>
      <c r="B591" s="209"/>
      <c r="C591" s="210"/>
      <c r="D591" s="211"/>
      <c r="E591" s="204" t="s">
        <v>510</v>
      </c>
      <c r="F591" s="205"/>
      <c r="G591" s="50" t="s">
        <v>509</v>
      </c>
      <c r="H591" s="204" t="s">
        <v>336</v>
      </c>
      <c r="I591" s="205"/>
      <c r="K591" s="48" t="str">
        <f t="shared" si="18"/>
        <v>г Одинцово, ул Говорова, 8 к. 1</v>
      </c>
      <c r="L591" s="48" t="str">
        <f>VLOOKUP(A:A,Лист2!$A:$F,2,FALSE)</f>
        <v>г.Одинцово, Говорова, 8 корпус 1</v>
      </c>
      <c r="S591" s="57">
        <f>G591*1</f>
        <v>48.44</v>
      </c>
    </row>
    <row r="592" spans="1:19" ht="11.85" customHeight="1" x14ac:dyDescent="0.2">
      <c r="A592" s="48" t="s">
        <v>728</v>
      </c>
      <c r="B592" s="201"/>
      <c r="C592" s="202"/>
      <c r="D592" s="203"/>
      <c r="E592" s="204" t="s">
        <v>508</v>
      </c>
      <c r="F592" s="205"/>
      <c r="G592" s="50" t="s">
        <v>507</v>
      </c>
      <c r="H592" s="204" t="s">
        <v>375</v>
      </c>
      <c r="I592" s="205"/>
      <c r="K592" s="48" t="str">
        <f t="shared" si="18"/>
        <v>г Одинцово, ул Говорова, 8 к. 1</v>
      </c>
      <c r="L592" s="48" t="str">
        <f>VLOOKUP(A:A,Лист2!$A:$F,2,FALSE)</f>
        <v>г.Одинцово, Говорова, 8 корпус 1</v>
      </c>
      <c r="S592" s="48">
        <f t="shared" si="19"/>
        <v>0</v>
      </c>
    </row>
    <row r="593" spans="1:19" ht="11.85" customHeight="1" x14ac:dyDescent="0.2">
      <c r="A593" s="48" t="s">
        <v>728</v>
      </c>
      <c r="B593" s="51"/>
      <c r="C593" s="196" t="s">
        <v>727</v>
      </c>
      <c r="D593" s="197"/>
      <c r="E593" s="197"/>
      <c r="F593" s="197"/>
      <c r="G593" s="197"/>
      <c r="H593" s="197"/>
      <c r="I593" s="196"/>
      <c r="K593" s="48" t="str">
        <f t="shared" si="18"/>
        <v>г Одинцово, ул Говорова, 8 к. 1</v>
      </c>
      <c r="L593" s="48" t="str">
        <f>VLOOKUP(A:A,Лист2!$A:$F,2,FALSE)</f>
        <v>г.Одинцово, Говорова, 8 корпус 1</v>
      </c>
      <c r="S593" s="48">
        <f t="shared" si="19"/>
        <v>0</v>
      </c>
    </row>
    <row r="594" spans="1:19" ht="11.85" customHeight="1" x14ac:dyDescent="0.2">
      <c r="A594" s="48" t="s">
        <v>727</v>
      </c>
      <c r="B594" s="198" t="s">
        <v>339</v>
      </c>
      <c r="C594" s="199"/>
      <c r="D594" s="200"/>
      <c r="E594" s="204" t="s">
        <v>351</v>
      </c>
      <c r="F594" s="205"/>
      <c r="G594" s="50" t="s">
        <v>350</v>
      </c>
      <c r="H594" s="204" t="s">
        <v>379</v>
      </c>
      <c r="I594" s="205"/>
      <c r="K594" s="48" t="str">
        <f t="shared" si="18"/>
        <v>г Одинцово, ул Говорова, 8 к. 2</v>
      </c>
      <c r="L594" s="48" t="str">
        <f>VLOOKUP(A:A,Лист2!$A:$F,2,FALSE)</f>
        <v>г.Одинцово, Говорова, 8 корпус 2</v>
      </c>
      <c r="S594" s="48">
        <f t="shared" si="19"/>
        <v>0</v>
      </c>
    </row>
    <row r="595" spans="1:19" ht="11.1" customHeight="1" x14ac:dyDescent="0.2">
      <c r="A595" s="48" t="s">
        <v>727</v>
      </c>
      <c r="B595" s="209"/>
      <c r="C595" s="210"/>
      <c r="D595" s="211"/>
      <c r="E595" s="204" t="s">
        <v>371</v>
      </c>
      <c r="F595" s="205"/>
      <c r="G595" s="50" t="s">
        <v>350</v>
      </c>
      <c r="H595" s="204" t="s">
        <v>379</v>
      </c>
      <c r="I595" s="205"/>
      <c r="K595" s="48" t="str">
        <f t="shared" si="18"/>
        <v>г Одинцово, ул Говорова, 8 к. 2</v>
      </c>
      <c r="L595" s="48" t="str">
        <f>VLOOKUP(A:A,Лист2!$A:$F,2,FALSE)</f>
        <v>г.Одинцово, Говорова, 8 корпус 2</v>
      </c>
      <c r="S595" s="48">
        <f t="shared" si="19"/>
        <v>0</v>
      </c>
    </row>
    <row r="596" spans="1:19" ht="11.85" customHeight="1" x14ac:dyDescent="0.2">
      <c r="A596" s="48" t="s">
        <v>727</v>
      </c>
      <c r="B596" s="209"/>
      <c r="C596" s="210"/>
      <c r="D596" s="211"/>
      <c r="E596" s="204" t="s">
        <v>369</v>
      </c>
      <c r="F596" s="205"/>
      <c r="G596" s="50" t="s">
        <v>368</v>
      </c>
      <c r="H596" s="204" t="s">
        <v>378</v>
      </c>
      <c r="I596" s="205"/>
      <c r="K596" s="48" t="str">
        <f t="shared" si="18"/>
        <v>г Одинцово, ул Говорова, 8 к. 2</v>
      </c>
      <c r="L596" s="48" t="str">
        <f>VLOOKUP(A:A,Лист2!$A:$F,2,FALSE)</f>
        <v>г.Одинцово, Говорова, 8 корпус 2</v>
      </c>
      <c r="S596" s="48">
        <f t="shared" si="19"/>
        <v>0</v>
      </c>
    </row>
    <row r="597" spans="1:19" ht="11.85" customHeight="1" x14ac:dyDescent="0.2">
      <c r="A597" s="48" t="s">
        <v>727</v>
      </c>
      <c r="B597" s="209"/>
      <c r="C597" s="210"/>
      <c r="D597" s="211"/>
      <c r="E597" s="204" t="s">
        <v>366</v>
      </c>
      <c r="F597" s="205"/>
      <c r="G597" s="50" t="s">
        <v>365</v>
      </c>
      <c r="H597" s="204" t="s">
        <v>377</v>
      </c>
      <c r="I597" s="205"/>
      <c r="K597" s="48" t="str">
        <f t="shared" si="18"/>
        <v>г Одинцово, ул Говорова, 8 к. 2</v>
      </c>
      <c r="L597" s="48" t="str">
        <f>VLOOKUP(A:A,Лист2!$A:$F,2,FALSE)</f>
        <v>г.Одинцово, Говорова, 8 корпус 2</v>
      </c>
      <c r="S597" s="48">
        <f t="shared" si="19"/>
        <v>0</v>
      </c>
    </row>
    <row r="598" spans="1:19" ht="11.85" customHeight="1" x14ac:dyDescent="0.2">
      <c r="A598" s="48" t="s">
        <v>727</v>
      </c>
      <c r="B598" s="209"/>
      <c r="C598" s="210"/>
      <c r="D598" s="211"/>
      <c r="E598" s="204" t="s">
        <v>510</v>
      </c>
      <c r="F598" s="205"/>
      <c r="G598" s="50" t="s">
        <v>509</v>
      </c>
      <c r="H598" s="204" t="s">
        <v>336</v>
      </c>
      <c r="I598" s="205"/>
      <c r="K598" s="48" t="str">
        <f t="shared" si="18"/>
        <v>г Одинцово, ул Говорова, 8 к. 2</v>
      </c>
      <c r="L598" s="48" t="str">
        <f>VLOOKUP(A:A,Лист2!$A:$F,2,FALSE)</f>
        <v>г.Одинцово, Говорова, 8 корпус 2</v>
      </c>
      <c r="S598" s="57">
        <f>G598*1</f>
        <v>48.44</v>
      </c>
    </row>
    <row r="599" spans="1:19" ht="11.1" customHeight="1" x14ac:dyDescent="0.2">
      <c r="A599" s="48" t="s">
        <v>727</v>
      </c>
      <c r="B599" s="201"/>
      <c r="C599" s="202"/>
      <c r="D599" s="203"/>
      <c r="E599" s="204" t="s">
        <v>508</v>
      </c>
      <c r="F599" s="205"/>
      <c r="G599" s="50" t="s">
        <v>507</v>
      </c>
      <c r="H599" s="204" t="s">
        <v>375</v>
      </c>
      <c r="I599" s="205"/>
      <c r="K599" s="48" t="str">
        <f t="shared" si="18"/>
        <v>г Одинцово, ул Говорова, 8 к. 2</v>
      </c>
      <c r="L599" s="48" t="str">
        <f>VLOOKUP(A:A,Лист2!$A:$F,2,FALSE)</f>
        <v>г.Одинцово, Говорова, 8 корпус 2</v>
      </c>
      <c r="S599" s="48">
        <f t="shared" si="19"/>
        <v>0</v>
      </c>
    </row>
    <row r="600" spans="1:19" ht="11.85" customHeight="1" x14ac:dyDescent="0.2">
      <c r="A600" s="48" t="s">
        <v>727</v>
      </c>
      <c r="B600" s="51"/>
      <c r="C600" s="196" t="s">
        <v>726</v>
      </c>
      <c r="D600" s="197"/>
      <c r="E600" s="197"/>
      <c r="F600" s="197"/>
      <c r="G600" s="197"/>
      <c r="H600" s="197"/>
      <c r="I600" s="196"/>
      <c r="K600" s="48" t="str">
        <f t="shared" si="18"/>
        <v>г Одинцово, ул Говорова, 8 к. 2</v>
      </c>
      <c r="L600" s="48" t="str">
        <f>VLOOKUP(A:A,Лист2!$A:$F,2,FALSE)</f>
        <v>г.Одинцово, Говорова, 8 корпус 2</v>
      </c>
      <c r="S600" s="48">
        <f t="shared" si="19"/>
        <v>0</v>
      </c>
    </row>
    <row r="601" spans="1:19" ht="11.85" customHeight="1" x14ac:dyDescent="0.2">
      <c r="A601" s="48" t="s">
        <v>726</v>
      </c>
      <c r="B601" s="198" t="s">
        <v>505</v>
      </c>
      <c r="C601" s="199"/>
      <c r="D601" s="200"/>
      <c r="E601" s="204" t="s">
        <v>503</v>
      </c>
      <c r="F601" s="205"/>
      <c r="G601" s="50" t="s">
        <v>368</v>
      </c>
      <c r="H601" s="204" t="s">
        <v>406</v>
      </c>
      <c r="I601" s="205"/>
      <c r="K601" s="48" t="str">
        <f t="shared" si="18"/>
        <v>г Одинцово, ул Говорова, 38</v>
      </c>
      <c r="L601" s="48" t="str">
        <f>VLOOKUP(A:A,Лист2!$A:$F,2,FALSE)</f>
        <v>г.Одинцово, Говорова, 38</v>
      </c>
      <c r="S601" s="48">
        <f t="shared" si="19"/>
        <v>0</v>
      </c>
    </row>
    <row r="602" spans="1:19" ht="11.85" customHeight="1" x14ac:dyDescent="0.2">
      <c r="A602" s="48" t="s">
        <v>726</v>
      </c>
      <c r="B602" s="201"/>
      <c r="C602" s="202"/>
      <c r="D602" s="203"/>
      <c r="E602" s="204" t="s">
        <v>501</v>
      </c>
      <c r="F602" s="205"/>
      <c r="G602" s="50" t="s">
        <v>368</v>
      </c>
      <c r="H602" s="204" t="s">
        <v>488</v>
      </c>
      <c r="I602" s="205"/>
      <c r="K602" s="48" t="str">
        <f t="shared" si="18"/>
        <v>г Одинцово, ул Говорова, 38</v>
      </c>
      <c r="L602" s="48" t="str">
        <f>VLOOKUP(A:A,Лист2!$A:$F,2,FALSE)</f>
        <v>г.Одинцово, Говорова, 38</v>
      </c>
      <c r="S602" s="48">
        <f t="shared" si="19"/>
        <v>0</v>
      </c>
    </row>
    <row r="603" spans="1:19" ht="11.1" customHeight="1" x14ac:dyDescent="0.2">
      <c r="A603" s="48" t="s">
        <v>726</v>
      </c>
      <c r="B603" s="198" t="s">
        <v>339</v>
      </c>
      <c r="C603" s="199"/>
      <c r="D603" s="200"/>
      <c r="E603" s="204" t="s">
        <v>351</v>
      </c>
      <c r="F603" s="205"/>
      <c r="G603" s="50" t="s">
        <v>350</v>
      </c>
      <c r="H603" s="204" t="s">
        <v>396</v>
      </c>
      <c r="I603" s="205"/>
      <c r="K603" s="48" t="str">
        <f t="shared" si="18"/>
        <v>г Одинцово, ул Говорова, 38</v>
      </c>
      <c r="L603" s="48" t="str">
        <f>VLOOKUP(A:A,Лист2!$A:$F,2,FALSE)</f>
        <v>г.Одинцово, Говорова, 38</v>
      </c>
      <c r="S603" s="48">
        <f t="shared" si="19"/>
        <v>0</v>
      </c>
    </row>
    <row r="604" spans="1:19" ht="11.85" customHeight="1" x14ac:dyDescent="0.2">
      <c r="A604" s="48" t="s">
        <v>726</v>
      </c>
      <c r="B604" s="209"/>
      <c r="C604" s="210"/>
      <c r="D604" s="211"/>
      <c r="E604" s="204" t="s">
        <v>371</v>
      </c>
      <c r="F604" s="205"/>
      <c r="G604" s="50" t="s">
        <v>350</v>
      </c>
      <c r="H604" s="204" t="s">
        <v>396</v>
      </c>
      <c r="I604" s="205"/>
      <c r="K604" s="48" t="str">
        <f t="shared" si="18"/>
        <v>г Одинцово, ул Говорова, 38</v>
      </c>
      <c r="L604" s="48" t="str">
        <f>VLOOKUP(A:A,Лист2!$A:$F,2,FALSE)</f>
        <v>г.Одинцово, Говорова, 38</v>
      </c>
      <c r="S604" s="48">
        <f t="shared" si="19"/>
        <v>0</v>
      </c>
    </row>
    <row r="605" spans="1:19" ht="11.85" customHeight="1" x14ac:dyDescent="0.2">
      <c r="A605" s="48" t="s">
        <v>726</v>
      </c>
      <c r="B605" s="209"/>
      <c r="C605" s="210"/>
      <c r="D605" s="211"/>
      <c r="E605" s="204" t="s">
        <v>369</v>
      </c>
      <c r="F605" s="205"/>
      <c r="G605" s="50" t="s">
        <v>368</v>
      </c>
      <c r="H605" s="204" t="s">
        <v>398</v>
      </c>
      <c r="I605" s="205"/>
      <c r="K605" s="48" t="str">
        <f t="shared" si="18"/>
        <v>г Одинцово, ул Говорова, 38</v>
      </c>
      <c r="L605" s="48" t="str">
        <f>VLOOKUP(A:A,Лист2!$A:$F,2,FALSE)</f>
        <v>г.Одинцово, Говорова, 38</v>
      </c>
      <c r="S605" s="48">
        <f t="shared" si="19"/>
        <v>0</v>
      </c>
    </row>
    <row r="606" spans="1:19" ht="11.85" customHeight="1" x14ac:dyDescent="0.2">
      <c r="A606" s="48" t="s">
        <v>726</v>
      </c>
      <c r="B606" s="201"/>
      <c r="C606" s="202"/>
      <c r="D606" s="203"/>
      <c r="E606" s="204" t="s">
        <v>366</v>
      </c>
      <c r="F606" s="205"/>
      <c r="G606" s="50" t="s">
        <v>365</v>
      </c>
      <c r="H606" s="204" t="s">
        <v>401</v>
      </c>
      <c r="I606" s="205"/>
      <c r="K606" s="48" t="str">
        <f t="shared" si="18"/>
        <v>г Одинцово, ул Говорова, 38</v>
      </c>
      <c r="L606" s="48" t="str">
        <f>VLOOKUP(A:A,Лист2!$A:$F,2,FALSE)</f>
        <v>г.Одинцово, Говорова, 38</v>
      </c>
      <c r="S606" s="48">
        <f t="shared" si="19"/>
        <v>0</v>
      </c>
    </row>
    <row r="607" spans="1:19" ht="11.85" customHeight="1" x14ac:dyDescent="0.2">
      <c r="A607" s="48" t="s">
        <v>726</v>
      </c>
      <c r="B607" s="198" t="s">
        <v>339</v>
      </c>
      <c r="C607" s="199"/>
      <c r="D607" s="200"/>
      <c r="E607" s="204" t="s">
        <v>500</v>
      </c>
      <c r="F607" s="205"/>
      <c r="G607" s="50" t="s">
        <v>373</v>
      </c>
      <c r="H607" s="204" t="s">
        <v>336</v>
      </c>
      <c r="I607" s="205"/>
      <c r="K607" s="48" t="str">
        <f t="shared" si="18"/>
        <v>г Одинцово, ул Говорова, 38</v>
      </c>
      <c r="L607" s="48" t="str">
        <f>VLOOKUP(A:A,Лист2!$A:$F,2,FALSE)</f>
        <v>г.Одинцово, Говорова, 38</v>
      </c>
      <c r="S607" s="57">
        <f>G607*1</f>
        <v>48.16</v>
      </c>
    </row>
    <row r="608" spans="1:19" ht="11.85" customHeight="1" x14ac:dyDescent="0.2">
      <c r="A608" s="48" t="s">
        <v>726</v>
      </c>
      <c r="B608" s="201"/>
      <c r="C608" s="202"/>
      <c r="D608" s="203"/>
      <c r="E608" s="204" t="s">
        <v>499</v>
      </c>
      <c r="F608" s="205"/>
      <c r="G608" s="50" t="s">
        <v>498</v>
      </c>
      <c r="H608" s="204" t="s">
        <v>375</v>
      </c>
      <c r="I608" s="205"/>
      <c r="K608" s="48" t="str">
        <f t="shared" si="18"/>
        <v>г Одинцово, ул Говорова, 38</v>
      </c>
      <c r="L608" s="48" t="str">
        <f>VLOOKUP(A:A,Лист2!$A:$F,2,FALSE)</f>
        <v>г.Одинцово, Говорова, 38</v>
      </c>
      <c r="S608" s="48">
        <f t="shared" si="19"/>
        <v>0</v>
      </c>
    </row>
    <row r="609" spans="1:19" ht="11.85" customHeight="1" x14ac:dyDescent="0.2">
      <c r="A609" s="48" t="s">
        <v>726</v>
      </c>
      <c r="B609" s="198" t="s">
        <v>497</v>
      </c>
      <c r="C609" s="199"/>
      <c r="D609" s="200"/>
      <c r="E609" s="204" t="s">
        <v>495</v>
      </c>
      <c r="F609" s="205"/>
      <c r="G609" s="50" t="s">
        <v>365</v>
      </c>
      <c r="H609" s="204" t="s">
        <v>494</v>
      </c>
      <c r="I609" s="205"/>
      <c r="K609" s="48" t="str">
        <f t="shared" si="18"/>
        <v>г Одинцово, ул Говорова, 38</v>
      </c>
      <c r="L609" s="48" t="str">
        <f>VLOOKUP(A:A,Лист2!$A:$F,2,FALSE)</f>
        <v>г.Одинцово, Говорова, 38</v>
      </c>
      <c r="S609" s="48">
        <f t="shared" si="19"/>
        <v>0</v>
      </c>
    </row>
    <row r="610" spans="1:19" ht="11.1" customHeight="1" x14ac:dyDescent="0.2">
      <c r="A610" s="48" t="s">
        <v>726</v>
      </c>
      <c r="B610" s="209"/>
      <c r="C610" s="210"/>
      <c r="D610" s="211"/>
      <c r="E610" s="204" t="s">
        <v>492</v>
      </c>
      <c r="F610" s="205"/>
      <c r="G610" s="50" t="s">
        <v>350</v>
      </c>
      <c r="H610" s="204" t="s">
        <v>491</v>
      </c>
      <c r="I610" s="205"/>
      <c r="K610" s="48" t="str">
        <f t="shared" si="18"/>
        <v>г Одинцово, ул Говорова, 38</v>
      </c>
      <c r="L610" s="48" t="str">
        <f>VLOOKUP(A:A,Лист2!$A:$F,2,FALSE)</f>
        <v>г.Одинцово, Говорова, 38</v>
      </c>
      <c r="S610" s="48">
        <f t="shared" si="19"/>
        <v>0</v>
      </c>
    </row>
    <row r="611" spans="1:19" ht="11.85" customHeight="1" x14ac:dyDescent="0.2">
      <c r="A611" s="48" t="s">
        <v>726</v>
      </c>
      <c r="B611" s="201"/>
      <c r="C611" s="202"/>
      <c r="D611" s="203"/>
      <c r="E611" s="204" t="s">
        <v>489</v>
      </c>
      <c r="F611" s="205"/>
      <c r="G611" s="50" t="s">
        <v>350</v>
      </c>
      <c r="H611" s="204" t="s">
        <v>488</v>
      </c>
      <c r="I611" s="205"/>
      <c r="K611" s="48" t="str">
        <f t="shared" si="18"/>
        <v>г Одинцово, ул Говорова, 38</v>
      </c>
      <c r="L611" s="48" t="str">
        <f>VLOOKUP(A:A,Лист2!$A:$F,2,FALSE)</f>
        <v>г.Одинцово, Говорова, 38</v>
      </c>
      <c r="S611" s="48">
        <f t="shared" si="19"/>
        <v>0</v>
      </c>
    </row>
    <row r="612" spans="1:19" ht="11.85" customHeight="1" x14ac:dyDescent="0.2">
      <c r="A612" s="48" t="s">
        <v>726</v>
      </c>
      <c r="B612" s="51"/>
      <c r="C612" s="196" t="s">
        <v>725</v>
      </c>
      <c r="D612" s="197"/>
      <c r="E612" s="197"/>
      <c r="F612" s="197"/>
      <c r="G612" s="197"/>
      <c r="H612" s="197"/>
      <c r="I612" s="196"/>
      <c r="K612" s="48" t="str">
        <f t="shared" si="18"/>
        <v>г Одинцово, ул Говорова, 38</v>
      </c>
      <c r="L612" s="48" t="str">
        <f>VLOOKUP(A:A,Лист2!$A:$F,2,FALSE)</f>
        <v>г.Одинцово, Говорова, 38</v>
      </c>
      <c r="S612" s="48">
        <f t="shared" si="19"/>
        <v>0</v>
      </c>
    </row>
    <row r="613" spans="1:19" ht="11.85" customHeight="1" x14ac:dyDescent="0.2">
      <c r="A613" s="48" t="s">
        <v>725</v>
      </c>
      <c r="B613" s="198" t="s">
        <v>505</v>
      </c>
      <c r="C613" s="199"/>
      <c r="D613" s="200"/>
      <c r="E613" s="204" t="s">
        <v>503</v>
      </c>
      <c r="F613" s="205"/>
      <c r="G613" s="50" t="s">
        <v>368</v>
      </c>
      <c r="H613" s="204" t="s">
        <v>406</v>
      </c>
      <c r="I613" s="205"/>
      <c r="K613" s="48" t="str">
        <f t="shared" si="18"/>
        <v>г Одинцово, ул Говорова, 40</v>
      </c>
      <c r="L613" s="48" t="str">
        <f>VLOOKUP(A:A,Лист2!$A:$F,2,FALSE)</f>
        <v>г.Одинцово, Говорова, 40</v>
      </c>
      <c r="S613" s="48">
        <f t="shared" si="19"/>
        <v>0</v>
      </c>
    </row>
    <row r="614" spans="1:19" ht="11.1" customHeight="1" x14ac:dyDescent="0.2">
      <c r="A614" s="48" t="s">
        <v>725</v>
      </c>
      <c r="B614" s="201"/>
      <c r="C614" s="202"/>
      <c r="D614" s="203"/>
      <c r="E614" s="204" t="s">
        <v>501</v>
      </c>
      <c r="F614" s="205"/>
      <c r="G614" s="50" t="s">
        <v>368</v>
      </c>
      <c r="H614" s="204" t="s">
        <v>488</v>
      </c>
      <c r="I614" s="205"/>
      <c r="K614" s="48" t="str">
        <f t="shared" si="18"/>
        <v>г Одинцово, ул Говорова, 40</v>
      </c>
      <c r="L614" s="48" t="str">
        <f>VLOOKUP(A:A,Лист2!$A:$F,2,FALSE)</f>
        <v>г.Одинцово, Говорова, 40</v>
      </c>
      <c r="S614" s="48">
        <f t="shared" si="19"/>
        <v>0</v>
      </c>
    </row>
    <row r="615" spans="1:19" ht="11.85" customHeight="1" x14ac:dyDescent="0.2">
      <c r="A615" s="48" t="s">
        <v>725</v>
      </c>
      <c r="B615" s="198" t="s">
        <v>339</v>
      </c>
      <c r="C615" s="199"/>
      <c r="D615" s="200"/>
      <c r="E615" s="204" t="s">
        <v>351</v>
      </c>
      <c r="F615" s="205"/>
      <c r="G615" s="50" t="s">
        <v>350</v>
      </c>
      <c r="H615" s="204" t="s">
        <v>396</v>
      </c>
      <c r="I615" s="205"/>
      <c r="K615" s="48" t="str">
        <f t="shared" si="18"/>
        <v>г Одинцово, ул Говорова, 40</v>
      </c>
      <c r="L615" s="48" t="str">
        <f>VLOOKUP(A:A,Лист2!$A:$F,2,FALSE)</f>
        <v>г.Одинцово, Говорова, 40</v>
      </c>
      <c r="S615" s="48">
        <f t="shared" si="19"/>
        <v>0</v>
      </c>
    </row>
    <row r="616" spans="1:19" ht="11.85" customHeight="1" x14ac:dyDescent="0.2">
      <c r="A616" s="48" t="s">
        <v>725</v>
      </c>
      <c r="B616" s="209"/>
      <c r="C616" s="210"/>
      <c r="D616" s="211"/>
      <c r="E616" s="204" t="s">
        <v>371</v>
      </c>
      <c r="F616" s="205"/>
      <c r="G616" s="50" t="s">
        <v>350</v>
      </c>
      <c r="H616" s="204" t="s">
        <v>396</v>
      </c>
      <c r="I616" s="205"/>
      <c r="K616" s="48" t="str">
        <f t="shared" si="18"/>
        <v>г Одинцово, ул Говорова, 40</v>
      </c>
      <c r="L616" s="48" t="str">
        <f>VLOOKUP(A:A,Лист2!$A:$F,2,FALSE)</f>
        <v>г.Одинцово, Говорова, 40</v>
      </c>
      <c r="S616" s="48">
        <f t="shared" si="19"/>
        <v>0</v>
      </c>
    </row>
    <row r="617" spans="1:19" ht="11.85" customHeight="1" x14ac:dyDescent="0.2">
      <c r="A617" s="48" t="s">
        <v>725</v>
      </c>
      <c r="B617" s="209"/>
      <c r="C617" s="210"/>
      <c r="D617" s="211"/>
      <c r="E617" s="204" t="s">
        <v>369</v>
      </c>
      <c r="F617" s="205"/>
      <c r="G617" s="50" t="s">
        <v>368</v>
      </c>
      <c r="H617" s="204" t="s">
        <v>398</v>
      </c>
      <c r="I617" s="205"/>
      <c r="K617" s="48" t="str">
        <f t="shared" si="18"/>
        <v>г Одинцово, ул Говорова, 40</v>
      </c>
      <c r="L617" s="48" t="str">
        <f>VLOOKUP(A:A,Лист2!$A:$F,2,FALSE)</f>
        <v>г.Одинцово, Говорова, 40</v>
      </c>
      <c r="S617" s="48">
        <f t="shared" si="19"/>
        <v>0</v>
      </c>
    </row>
    <row r="618" spans="1:19" ht="11.1" customHeight="1" x14ac:dyDescent="0.2">
      <c r="A618" s="48" t="s">
        <v>725</v>
      </c>
      <c r="B618" s="209"/>
      <c r="C618" s="210"/>
      <c r="D618" s="211"/>
      <c r="E618" s="204" t="s">
        <v>366</v>
      </c>
      <c r="F618" s="205"/>
      <c r="G618" s="50" t="s">
        <v>365</v>
      </c>
      <c r="H618" s="204" t="s">
        <v>401</v>
      </c>
      <c r="I618" s="205"/>
      <c r="K618" s="48" t="str">
        <f t="shared" si="18"/>
        <v>г Одинцово, ул Говорова, 40</v>
      </c>
      <c r="L618" s="48" t="str">
        <f>VLOOKUP(A:A,Лист2!$A:$F,2,FALSE)</f>
        <v>г.Одинцово, Говорова, 40</v>
      </c>
      <c r="S618" s="48">
        <f t="shared" si="19"/>
        <v>0</v>
      </c>
    </row>
    <row r="619" spans="1:19" ht="11.85" customHeight="1" x14ac:dyDescent="0.2">
      <c r="A619" s="48" t="s">
        <v>725</v>
      </c>
      <c r="B619" s="209"/>
      <c r="C619" s="210"/>
      <c r="D619" s="211"/>
      <c r="E619" s="204" t="s">
        <v>500</v>
      </c>
      <c r="F619" s="205"/>
      <c r="G619" s="50" t="s">
        <v>373</v>
      </c>
      <c r="H619" s="204" t="s">
        <v>336</v>
      </c>
      <c r="I619" s="205"/>
      <c r="K619" s="48" t="str">
        <f t="shared" si="18"/>
        <v>г Одинцово, ул Говорова, 40</v>
      </c>
      <c r="L619" s="48" t="str">
        <f>VLOOKUP(A:A,Лист2!$A:$F,2,FALSE)</f>
        <v>г.Одинцово, Говорова, 40</v>
      </c>
      <c r="S619" s="57">
        <f>G619*1</f>
        <v>48.16</v>
      </c>
    </row>
    <row r="620" spans="1:19" ht="11.85" customHeight="1" x14ac:dyDescent="0.2">
      <c r="A620" s="48" t="s">
        <v>725</v>
      </c>
      <c r="B620" s="201"/>
      <c r="C620" s="202"/>
      <c r="D620" s="203"/>
      <c r="E620" s="204" t="s">
        <v>499</v>
      </c>
      <c r="F620" s="205"/>
      <c r="G620" s="50" t="s">
        <v>498</v>
      </c>
      <c r="H620" s="204" t="s">
        <v>375</v>
      </c>
      <c r="I620" s="205"/>
      <c r="K620" s="48" t="str">
        <f t="shared" si="18"/>
        <v>г Одинцово, ул Говорова, 40</v>
      </c>
      <c r="L620" s="48" t="str">
        <f>VLOOKUP(A:A,Лист2!$A:$F,2,FALSE)</f>
        <v>г.Одинцово, Говорова, 40</v>
      </c>
      <c r="S620" s="48">
        <f t="shared" si="19"/>
        <v>0</v>
      </c>
    </row>
    <row r="621" spans="1:19" ht="11.85" customHeight="1" x14ac:dyDescent="0.2">
      <c r="A621" s="48" t="s">
        <v>725</v>
      </c>
      <c r="B621" s="198" t="s">
        <v>497</v>
      </c>
      <c r="C621" s="199"/>
      <c r="D621" s="200"/>
      <c r="E621" s="204" t="s">
        <v>495</v>
      </c>
      <c r="F621" s="205"/>
      <c r="G621" s="50" t="s">
        <v>365</v>
      </c>
      <c r="H621" s="204" t="s">
        <v>494</v>
      </c>
      <c r="I621" s="205"/>
      <c r="K621" s="48" t="str">
        <f t="shared" si="18"/>
        <v>г Одинцово, ул Говорова, 40</v>
      </c>
      <c r="L621" s="48" t="str">
        <f>VLOOKUP(A:A,Лист2!$A:$F,2,FALSE)</f>
        <v>г.Одинцово, Говорова, 40</v>
      </c>
      <c r="S621" s="48">
        <f t="shared" si="19"/>
        <v>0</v>
      </c>
    </row>
    <row r="622" spans="1:19" ht="11.1" customHeight="1" x14ac:dyDescent="0.2">
      <c r="A622" s="48" t="s">
        <v>725</v>
      </c>
      <c r="B622" s="209"/>
      <c r="C622" s="210"/>
      <c r="D622" s="211"/>
      <c r="E622" s="204" t="s">
        <v>492</v>
      </c>
      <c r="F622" s="205"/>
      <c r="G622" s="50" t="s">
        <v>350</v>
      </c>
      <c r="H622" s="204" t="s">
        <v>491</v>
      </c>
      <c r="I622" s="205"/>
      <c r="K622" s="48" t="str">
        <f t="shared" si="18"/>
        <v>г Одинцово, ул Говорова, 40</v>
      </c>
      <c r="L622" s="48" t="str">
        <f>VLOOKUP(A:A,Лист2!$A:$F,2,FALSE)</f>
        <v>г.Одинцово, Говорова, 40</v>
      </c>
      <c r="S622" s="48">
        <f t="shared" si="19"/>
        <v>0</v>
      </c>
    </row>
    <row r="623" spans="1:19" ht="11.85" customHeight="1" x14ac:dyDescent="0.2">
      <c r="A623" s="48" t="s">
        <v>725</v>
      </c>
      <c r="B623" s="201"/>
      <c r="C623" s="202"/>
      <c r="D623" s="203"/>
      <c r="E623" s="204" t="s">
        <v>489</v>
      </c>
      <c r="F623" s="205"/>
      <c r="G623" s="50" t="s">
        <v>350</v>
      </c>
      <c r="H623" s="204" t="s">
        <v>488</v>
      </c>
      <c r="I623" s="205"/>
      <c r="K623" s="48" t="str">
        <f t="shared" si="18"/>
        <v>г Одинцово, ул Говорова, 40</v>
      </c>
      <c r="L623" s="48" t="str">
        <f>VLOOKUP(A:A,Лист2!$A:$F,2,FALSE)</f>
        <v>г.Одинцово, Говорова, 40</v>
      </c>
      <c r="S623" s="48">
        <f t="shared" si="19"/>
        <v>0</v>
      </c>
    </row>
    <row r="624" spans="1:19" ht="11.85" customHeight="1" x14ac:dyDescent="0.2">
      <c r="A624" s="48" t="s">
        <v>725</v>
      </c>
      <c r="B624" s="51"/>
      <c r="C624" s="196" t="s">
        <v>724</v>
      </c>
      <c r="D624" s="197"/>
      <c r="E624" s="197"/>
      <c r="F624" s="197"/>
      <c r="G624" s="197"/>
      <c r="H624" s="197"/>
      <c r="I624" s="196"/>
      <c r="K624" s="48" t="str">
        <f t="shared" si="18"/>
        <v>г Одинцово, ул Говорова, 40</v>
      </c>
      <c r="L624" s="48" t="str">
        <f>VLOOKUP(A:A,Лист2!$A:$F,2,FALSE)</f>
        <v>г.Одинцово, Говорова, 40</v>
      </c>
      <c r="S624" s="48">
        <f t="shared" si="19"/>
        <v>0</v>
      </c>
    </row>
    <row r="625" spans="1:19" ht="11.85" customHeight="1" x14ac:dyDescent="0.2">
      <c r="A625" s="48" t="s">
        <v>724</v>
      </c>
      <c r="B625" s="198" t="s">
        <v>354</v>
      </c>
      <c r="C625" s="212"/>
      <c r="D625" s="213"/>
      <c r="E625" s="204" t="s">
        <v>353</v>
      </c>
      <c r="F625" s="205"/>
      <c r="G625" s="50" t="s">
        <v>352</v>
      </c>
      <c r="H625" s="204" t="s">
        <v>336</v>
      </c>
      <c r="I625" s="205"/>
      <c r="K625" s="48" t="str">
        <f t="shared" si="18"/>
        <v>г Одинцово, ул Комсомольская, 2</v>
      </c>
      <c r="L625" s="48" t="str">
        <f>VLOOKUP(A:A,Лист2!$A:$F,2,FALSE)</f>
        <v>г.Одинцово, Комсомольская, 2</v>
      </c>
      <c r="S625" s="48">
        <f t="shared" si="19"/>
        <v>0</v>
      </c>
    </row>
    <row r="626" spans="1:19" ht="11.1" customHeight="1" x14ac:dyDescent="0.2">
      <c r="A626" s="48" t="s">
        <v>724</v>
      </c>
      <c r="B626" s="198" t="s">
        <v>339</v>
      </c>
      <c r="C626" s="199"/>
      <c r="D626" s="200"/>
      <c r="E626" s="204" t="s">
        <v>351</v>
      </c>
      <c r="F626" s="205"/>
      <c r="G626" s="50" t="s">
        <v>350</v>
      </c>
      <c r="H626" s="204" t="s">
        <v>379</v>
      </c>
      <c r="I626" s="205"/>
      <c r="K626" s="48" t="str">
        <f t="shared" si="18"/>
        <v>г Одинцово, ул Комсомольская, 2</v>
      </c>
      <c r="L626" s="48" t="str">
        <f>VLOOKUP(A:A,Лист2!$A:$F,2,FALSE)</f>
        <v>г.Одинцово, Комсомольская, 2</v>
      </c>
      <c r="S626" s="48">
        <f t="shared" si="19"/>
        <v>0</v>
      </c>
    </row>
    <row r="627" spans="1:19" ht="11.85" customHeight="1" x14ac:dyDescent="0.2">
      <c r="A627" s="48" t="s">
        <v>724</v>
      </c>
      <c r="B627" s="209"/>
      <c r="C627" s="210"/>
      <c r="D627" s="211"/>
      <c r="E627" s="204" t="s">
        <v>371</v>
      </c>
      <c r="F627" s="205"/>
      <c r="G627" s="50" t="s">
        <v>350</v>
      </c>
      <c r="H627" s="204" t="s">
        <v>379</v>
      </c>
      <c r="I627" s="205"/>
      <c r="K627" s="48" t="str">
        <f t="shared" si="18"/>
        <v>г Одинцово, ул Комсомольская, 2</v>
      </c>
      <c r="L627" s="48" t="str">
        <f>VLOOKUP(A:A,Лист2!$A:$F,2,FALSE)</f>
        <v>г.Одинцово, Комсомольская, 2</v>
      </c>
      <c r="S627" s="48">
        <f t="shared" si="19"/>
        <v>0</v>
      </c>
    </row>
    <row r="628" spans="1:19" ht="11.85" customHeight="1" x14ac:dyDescent="0.2">
      <c r="A628" s="48" t="s">
        <v>724</v>
      </c>
      <c r="B628" s="209"/>
      <c r="C628" s="210"/>
      <c r="D628" s="211"/>
      <c r="E628" s="204" t="s">
        <v>369</v>
      </c>
      <c r="F628" s="205"/>
      <c r="G628" s="50" t="s">
        <v>368</v>
      </c>
      <c r="H628" s="204" t="s">
        <v>378</v>
      </c>
      <c r="I628" s="205"/>
      <c r="K628" s="48" t="str">
        <f t="shared" si="18"/>
        <v>г Одинцово, ул Комсомольская, 2</v>
      </c>
      <c r="L628" s="48" t="str">
        <f>VLOOKUP(A:A,Лист2!$A:$F,2,FALSE)</f>
        <v>г.Одинцово, Комсомольская, 2</v>
      </c>
      <c r="S628" s="48">
        <f t="shared" si="19"/>
        <v>0</v>
      </c>
    </row>
    <row r="629" spans="1:19" ht="11.85" customHeight="1" x14ac:dyDescent="0.2">
      <c r="A629" s="48" t="s">
        <v>724</v>
      </c>
      <c r="B629" s="209"/>
      <c r="C629" s="210"/>
      <c r="D629" s="211"/>
      <c r="E629" s="204" t="s">
        <v>366</v>
      </c>
      <c r="F629" s="205"/>
      <c r="G629" s="50" t="s">
        <v>365</v>
      </c>
      <c r="H629" s="204" t="s">
        <v>377</v>
      </c>
      <c r="I629" s="205"/>
      <c r="K629" s="48" t="str">
        <f t="shared" si="18"/>
        <v>г Одинцово, ул Комсомольская, 2</v>
      </c>
      <c r="L629" s="48" t="str">
        <f>VLOOKUP(A:A,Лист2!$A:$F,2,FALSE)</f>
        <v>г.Одинцово, Комсомольская, 2</v>
      </c>
      <c r="S629" s="48">
        <f t="shared" si="19"/>
        <v>0</v>
      </c>
    </row>
    <row r="630" spans="1:19" ht="11.1" customHeight="1" x14ac:dyDescent="0.2">
      <c r="A630" s="48" t="s">
        <v>724</v>
      </c>
      <c r="B630" s="209"/>
      <c r="C630" s="210"/>
      <c r="D630" s="211"/>
      <c r="E630" s="204" t="s">
        <v>508</v>
      </c>
      <c r="F630" s="205"/>
      <c r="G630" s="50" t="s">
        <v>507</v>
      </c>
      <c r="H630" s="204" t="s">
        <v>375</v>
      </c>
      <c r="I630" s="205"/>
      <c r="K630" s="48" t="str">
        <f t="shared" si="18"/>
        <v>г Одинцово, ул Комсомольская, 2</v>
      </c>
      <c r="L630" s="48" t="str">
        <f>VLOOKUP(A:A,Лист2!$A:$F,2,FALSE)</f>
        <v>г.Одинцово, Комсомольская, 2</v>
      </c>
      <c r="S630" s="48">
        <f t="shared" si="19"/>
        <v>0</v>
      </c>
    </row>
    <row r="631" spans="1:19" ht="11.85" customHeight="1" x14ac:dyDescent="0.2">
      <c r="A631" s="48" t="s">
        <v>724</v>
      </c>
      <c r="B631" s="201"/>
      <c r="C631" s="202"/>
      <c r="D631" s="203"/>
      <c r="E631" s="204" t="s">
        <v>579</v>
      </c>
      <c r="F631" s="205"/>
      <c r="G631" s="50" t="s">
        <v>578</v>
      </c>
      <c r="H631" s="204" t="s">
        <v>336</v>
      </c>
      <c r="I631" s="205"/>
      <c r="K631" s="48" t="str">
        <f t="shared" si="18"/>
        <v>г Одинцово, ул Комсомольская, 2</v>
      </c>
      <c r="L631" s="48" t="str">
        <f>VLOOKUP(A:A,Лист2!$A:$F,2,FALSE)</f>
        <v>г.Одинцово, Комсомольская, 2</v>
      </c>
      <c r="S631" s="57">
        <f>G631*1</f>
        <v>39.51</v>
      </c>
    </row>
    <row r="632" spans="1:19" ht="11.85" customHeight="1" x14ac:dyDescent="0.2">
      <c r="A632" s="48" t="s">
        <v>724</v>
      </c>
      <c r="B632" s="51"/>
      <c r="C632" s="196" t="s">
        <v>723</v>
      </c>
      <c r="D632" s="197"/>
      <c r="E632" s="197"/>
      <c r="F632" s="197"/>
      <c r="G632" s="197"/>
      <c r="H632" s="197"/>
      <c r="I632" s="196"/>
      <c r="K632" s="48" t="str">
        <f t="shared" si="18"/>
        <v>г Одинцово, ул Комсомольская, 2</v>
      </c>
      <c r="L632" s="48" t="str">
        <f>VLOOKUP(A:A,Лист2!$A:$F,2,FALSE)</f>
        <v>г.Одинцово, Комсомольская, 2</v>
      </c>
      <c r="S632" s="48">
        <f t="shared" si="19"/>
        <v>0</v>
      </c>
    </row>
    <row r="633" spans="1:19" ht="11.85" customHeight="1" x14ac:dyDescent="0.2">
      <c r="A633" s="48" t="s">
        <v>723</v>
      </c>
      <c r="B633" s="198" t="s">
        <v>354</v>
      </c>
      <c r="C633" s="212"/>
      <c r="D633" s="213"/>
      <c r="E633" s="204" t="s">
        <v>353</v>
      </c>
      <c r="F633" s="205"/>
      <c r="G633" s="50" t="s">
        <v>352</v>
      </c>
      <c r="H633" s="204" t="s">
        <v>336</v>
      </c>
      <c r="I633" s="205"/>
      <c r="K633" s="48" t="str">
        <f t="shared" si="18"/>
        <v>г Одинцово, ул Комсомольская, 3</v>
      </c>
      <c r="L633" s="48" t="str">
        <f>VLOOKUP(A:A,Лист2!$A:$F,2,FALSE)</f>
        <v>г.Одинцово, Комсомольская, 3</v>
      </c>
      <c r="S633" s="48">
        <f t="shared" si="19"/>
        <v>0</v>
      </c>
    </row>
    <row r="634" spans="1:19" ht="11.1" customHeight="1" x14ac:dyDescent="0.2">
      <c r="A634" s="48" t="s">
        <v>723</v>
      </c>
      <c r="B634" s="51"/>
      <c r="C634" s="196" t="s">
        <v>722</v>
      </c>
      <c r="D634" s="197"/>
      <c r="E634" s="197"/>
      <c r="F634" s="197"/>
      <c r="G634" s="197"/>
      <c r="H634" s="197"/>
      <c r="I634" s="196"/>
      <c r="K634" s="48" t="str">
        <f t="shared" si="18"/>
        <v>г Одинцово, ул Комсомольская, 3</v>
      </c>
      <c r="L634" s="48" t="str">
        <f>VLOOKUP(A:A,Лист2!$A:$F,2,FALSE)</f>
        <v>г.Одинцово, Комсомольская, 3</v>
      </c>
      <c r="S634" s="48">
        <f t="shared" si="19"/>
        <v>0</v>
      </c>
    </row>
    <row r="635" spans="1:19" ht="11.85" customHeight="1" x14ac:dyDescent="0.2">
      <c r="A635" s="48" t="s">
        <v>722</v>
      </c>
      <c r="B635" s="198" t="s">
        <v>354</v>
      </c>
      <c r="C635" s="212"/>
      <c r="D635" s="213"/>
      <c r="E635" s="204" t="s">
        <v>353</v>
      </c>
      <c r="F635" s="205"/>
      <c r="G635" s="50" t="s">
        <v>352</v>
      </c>
      <c r="H635" s="204" t="s">
        <v>336</v>
      </c>
      <c r="I635" s="205"/>
      <c r="K635" s="48" t="str">
        <f t="shared" si="18"/>
        <v>г Одинцово, ул Комсомольская, 4</v>
      </c>
      <c r="L635" s="48" t="str">
        <f>VLOOKUP(A:A,Лист2!$A:$F,2,FALSE)</f>
        <v>г.Одинцово, Комсомольская, 4</v>
      </c>
      <c r="S635" s="48">
        <f t="shared" si="19"/>
        <v>0</v>
      </c>
    </row>
    <row r="636" spans="1:19" ht="11.85" customHeight="1" x14ac:dyDescent="0.2">
      <c r="A636" s="48" t="s">
        <v>722</v>
      </c>
      <c r="B636" s="198" t="s">
        <v>339</v>
      </c>
      <c r="C636" s="199"/>
      <c r="D636" s="200"/>
      <c r="E636" s="204" t="s">
        <v>351</v>
      </c>
      <c r="F636" s="205"/>
      <c r="G636" s="50" t="s">
        <v>350</v>
      </c>
      <c r="H636" s="204" t="s">
        <v>396</v>
      </c>
      <c r="I636" s="205"/>
      <c r="K636" s="48" t="str">
        <f t="shared" si="18"/>
        <v>г Одинцово, ул Комсомольская, 4</v>
      </c>
      <c r="L636" s="48" t="str">
        <f>VLOOKUP(A:A,Лист2!$A:$F,2,FALSE)</f>
        <v>г.Одинцово, Комсомольская, 4</v>
      </c>
      <c r="S636" s="48">
        <f t="shared" si="19"/>
        <v>0</v>
      </c>
    </row>
    <row r="637" spans="1:19" ht="11.85" customHeight="1" x14ac:dyDescent="0.2">
      <c r="A637" s="48" t="s">
        <v>722</v>
      </c>
      <c r="B637" s="209"/>
      <c r="C637" s="210"/>
      <c r="D637" s="211"/>
      <c r="E637" s="204" t="s">
        <v>371</v>
      </c>
      <c r="F637" s="205"/>
      <c r="G637" s="50" t="s">
        <v>350</v>
      </c>
      <c r="H637" s="204" t="s">
        <v>396</v>
      </c>
      <c r="I637" s="205"/>
      <c r="K637" s="48" t="str">
        <f t="shared" si="18"/>
        <v>г Одинцово, ул Комсомольская, 4</v>
      </c>
      <c r="L637" s="48" t="str">
        <f>VLOOKUP(A:A,Лист2!$A:$F,2,FALSE)</f>
        <v>г.Одинцово, Комсомольская, 4</v>
      </c>
      <c r="S637" s="48">
        <f t="shared" si="19"/>
        <v>0</v>
      </c>
    </row>
    <row r="638" spans="1:19" ht="11.1" customHeight="1" x14ac:dyDescent="0.2">
      <c r="A638" s="48" t="s">
        <v>722</v>
      </c>
      <c r="B638" s="209"/>
      <c r="C638" s="210"/>
      <c r="D638" s="211"/>
      <c r="E638" s="204" t="s">
        <v>369</v>
      </c>
      <c r="F638" s="205"/>
      <c r="G638" s="50" t="s">
        <v>368</v>
      </c>
      <c r="H638" s="204" t="s">
        <v>398</v>
      </c>
      <c r="I638" s="205"/>
      <c r="K638" s="48" t="str">
        <f t="shared" si="18"/>
        <v>г Одинцово, ул Комсомольская, 4</v>
      </c>
      <c r="L638" s="48" t="str">
        <f>VLOOKUP(A:A,Лист2!$A:$F,2,FALSE)</f>
        <v>г.Одинцово, Комсомольская, 4</v>
      </c>
      <c r="S638" s="48">
        <f t="shared" si="19"/>
        <v>0</v>
      </c>
    </row>
    <row r="639" spans="1:19" ht="11.85" customHeight="1" x14ac:dyDescent="0.2">
      <c r="A639" s="48" t="s">
        <v>722</v>
      </c>
      <c r="B639" s="209"/>
      <c r="C639" s="210"/>
      <c r="D639" s="211"/>
      <c r="E639" s="204" t="s">
        <v>366</v>
      </c>
      <c r="F639" s="205"/>
      <c r="G639" s="50" t="s">
        <v>365</v>
      </c>
      <c r="H639" s="204" t="s">
        <v>401</v>
      </c>
      <c r="I639" s="205"/>
      <c r="K639" s="48" t="str">
        <f t="shared" si="18"/>
        <v>г Одинцово, ул Комсомольская, 4</v>
      </c>
      <c r="L639" s="48" t="str">
        <f>VLOOKUP(A:A,Лист2!$A:$F,2,FALSE)</f>
        <v>г.Одинцово, Комсомольская, 4</v>
      </c>
      <c r="S639" s="48">
        <f t="shared" si="19"/>
        <v>0</v>
      </c>
    </row>
    <row r="640" spans="1:19" ht="11.85" customHeight="1" x14ac:dyDescent="0.2">
      <c r="A640" s="48" t="s">
        <v>722</v>
      </c>
      <c r="B640" s="209"/>
      <c r="C640" s="210"/>
      <c r="D640" s="211"/>
      <c r="E640" s="204" t="s">
        <v>499</v>
      </c>
      <c r="F640" s="205"/>
      <c r="G640" s="50" t="s">
        <v>498</v>
      </c>
      <c r="H640" s="204" t="s">
        <v>375</v>
      </c>
      <c r="I640" s="205"/>
      <c r="K640" s="48" t="str">
        <f t="shared" si="18"/>
        <v>г Одинцово, ул Комсомольская, 4</v>
      </c>
      <c r="L640" s="48" t="str">
        <f>VLOOKUP(A:A,Лист2!$A:$F,2,FALSE)</f>
        <v>г.Одинцово, Комсомольская, 4</v>
      </c>
      <c r="S640" s="48">
        <f t="shared" si="19"/>
        <v>0</v>
      </c>
    </row>
    <row r="641" spans="1:19" ht="11.85" customHeight="1" x14ac:dyDescent="0.2">
      <c r="A641" s="48" t="s">
        <v>722</v>
      </c>
      <c r="B641" s="201"/>
      <c r="C641" s="202"/>
      <c r="D641" s="203"/>
      <c r="E641" s="204" t="s">
        <v>565</v>
      </c>
      <c r="F641" s="205"/>
      <c r="G641" s="50" t="s">
        <v>564</v>
      </c>
      <c r="H641" s="204" t="s">
        <v>336</v>
      </c>
      <c r="I641" s="205"/>
      <c r="K641" s="48" t="str">
        <f t="shared" si="18"/>
        <v>г Одинцово, ул Комсомольская, 4</v>
      </c>
      <c r="L641" s="48" t="str">
        <f>VLOOKUP(A:A,Лист2!$A:$F,2,FALSE)</f>
        <v>г.Одинцово, Комсомольская, 4</v>
      </c>
      <c r="S641" s="57">
        <f>G641*1</f>
        <v>39.28</v>
      </c>
    </row>
    <row r="642" spans="1:19" ht="11.1" customHeight="1" x14ac:dyDescent="0.2">
      <c r="A642" s="48" t="s">
        <v>722</v>
      </c>
      <c r="B642" s="51"/>
      <c r="C642" s="196" t="s">
        <v>721</v>
      </c>
      <c r="D642" s="197"/>
      <c r="E642" s="197"/>
      <c r="F642" s="197"/>
      <c r="G642" s="197"/>
      <c r="H642" s="197"/>
      <c r="I642" s="196"/>
      <c r="K642" s="48" t="str">
        <f t="shared" si="18"/>
        <v>г Одинцово, ул Комсомольская, 4</v>
      </c>
      <c r="L642" s="48" t="str">
        <f>VLOOKUP(A:A,Лист2!$A:$F,2,FALSE)</f>
        <v>г.Одинцово, Комсомольская, 4</v>
      </c>
      <c r="S642" s="48">
        <f t="shared" si="19"/>
        <v>0</v>
      </c>
    </row>
    <row r="643" spans="1:19" ht="11.85" customHeight="1" x14ac:dyDescent="0.2">
      <c r="A643" s="48" t="s">
        <v>721</v>
      </c>
      <c r="B643" s="198" t="s">
        <v>354</v>
      </c>
      <c r="C643" s="212"/>
      <c r="D643" s="213"/>
      <c r="E643" s="204" t="s">
        <v>353</v>
      </c>
      <c r="F643" s="205"/>
      <c r="G643" s="50" t="s">
        <v>352</v>
      </c>
      <c r="H643" s="204" t="s">
        <v>336</v>
      </c>
      <c r="I643" s="205"/>
      <c r="K643" s="48" t="str">
        <f t="shared" si="18"/>
        <v>г Одинцово, ул Комсомольская, 6</v>
      </c>
      <c r="L643" s="48" t="str">
        <f>VLOOKUP(A:A,Лист2!$A:$F,2,FALSE)</f>
        <v>г.Одинцово, Комсомольская, 6</v>
      </c>
      <c r="S643" s="48">
        <f t="shared" si="19"/>
        <v>0</v>
      </c>
    </row>
    <row r="644" spans="1:19" ht="11.85" customHeight="1" x14ac:dyDescent="0.2">
      <c r="A644" s="48" t="s">
        <v>721</v>
      </c>
      <c r="B644" s="198" t="s">
        <v>339</v>
      </c>
      <c r="C644" s="199"/>
      <c r="D644" s="200"/>
      <c r="E644" s="204" t="s">
        <v>351</v>
      </c>
      <c r="F644" s="205"/>
      <c r="G644" s="50" t="s">
        <v>350</v>
      </c>
      <c r="H644" s="204" t="s">
        <v>379</v>
      </c>
      <c r="I644" s="205"/>
      <c r="K644" s="48" t="str">
        <f t="shared" si="18"/>
        <v>г Одинцово, ул Комсомольская, 6</v>
      </c>
      <c r="L644" s="48" t="str">
        <f>VLOOKUP(A:A,Лист2!$A:$F,2,FALSE)</f>
        <v>г.Одинцово, Комсомольская, 6</v>
      </c>
      <c r="S644" s="48">
        <f t="shared" si="19"/>
        <v>0</v>
      </c>
    </row>
    <row r="645" spans="1:19" ht="11.85" customHeight="1" x14ac:dyDescent="0.2">
      <c r="A645" s="48" t="s">
        <v>721</v>
      </c>
      <c r="B645" s="209"/>
      <c r="C645" s="210"/>
      <c r="D645" s="211"/>
      <c r="E645" s="204" t="s">
        <v>371</v>
      </c>
      <c r="F645" s="205"/>
      <c r="G645" s="50" t="s">
        <v>350</v>
      </c>
      <c r="H645" s="204" t="s">
        <v>379</v>
      </c>
      <c r="I645" s="205"/>
      <c r="K645" s="48" t="str">
        <f t="shared" si="18"/>
        <v>г Одинцово, ул Комсомольская, 6</v>
      </c>
      <c r="L645" s="48" t="str">
        <f>VLOOKUP(A:A,Лист2!$A:$F,2,FALSE)</f>
        <v>г.Одинцово, Комсомольская, 6</v>
      </c>
      <c r="S645" s="48">
        <f t="shared" si="19"/>
        <v>0</v>
      </c>
    </row>
    <row r="646" spans="1:19" ht="11.1" customHeight="1" x14ac:dyDescent="0.2">
      <c r="A646" s="48" t="s">
        <v>721</v>
      </c>
      <c r="B646" s="209"/>
      <c r="C646" s="210"/>
      <c r="D646" s="211"/>
      <c r="E646" s="204" t="s">
        <v>369</v>
      </c>
      <c r="F646" s="205"/>
      <c r="G646" s="50" t="s">
        <v>368</v>
      </c>
      <c r="H646" s="204" t="s">
        <v>378</v>
      </c>
      <c r="I646" s="205"/>
      <c r="K646" s="48" t="str">
        <f t="shared" si="18"/>
        <v>г Одинцово, ул Комсомольская, 6</v>
      </c>
      <c r="L646" s="48" t="str">
        <f>VLOOKUP(A:A,Лист2!$A:$F,2,FALSE)</f>
        <v>г.Одинцово, Комсомольская, 6</v>
      </c>
      <c r="S646" s="48">
        <f t="shared" si="19"/>
        <v>0</v>
      </c>
    </row>
    <row r="647" spans="1:19" ht="11.85" customHeight="1" x14ac:dyDescent="0.2">
      <c r="A647" s="48" t="s">
        <v>721</v>
      </c>
      <c r="B647" s="209"/>
      <c r="C647" s="210"/>
      <c r="D647" s="211"/>
      <c r="E647" s="204" t="s">
        <v>366</v>
      </c>
      <c r="F647" s="205"/>
      <c r="G647" s="50" t="s">
        <v>365</v>
      </c>
      <c r="H647" s="204" t="s">
        <v>377</v>
      </c>
      <c r="I647" s="205"/>
      <c r="K647" s="48" t="str">
        <f t="shared" si="18"/>
        <v>г Одинцово, ул Комсомольская, 6</v>
      </c>
      <c r="L647" s="48" t="str">
        <f>VLOOKUP(A:A,Лист2!$A:$F,2,FALSE)</f>
        <v>г.Одинцово, Комсомольская, 6</v>
      </c>
      <c r="S647" s="48">
        <f t="shared" si="19"/>
        <v>0</v>
      </c>
    </row>
    <row r="648" spans="1:19" ht="11.85" customHeight="1" x14ac:dyDescent="0.2">
      <c r="A648" s="48" t="s">
        <v>721</v>
      </c>
      <c r="B648" s="209"/>
      <c r="C648" s="210"/>
      <c r="D648" s="211"/>
      <c r="E648" s="204" t="s">
        <v>508</v>
      </c>
      <c r="F648" s="205"/>
      <c r="G648" s="50" t="s">
        <v>507</v>
      </c>
      <c r="H648" s="204" t="s">
        <v>375</v>
      </c>
      <c r="I648" s="205"/>
      <c r="K648" s="48" t="str">
        <f t="shared" si="18"/>
        <v>г Одинцово, ул Комсомольская, 6</v>
      </c>
      <c r="L648" s="48" t="str">
        <f>VLOOKUP(A:A,Лист2!$A:$F,2,FALSE)</f>
        <v>г.Одинцово, Комсомольская, 6</v>
      </c>
      <c r="S648" s="48">
        <f t="shared" si="19"/>
        <v>0</v>
      </c>
    </row>
    <row r="649" spans="1:19" ht="11.85" customHeight="1" x14ac:dyDescent="0.2">
      <c r="A649" s="48" t="s">
        <v>721</v>
      </c>
      <c r="B649" s="201"/>
      <c r="C649" s="202"/>
      <c r="D649" s="203"/>
      <c r="E649" s="204" t="s">
        <v>579</v>
      </c>
      <c r="F649" s="205"/>
      <c r="G649" s="50" t="s">
        <v>578</v>
      </c>
      <c r="H649" s="204" t="s">
        <v>336</v>
      </c>
      <c r="I649" s="205"/>
      <c r="K649" s="48" t="str">
        <f t="shared" si="18"/>
        <v>г Одинцово, ул Комсомольская, 6</v>
      </c>
      <c r="L649" s="48" t="str">
        <f>VLOOKUP(A:A,Лист2!$A:$F,2,FALSE)</f>
        <v>г.Одинцово, Комсомольская, 6</v>
      </c>
      <c r="S649" s="57">
        <f>G649*1</f>
        <v>39.51</v>
      </c>
    </row>
    <row r="650" spans="1:19" ht="11.1" customHeight="1" x14ac:dyDescent="0.2">
      <c r="A650" s="48" t="s">
        <v>721</v>
      </c>
      <c r="B650" s="51"/>
      <c r="C650" s="196" t="s">
        <v>720</v>
      </c>
      <c r="D650" s="197"/>
      <c r="E650" s="197"/>
      <c r="F650" s="197"/>
      <c r="G650" s="197"/>
      <c r="H650" s="197"/>
      <c r="I650" s="196"/>
      <c r="K650" s="48" t="str">
        <f t="shared" ref="K650:K713" si="20">IF(C649&gt;0,C649,K649)</f>
        <v>г Одинцово, ул Комсомольская, 6</v>
      </c>
      <c r="L650" s="48" t="str">
        <f>VLOOKUP(A:A,Лист2!$A:$F,2,FALSE)</f>
        <v>г.Одинцово, Комсомольская, 6</v>
      </c>
      <c r="S650" s="48">
        <f t="shared" ref="S650:S713" si="21">IF($E650=S$7,G650,0)</f>
        <v>0</v>
      </c>
    </row>
    <row r="651" spans="1:19" ht="11.85" customHeight="1" x14ac:dyDescent="0.2">
      <c r="A651" s="48" t="s">
        <v>720</v>
      </c>
      <c r="B651" s="198" t="s">
        <v>354</v>
      </c>
      <c r="C651" s="212"/>
      <c r="D651" s="213"/>
      <c r="E651" s="204" t="s">
        <v>353</v>
      </c>
      <c r="F651" s="205"/>
      <c r="G651" s="50" t="s">
        <v>352</v>
      </c>
      <c r="H651" s="204" t="s">
        <v>336</v>
      </c>
      <c r="I651" s="205"/>
      <c r="K651" s="48" t="str">
        <f t="shared" si="20"/>
        <v>г Одинцово, ул Комсомольская, 7</v>
      </c>
      <c r="L651" s="48" t="str">
        <f>VLOOKUP(A:A,Лист2!$A:$F,2,FALSE)</f>
        <v>г.Одинцово, Комсомольская, 7</v>
      </c>
      <c r="S651" s="48">
        <f t="shared" si="21"/>
        <v>0</v>
      </c>
    </row>
    <row r="652" spans="1:19" ht="11.85" customHeight="1" x14ac:dyDescent="0.2">
      <c r="A652" s="48" t="s">
        <v>720</v>
      </c>
      <c r="B652" s="198" t="s">
        <v>339</v>
      </c>
      <c r="C652" s="199"/>
      <c r="D652" s="200"/>
      <c r="E652" s="204" t="s">
        <v>351</v>
      </c>
      <c r="F652" s="205"/>
      <c r="G652" s="50" t="s">
        <v>350</v>
      </c>
      <c r="H652" s="204" t="s">
        <v>396</v>
      </c>
      <c r="I652" s="205"/>
      <c r="K652" s="48" t="str">
        <f t="shared" si="20"/>
        <v>г Одинцово, ул Комсомольская, 7</v>
      </c>
      <c r="L652" s="48" t="str">
        <f>VLOOKUP(A:A,Лист2!$A:$F,2,FALSE)</f>
        <v>г.Одинцово, Комсомольская, 7</v>
      </c>
      <c r="S652" s="48">
        <f t="shared" si="21"/>
        <v>0</v>
      </c>
    </row>
    <row r="653" spans="1:19" ht="11.85" customHeight="1" x14ac:dyDescent="0.2">
      <c r="A653" s="48" t="s">
        <v>720</v>
      </c>
      <c r="B653" s="209"/>
      <c r="C653" s="210"/>
      <c r="D653" s="211"/>
      <c r="E653" s="204" t="s">
        <v>371</v>
      </c>
      <c r="F653" s="205"/>
      <c r="G653" s="50" t="s">
        <v>350</v>
      </c>
      <c r="H653" s="204" t="s">
        <v>396</v>
      </c>
      <c r="I653" s="205"/>
      <c r="K653" s="48" t="str">
        <f t="shared" si="20"/>
        <v>г Одинцово, ул Комсомольская, 7</v>
      </c>
      <c r="L653" s="48" t="str">
        <f>VLOOKUP(A:A,Лист2!$A:$F,2,FALSE)</f>
        <v>г.Одинцово, Комсомольская, 7</v>
      </c>
      <c r="S653" s="48">
        <f t="shared" si="21"/>
        <v>0</v>
      </c>
    </row>
    <row r="654" spans="1:19" ht="11.1" customHeight="1" x14ac:dyDescent="0.2">
      <c r="A654" s="48" t="s">
        <v>720</v>
      </c>
      <c r="B654" s="209"/>
      <c r="C654" s="210"/>
      <c r="D654" s="211"/>
      <c r="E654" s="204" t="s">
        <v>369</v>
      </c>
      <c r="F654" s="205"/>
      <c r="G654" s="50" t="s">
        <v>368</v>
      </c>
      <c r="H654" s="204" t="s">
        <v>398</v>
      </c>
      <c r="I654" s="205"/>
      <c r="K654" s="48" t="str">
        <f t="shared" si="20"/>
        <v>г Одинцово, ул Комсомольская, 7</v>
      </c>
      <c r="L654" s="48" t="str">
        <f>VLOOKUP(A:A,Лист2!$A:$F,2,FALSE)</f>
        <v>г.Одинцово, Комсомольская, 7</v>
      </c>
      <c r="S654" s="48">
        <f t="shared" si="21"/>
        <v>0</v>
      </c>
    </row>
    <row r="655" spans="1:19" ht="11.85" customHeight="1" x14ac:dyDescent="0.2">
      <c r="A655" s="48" t="s">
        <v>720</v>
      </c>
      <c r="B655" s="209"/>
      <c r="C655" s="210"/>
      <c r="D655" s="211"/>
      <c r="E655" s="204" t="s">
        <v>366</v>
      </c>
      <c r="F655" s="205"/>
      <c r="G655" s="50" t="s">
        <v>365</v>
      </c>
      <c r="H655" s="204" t="s">
        <v>401</v>
      </c>
      <c r="I655" s="205"/>
      <c r="K655" s="48" t="str">
        <f t="shared" si="20"/>
        <v>г Одинцово, ул Комсомольская, 7</v>
      </c>
      <c r="L655" s="48" t="str">
        <f>VLOOKUP(A:A,Лист2!$A:$F,2,FALSE)</f>
        <v>г.Одинцово, Комсомольская, 7</v>
      </c>
      <c r="S655" s="48">
        <f t="shared" si="21"/>
        <v>0</v>
      </c>
    </row>
    <row r="656" spans="1:19" ht="11.85" customHeight="1" x14ac:dyDescent="0.2">
      <c r="A656" s="48" t="s">
        <v>720</v>
      </c>
      <c r="B656" s="209"/>
      <c r="C656" s="210"/>
      <c r="D656" s="211"/>
      <c r="E656" s="204" t="s">
        <v>499</v>
      </c>
      <c r="F656" s="205"/>
      <c r="G656" s="50" t="s">
        <v>498</v>
      </c>
      <c r="H656" s="204" t="s">
        <v>375</v>
      </c>
      <c r="I656" s="205"/>
      <c r="K656" s="48" t="str">
        <f t="shared" si="20"/>
        <v>г Одинцово, ул Комсомольская, 7</v>
      </c>
      <c r="L656" s="48" t="str">
        <f>VLOOKUP(A:A,Лист2!$A:$F,2,FALSE)</f>
        <v>г.Одинцово, Комсомольская, 7</v>
      </c>
      <c r="S656" s="48">
        <f t="shared" si="21"/>
        <v>0</v>
      </c>
    </row>
    <row r="657" spans="1:19" ht="11.85" customHeight="1" x14ac:dyDescent="0.2">
      <c r="A657" s="48" t="s">
        <v>720</v>
      </c>
      <c r="B657" s="201"/>
      <c r="C657" s="202"/>
      <c r="D657" s="203"/>
      <c r="E657" s="204" t="s">
        <v>565</v>
      </c>
      <c r="F657" s="205"/>
      <c r="G657" s="50" t="s">
        <v>564</v>
      </c>
      <c r="H657" s="204" t="s">
        <v>336</v>
      </c>
      <c r="I657" s="205"/>
      <c r="K657" s="48" t="str">
        <f t="shared" si="20"/>
        <v>г Одинцово, ул Комсомольская, 7</v>
      </c>
      <c r="L657" s="48" t="str">
        <f>VLOOKUP(A:A,Лист2!$A:$F,2,FALSE)</f>
        <v>г.Одинцово, Комсомольская, 7</v>
      </c>
      <c r="S657" s="57">
        <f>G657*1</f>
        <v>39.28</v>
      </c>
    </row>
    <row r="658" spans="1:19" ht="11.1" customHeight="1" x14ac:dyDescent="0.2">
      <c r="A658" s="48" t="s">
        <v>720</v>
      </c>
      <c r="B658" s="51"/>
      <c r="C658" s="196" t="s">
        <v>719</v>
      </c>
      <c r="D658" s="197"/>
      <c r="E658" s="197"/>
      <c r="F658" s="197"/>
      <c r="G658" s="197"/>
      <c r="H658" s="197"/>
      <c r="I658" s="196"/>
      <c r="K658" s="48" t="str">
        <f t="shared" si="20"/>
        <v>г Одинцово, ул Комсомольская, 7</v>
      </c>
      <c r="L658" s="48" t="str">
        <f>VLOOKUP(A:A,Лист2!$A:$F,2,FALSE)</f>
        <v>г.Одинцово, Комсомольская, 7</v>
      </c>
      <c r="S658" s="48">
        <f t="shared" si="21"/>
        <v>0</v>
      </c>
    </row>
    <row r="659" spans="1:19" ht="11.85" customHeight="1" x14ac:dyDescent="0.2">
      <c r="A659" s="48" t="s">
        <v>719</v>
      </c>
      <c r="B659" s="198" t="s">
        <v>354</v>
      </c>
      <c r="C659" s="212"/>
      <c r="D659" s="213"/>
      <c r="E659" s="204" t="s">
        <v>353</v>
      </c>
      <c r="F659" s="205"/>
      <c r="G659" s="50" t="s">
        <v>352</v>
      </c>
      <c r="H659" s="204" t="s">
        <v>336</v>
      </c>
      <c r="I659" s="205"/>
      <c r="K659" s="48" t="str">
        <f t="shared" si="20"/>
        <v>г Одинцово, ул Комсомольская, 7А</v>
      </c>
      <c r="L659" s="48" t="str">
        <f>VLOOKUP(A:A,Лист2!$A:$F,2,FALSE)</f>
        <v>г.Одинцово, Комсомольская, 7а</v>
      </c>
      <c r="S659" s="48">
        <f t="shared" si="21"/>
        <v>0</v>
      </c>
    </row>
    <row r="660" spans="1:19" ht="11.85" customHeight="1" x14ac:dyDescent="0.2">
      <c r="A660" s="48" t="s">
        <v>719</v>
      </c>
      <c r="B660" s="198" t="s">
        <v>339</v>
      </c>
      <c r="C660" s="199"/>
      <c r="D660" s="200"/>
      <c r="E660" s="204" t="s">
        <v>351</v>
      </c>
      <c r="F660" s="205"/>
      <c r="G660" s="50" t="s">
        <v>350</v>
      </c>
      <c r="H660" s="204" t="s">
        <v>396</v>
      </c>
      <c r="I660" s="205"/>
      <c r="K660" s="48" t="str">
        <f t="shared" si="20"/>
        <v>г Одинцово, ул Комсомольская, 7А</v>
      </c>
      <c r="L660" s="48" t="str">
        <f>VLOOKUP(A:A,Лист2!$A:$F,2,FALSE)</f>
        <v>г.Одинцово, Комсомольская, 7а</v>
      </c>
      <c r="S660" s="48">
        <f t="shared" si="21"/>
        <v>0</v>
      </c>
    </row>
    <row r="661" spans="1:19" ht="11.85" customHeight="1" x14ac:dyDescent="0.2">
      <c r="A661" s="48" t="s">
        <v>719</v>
      </c>
      <c r="B661" s="209"/>
      <c r="C661" s="210"/>
      <c r="D661" s="211"/>
      <c r="E661" s="204" t="s">
        <v>371</v>
      </c>
      <c r="F661" s="205"/>
      <c r="G661" s="50" t="s">
        <v>350</v>
      </c>
      <c r="H661" s="204" t="s">
        <v>396</v>
      </c>
      <c r="I661" s="205"/>
      <c r="K661" s="48" t="str">
        <f t="shared" si="20"/>
        <v>г Одинцово, ул Комсомольская, 7А</v>
      </c>
      <c r="L661" s="48" t="str">
        <f>VLOOKUP(A:A,Лист2!$A:$F,2,FALSE)</f>
        <v>г.Одинцово, Комсомольская, 7а</v>
      </c>
      <c r="S661" s="48">
        <f t="shared" si="21"/>
        <v>0</v>
      </c>
    </row>
    <row r="662" spans="1:19" ht="11.1" customHeight="1" x14ac:dyDescent="0.2">
      <c r="A662" s="48" t="s">
        <v>719</v>
      </c>
      <c r="B662" s="209"/>
      <c r="C662" s="210"/>
      <c r="D662" s="211"/>
      <c r="E662" s="204" t="s">
        <v>369</v>
      </c>
      <c r="F662" s="205"/>
      <c r="G662" s="50" t="s">
        <v>368</v>
      </c>
      <c r="H662" s="204" t="s">
        <v>398</v>
      </c>
      <c r="I662" s="205"/>
      <c r="K662" s="48" t="str">
        <f t="shared" si="20"/>
        <v>г Одинцово, ул Комсомольская, 7А</v>
      </c>
      <c r="L662" s="48" t="str">
        <f>VLOOKUP(A:A,Лист2!$A:$F,2,FALSE)</f>
        <v>г.Одинцово, Комсомольская, 7а</v>
      </c>
      <c r="S662" s="48">
        <f t="shared" si="21"/>
        <v>0</v>
      </c>
    </row>
    <row r="663" spans="1:19" ht="11.85" customHeight="1" x14ac:dyDescent="0.2">
      <c r="A663" s="48" t="s">
        <v>719</v>
      </c>
      <c r="B663" s="209"/>
      <c r="C663" s="210"/>
      <c r="D663" s="211"/>
      <c r="E663" s="204" t="s">
        <v>366</v>
      </c>
      <c r="F663" s="205"/>
      <c r="G663" s="50" t="s">
        <v>365</v>
      </c>
      <c r="H663" s="204" t="s">
        <v>401</v>
      </c>
      <c r="I663" s="205"/>
      <c r="K663" s="48" t="str">
        <f t="shared" si="20"/>
        <v>г Одинцово, ул Комсомольская, 7А</v>
      </c>
      <c r="L663" s="48" t="str">
        <f>VLOOKUP(A:A,Лист2!$A:$F,2,FALSE)</f>
        <v>г.Одинцово, Комсомольская, 7а</v>
      </c>
      <c r="S663" s="48">
        <f t="shared" si="21"/>
        <v>0</v>
      </c>
    </row>
    <row r="664" spans="1:19" ht="11.85" customHeight="1" x14ac:dyDescent="0.2">
      <c r="A664" s="48" t="s">
        <v>719</v>
      </c>
      <c r="B664" s="209"/>
      <c r="C664" s="210"/>
      <c r="D664" s="211"/>
      <c r="E664" s="204" t="s">
        <v>499</v>
      </c>
      <c r="F664" s="205"/>
      <c r="G664" s="50" t="s">
        <v>498</v>
      </c>
      <c r="H664" s="204" t="s">
        <v>375</v>
      </c>
      <c r="I664" s="205"/>
      <c r="K664" s="48" t="str">
        <f t="shared" si="20"/>
        <v>г Одинцово, ул Комсомольская, 7А</v>
      </c>
      <c r="L664" s="48" t="str">
        <f>VLOOKUP(A:A,Лист2!$A:$F,2,FALSE)</f>
        <v>г.Одинцово, Комсомольская, 7а</v>
      </c>
      <c r="S664" s="48">
        <f t="shared" si="21"/>
        <v>0</v>
      </c>
    </row>
    <row r="665" spans="1:19" ht="11.85" customHeight="1" x14ac:dyDescent="0.2">
      <c r="A665" s="48" t="s">
        <v>719</v>
      </c>
      <c r="B665" s="201"/>
      <c r="C665" s="202"/>
      <c r="D665" s="203"/>
      <c r="E665" s="204" t="s">
        <v>565</v>
      </c>
      <c r="F665" s="205"/>
      <c r="G665" s="50" t="s">
        <v>564</v>
      </c>
      <c r="H665" s="204" t="s">
        <v>336</v>
      </c>
      <c r="I665" s="205"/>
      <c r="K665" s="48" t="str">
        <f t="shared" si="20"/>
        <v>г Одинцово, ул Комсомольская, 7А</v>
      </c>
      <c r="L665" s="48" t="str">
        <f>VLOOKUP(A:A,Лист2!$A:$F,2,FALSE)</f>
        <v>г.Одинцово, Комсомольская, 7а</v>
      </c>
      <c r="S665" s="57">
        <f>G665*1</f>
        <v>39.28</v>
      </c>
    </row>
    <row r="666" spans="1:19" ht="11.1" customHeight="1" x14ac:dyDescent="0.2">
      <c r="A666" s="48" t="s">
        <v>719</v>
      </c>
      <c r="B666" s="51"/>
      <c r="C666" s="196" t="s">
        <v>718</v>
      </c>
      <c r="D666" s="197"/>
      <c r="E666" s="197"/>
      <c r="F666" s="197"/>
      <c r="G666" s="197"/>
      <c r="H666" s="197"/>
      <c r="I666" s="196"/>
      <c r="K666" s="48" t="str">
        <f t="shared" si="20"/>
        <v>г Одинцово, ул Комсомольская, 7А</v>
      </c>
      <c r="L666" s="48" t="str">
        <f>VLOOKUP(A:A,Лист2!$A:$F,2,FALSE)</f>
        <v>г.Одинцово, Комсомольская, 7а</v>
      </c>
      <c r="S666" s="48">
        <f t="shared" si="21"/>
        <v>0</v>
      </c>
    </row>
    <row r="667" spans="1:19" ht="11.85" customHeight="1" x14ac:dyDescent="0.2">
      <c r="A667" s="48" t="s">
        <v>718</v>
      </c>
      <c r="B667" s="198" t="s">
        <v>354</v>
      </c>
      <c r="C667" s="212"/>
      <c r="D667" s="213"/>
      <c r="E667" s="204" t="s">
        <v>353</v>
      </c>
      <c r="F667" s="205"/>
      <c r="G667" s="50" t="s">
        <v>352</v>
      </c>
      <c r="H667" s="204" t="s">
        <v>336</v>
      </c>
      <c r="I667" s="205"/>
      <c r="K667" s="48" t="str">
        <f t="shared" si="20"/>
        <v>г Одинцово, ул Комсомольская, 9</v>
      </c>
      <c r="L667" s="48" t="str">
        <f>VLOOKUP(A:A,Лист2!$A:$F,2,FALSE)</f>
        <v>г.Одинцово, Комсомольская, 9</v>
      </c>
      <c r="S667" s="48">
        <f t="shared" si="21"/>
        <v>0</v>
      </c>
    </row>
    <row r="668" spans="1:19" ht="11.85" customHeight="1" x14ac:dyDescent="0.2">
      <c r="A668" s="48" t="s">
        <v>718</v>
      </c>
      <c r="B668" s="198" t="s">
        <v>339</v>
      </c>
      <c r="C668" s="199"/>
      <c r="D668" s="200"/>
      <c r="E668" s="204" t="s">
        <v>351</v>
      </c>
      <c r="F668" s="205"/>
      <c r="G668" s="50" t="s">
        <v>350</v>
      </c>
      <c r="H668" s="204" t="s">
        <v>396</v>
      </c>
      <c r="I668" s="205"/>
      <c r="K668" s="48" t="str">
        <f t="shared" si="20"/>
        <v>г Одинцово, ул Комсомольская, 9</v>
      </c>
      <c r="L668" s="48" t="str">
        <f>VLOOKUP(A:A,Лист2!$A:$F,2,FALSE)</f>
        <v>г.Одинцово, Комсомольская, 9</v>
      </c>
      <c r="S668" s="48">
        <f t="shared" si="21"/>
        <v>0</v>
      </c>
    </row>
    <row r="669" spans="1:19" ht="11.85" customHeight="1" x14ac:dyDescent="0.2">
      <c r="A669" s="48" t="s">
        <v>718</v>
      </c>
      <c r="B669" s="209"/>
      <c r="C669" s="210"/>
      <c r="D669" s="211"/>
      <c r="E669" s="204" t="s">
        <v>371</v>
      </c>
      <c r="F669" s="205"/>
      <c r="G669" s="50" t="s">
        <v>350</v>
      </c>
      <c r="H669" s="204" t="s">
        <v>396</v>
      </c>
      <c r="I669" s="205"/>
      <c r="K669" s="48" t="str">
        <f t="shared" si="20"/>
        <v>г Одинцово, ул Комсомольская, 9</v>
      </c>
      <c r="L669" s="48" t="str">
        <f>VLOOKUP(A:A,Лист2!$A:$F,2,FALSE)</f>
        <v>г.Одинцово, Комсомольская, 9</v>
      </c>
      <c r="S669" s="48">
        <f t="shared" si="21"/>
        <v>0</v>
      </c>
    </row>
    <row r="670" spans="1:19" ht="11.1" customHeight="1" x14ac:dyDescent="0.2">
      <c r="A670" s="48" t="s">
        <v>718</v>
      </c>
      <c r="B670" s="209"/>
      <c r="C670" s="210"/>
      <c r="D670" s="211"/>
      <c r="E670" s="204" t="s">
        <v>369</v>
      </c>
      <c r="F670" s="205"/>
      <c r="G670" s="50" t="s">
        <v>368</v>
      </c>
      <c r="H670" s="204" t="s">
        <v>398</v>
      </c>
      <c r="I670" s="205"/>
      <c r="K670" s="48" t="str">
        <f t="shared" si="20"/>
        <v>г Одинцово, ул Комсомольская, 9</v>
      </c>
      <c r="L670" s="48" t="str">
        <f>VLOOKUP(A:A,Лист2!$A:$F,2,FALSE)</f>
        <v>г.Одинцово, Комсомольская, 9</v>
      </c>
      <c r="S670" s="48">
        <f t="shared" si="21"/>
        <v>0</v>
      </c>
    </row>
    <row r="671" spans="1:19" ht="11.85" customHeight="1" x14ac:dyDescent="0.2">
      <c r="A671" s="48" t="s">
        <v>718</v>
      </c>
      <c r="B671" s="209"/>
      <c r="C671" s="210"/>
      <c r="D671" s="211"/>
      <c r="E671" s="204" t="s">
        <v>366</v>
      </c>
      <c r="F671" s="205"/>
      <c r="G671" s="50" t="s">
        <v>365</v>
      </c>
      <c r="H671" s="204" t="s">
        <v>401</v>
      </c>
      <c r="I671" s="205"/>
      <c r="K671" s="48" t="str">
        <f t="shared" si="20"/>
        <v>г Одинцово, ул Комсомольская, 9</v>
      </c>
      <c r="L671" s="48" t="str">
        <f>VLOOKUP(A:A,Лист2!$A:$F,2,FALSE)</f>
        <v>г.Одинцово, Комсомольская, 9</v>
      </c>
      <c r="S671" s="48">
        <f t="shared" si="21"/>
        <v>0</v>
      </c>
    </row>
    <row r="672" spans="1:19" ht="11.85" customHeight="1" x14ac:dyDescent="0.2">
      <c r="A672" s="48" t="s">
        <v>718</v>
      </c>
      <c r="B672" s="209"/>
      <c r="C672" s="210"/>
      <c r="D672" s="211"/>
      <c r="E672" s="204" t="s">
        <v>499</v>
      </c>
      <c r="F672" s="205"/>
      <c r="G672" s="50" t="s">
        <v>498</v>
      </c>
      <c r="H672" s="204" t="s">
        <v>375</v>
      </c>
      <c r="I672" s="205"/>
      <c r="K672" s="48" t="str">
        <f t="shared" si="20"/>
        <v>г Одинцово, ул Комсомольская, 9</v>
      </c>
      <c r="L672" s="48" t="str">
        <f>VLOOKUP(A:A,Лист2!$A:$F,2,FALSE)</f>
        <v>г.Одинцово, Комсомольская, 9</v>
      </c>
      <c r="S672" s="48">
        <f t="shared" si="21"/>
        <v>0</v>
      </c>
    </row>
    <row r="673" spans="1:19" ht="11.85" customHeight="1" x14ac:dyDescent="0.2">
      <c r="A673" s="48" t="s">
        <v>718</v>
      </c>
      <c r="B673" s="201"/>
      <c r="C673" s="202"/>
      <c r="D673" s="203"/>
      <c r="E673" s="204" t="s">
        <v>565</v>
      </c>
      <c r="F673" s="205"/>
      <c r="G673" s="50" t="s">
        <v>564</v>
      </c>
      <c r="H673" s="204" t="s">
        <v>336</v>
      </c>
      <c r="I673" s="205"/>
      <c r="K673" s="48" t="str">
        <f t="shared" si="20"/>
        <v>г Одинцово, ул Комсомольская, 9</v>
      </c>
      <c r="L673" s="48" t="str">
        <f>VLOOKUP(A:A,Лист2!$A:$F,2,FALSE)</f>
        <v>г.Одинцово, Комсомольская, 9</v>
      </c>
      <c r="S673" s="57">
        <f>G673*1</f>
        <v>39.28</v>
      </c>
    </row>
    <row r="674" spans="1:19" ht="11.85" customHeight="1" x14ac:dyDescent="0.2">
      <c r="A674" s="48" t="s">
        <v>718</v>
      </c>
      <c r="B674" s="51"/>
      <c r="C674" s="196" t="s">
        <v>717</v>
      </c>
      <c r="D674" s="197"/>
      <c r="E674" s="197"/>
      <c r="F674" s="197"/>
      <c r="G674" s="197"/>
      <c r="H674" s="197"/>
      <c r="I674" s="196"/>
      <c r="K674" s="48" t="str">
        <f t="shared" si="20"/>
        <v>г Одинцово, ул Комсомольская, 9</v>
      </c>
      <c r="L674" s="48" t="str">
        <f>VLOOKUP(A:A,Лист2!$A:$F,2,FALSE)</f>
        <v>г.Одинцово, Комсомольская, 9</v>
      </c>
      <c r="S674" s="48">
        <f t="shared" si="21"/>
        <v>0</v>
      </c>
    </row>
    <row r="675" spans="1:19" ht="11.85" customHeight="1" x14ac:dyDescent="0.2">
      <c r="A675" s="48" t="s">
        <v>717</v>
      </c>
      <c r="B675" s="198" t="s">
        <v>354</v>
      </c>
      <c r="C675" s="212"/>
      <c r="D675" s="213"/>
      <c r="E675" s="204" t="s">
        <v>353</v>
      </c>
      <c r="F675" s="205"/>
      <c r="G675" s="50" t="s">
        <v>352</v>
      </c>
      <c r="H675" s="204" t="s">
        <v>336</v>
      </c>
      <c r="I675" s="205"/>
      <c r="K675" s="48" t="str">
        <f t="shared" si="20"/>
        <v>г Одинцово, ул Комсомольская, 16 к. 1</v>
      </c>
      <c r="L675" s="48" t="str">
        <f>VLOOKUP(A:A,Лист2!$A:$F,2,FALSE)</f>
        <v>г.Одинцово, Комсомольская, 16 корп.1</v>
      </c>
      <c r="S675" s="48">
        <f t="shared" si="21"/>
        <v>0</v>
      </c>
    </row>
    <row r="676" spans="1:19" ht="11.85" customHeight="1" x14ac:dyDescent="0.2">
      <c r="A676" s="48" t="s">
        <v>717</v>
      </c>
      <c r="B676" s="51"/>
      <c r="C676" s="196" t="s">
        <v>716</v>
      </c>
      <c r="D676" s="197"/>
      <c r="E676" s="197"/>
      <c r="F676" s="197"/>
      <c r="G676" s="197"/>
      <c r="H676" s="197"/>
      <c r="I676" s="196"/>
      <c r="K676" s="48" t="str">
        <f t="shared" si="20"/>
        <v>г Одинцово, ул Комсомольская, 16 к. 1</v>
      </c>
      <c r="L676" s="48" t="str">
        <f>VLOOKUP(A:A,Лист2!$A:$F,2,FALSE)</f>
        <v>г.Одинцово, Комсомольская, 16 корп.1</v>
      </c>
      <c r="S676" s="48">
        <f t="shared" si="21"/>
        <v>0</v>
      </c>
    </row>
    <row r="677" spans="1:19" ht="11.1" customHeight="1" x14ac:dyDescent="0.2">
      <c r="A677" s="48" t="s">
        <v>716</v>
      </c>
      <c r="B677" s="198" t="s">
        <v>354</v>
      </c>
      <c r="C677" s="212"/>
      <c r="D677" s="213"/>
      <c r="E677" s="204" t="s">
        <v>353</v>
      </c>
      <c r="F677" s="205"/>
      <c r="G677" s="50" t="s">
        <v>352</v>
      </c>
      <c r="H677" s="204" t="s">
        <v>336</v>
      </c>
      <c r="I677" s="205"/>
      <c r="K677" s="48" t="str">
        <f t="shared" si="20"/>
        <v>г Одинцово, ул Комсомольская, 16 к. 2</v>
      </c>
      <c r="L677" s="48" t="str">
        <f>VLOOKUP(A:A,Лист2!$A:$F,2,FALSE)</f>
        <v>г.Одинцово, Комсомольская, 16 корп.2</v>
      </c>
      <c r="S677" s="48">
        <f t="shared" si="21"/>
        <v>0</v>
      </c>
    </row>
    <row r="678" spans="1:19" ht="11.85" customHeight="1" x14ac:dyDescent="0.2">
      <c r="A678" s="48" t="s">
        <v>716</v>
      </c>
      <c r="B678" s="51"/>
      <c r="C678" s="196" t="s">
        <v>715</v>
      </c>
      <c r="D678" s="197"/>
      <c r="E678" s="197"/>
      <c r="F678" s="197"/>
      <c r="G678" s="197"/>
      <c r="H678" s="197"/>
      <c r="I678" s="196"/>
      <c r="K678" s="48" t="str">
        <f t="shared" si="20"/>
        <v>г Одинцово, ул Комсомольская, 16 к. 2</v>
      </c>
      <c r="L678" s="48" t="str">
        <f>VLOOKUP(A:A,Лист2!$A:$F,2,FALSE)</f>
        <v>г.Одинцово, Комсомольская, 16 корп.2</v>
      </c>
      <c r="S678" s="48">
        <f t="shared" si="21"/>
        <v>0</v>
      </c>
    </row>
    <row r="679" spans="1:19" ht="11.85" customHeight="1" x14ac:dyDescent="0.2">
      <c r="A679" s="48" t="s">
        <v>715</v>
      </c>
      <c r="B679" s="198" t="s">
        <v>354</v>
      </c>
      <c r="C679" s="212"/>
      <c r="D679" s="213"/>
      <c r="E679" s="204" t="s">
        <v>353</v>
      </c>
      <c r="F679" s="205"/>
      <c r="G679" s="50" t="s">
        <v>352</v>
      </c>
      <c r="H679" s="204" t="s">
        <v>336</v>
      </c>
      <c r="I679" s="205"/>
      <c r="K679" s="48" t="str">
        <f t="shared" si="20"/>
        <v>г Одинцово, ул Комсомольская, 16 к. 3</v>
      </c>
      <c r="L679" s="48" t="str">
        <f>VLOOKUP(A:A,Лист2!$A:$F,2,FALSE)</f>
        <v>г.Одинцово, Комсомольская, 16 корп.3</v>
      </c>
      <c r="S679" s="48">
        <f t="shared" si="21"/>
        <v>0</v>
      </c>
    </row>
    <row r="680" spans="1:19" ht="11.85" customHeight="1" x14ac:dyDescent="0.2">
      <c r="A680" s="48" t="s">
        <v>715</v>
      </c>
      <c r="B680" s="51"/>
      <c r="C680" s="196" t="s">
        <v>714</v>
      </c>
      <c r="D680" s="197"/>
      <c r="E680" s="197"/>
      <c r="F680" s="197"/>
      <c r="G680" s="197"/>
      <c r="H680" s="197"/>
      <c r="I680" s="196"/>
      <c r="K680" s="48" t="str">
        <f t="shared" si="20"/>
        <v>г Одинцово, ул Комсомольская, 16 к. 3</v>
      </c>
      <c r="L680" s="48" t="str">
        <f>VLOOKUP(A:A,Лист2!$A:$F,2,FALSE)</f>
        <v>г.Одинцово, Комсомольская, 16 корп.3</v>
      </c>
      <c r="S680" s="48">
        <f t="shared" si="21"/>
        <v>0</v>
      </c>
    </row>
    <row r="681" spans="1:19" ht="11.1" customHeight="1" x14ac:dyDescent="0.2">
      <c r="A681" s="48" t="s">
        <v>714</v>
      </c>
      <c r="B681" s="198" t="s">
        <v>354</v>
      </c>
      <c r="C681" s="212"/>
      <c r="D681" s="213"/>
      <c r="E681" s="204" t="s">
        <v>353</v>
      </c>
      <c r="F681" s="205"/>
      <c r="G681" s="50" t="s">
        <v>352</v>
      </c>
      <c r="H681" s="204" t="s">
        <v>336</v>
      </c>
      <c r="I681" s="205"/>
      <c r="K681" s="48" t="str">
        <f t="shared" si="20"/>
        <v>г Одинцово, ул Комсомольская, 18</v>
      </c>
      <c r="L681" s="48" t="str">
        <f>VLOOKUP(A:A,Лист2!$A:$F,2,FALSE)</f>
        <v>г.Одинцово, Комсомольская, 18</v>
      </c>
      <c r="S681" s="48">
        <f t="shared" si="21"/>
        <v>0</v>
      </c>
    </row>
    <row r="682" spans="1:19" ht="11.85" customHeight="1" x14ac:dyDescent="0.2">
      <c r="A682" s="48" t="s">
        <v>714</v>
      </c>
      <c r="B682" s="51"/>
      <c r="C682" s="196" t="s">
        <v>713</v>
      </c>
      <c r="D682" s="197"/>
      <c r="E682" s="197"/>
      <c r="F682" s="197"/>
      <c r="G682" s="197"/>
      <c r="H682" s="197"/>
      <c r="I682" s="196"/>
      <c r="K682" s="48" t="str">
        <f t="shared" si="20"/>
        <v>г Одинцово, ул Комсомольская, 18</v>
      </c>
      <c r="L682" s="48" t="str">
        <f>VLOOKUP(A:A,Лист2!$A:$F,2,FALSE)</f>
        <v>г.Одинцово, Комсомольская, 18</v>
      </c>
      <c r="S682" s="48">
        <f t="shared" si="21"/>
        <v>0</v>
      </c>
    </row>
    <row r="683" spans="1:19" ht="11.85" customHeight="1" x14ac:dyDescent="0.2">
      <c r="A683" s="48" t="s">
        <v>713</v>
      </c>
      <c r="B683" s="198" t="s">
        <v>354</v>
      </c>
      <c r="C683" s="212"/>
      <c r="D683" s="213"/>
      <c r="E683" s="204" t="s">
        <v>353</v>
      </c>
      <c r="F683" s="205"/>
      <c r="G683" s="50" t="s">
        <v>352</v>
      </c>
      <c r="H683" s="204" t="s">
        <v>336</v>
      </c>
      <c r="I683" s="205"/>
      <c r="K683" s="48" t="str">
        <f t="shared" si="20"/>
        <v>г Одинцово, ул Комсомольская, 20</v>
      </c>
      <c r="L683" s="48" t="str">
        <f>VLOOKUP(A:A,Лист2!$A:$F,2,FALSE)</f>
        <v>г.Одинцово, Комсомольская, 20</v>
      </c>
      <c r="S683" s="48">
        <f t="shared" si="21"/>
        <v>0</v>
      </c>
    </row>
    <row r="684" spans="1:19" ht="11.85" customHeight="1" x14ac:dyDescent="0.2">
      <c r="A684" s="48" t="s">
        <v>713</v>
      </c>
      <c r="B684" s="51"/>
      <c r="C684" s="196" t="s">
        <v>712</v>
      </c>
      <c r="D684" s="197"/>
      <c r="E684" s="197"/>
      <c r="F684" s="197"/>
      <c r="G684" s="197"/>
      <c r="H684" s="197"/>
      <c r="I684" s="196"/>
      <c r="K684" s="48" t="str">
        <f t="shared" si="20"/>
        <v>г Одинцово, ул Комсомольская, 20</v>
      </c>
      <c r="L684" s="48" t="str">
        <f>VLOOKUP(A:A,Лист2!$A:$F,2,FALSE)</f>
        <v>г.Одинцово, Комсомольская, 20</v>
      </c>
      <c r="S684" s="48">
        <f t="shared" si="21"/>
        <v>0</v>
      </c>
    </row>
    <row r="685" spans="1:19" ht="11.1" customHeight="1" x14ac:dyDescent="0.2">
      <c r="A685" s="48" t="s">
        <v>712</v>
      </c>
      <c r="B685" s="198" t="s">
        <v>354</v>
      </c>
      <c r="C685" s="212"/>
      <c r="D685" s="213"/>
      <c r="E685" s="204" t="s">
        <v>353</v>
      </c>
      <c r="F685" s="205"/>
      <c r="G685" s="50" t="s">
        <v>352</v>
      </c>
      <c r="H685" s="204" t="s">
        <v>336</v>
      </c>
      <c r="I685" s="205"/>
      <c r="K685" s="48" t="str">
        <f t="shared" si="20"/>
        <v>г Одинцово, ул Маковского, 6</v>
      </c>
      <c r="L685" s="48" t="str">
        <f>VLOOKUP(A:A,Лист2!$A:$F,2,FALSE)</f>
        <v>г.Одинцово, Маковского, 6</v>
      </c>
      <c r="S685" s="48">
        <f t="shared" si="21"/>
        <v>0</v>
      </c>
    </row>
    <row r="686" spans="1:19" ht="11.85" customHeight="1" x14ac:dyDescent="0.2">
      <c r="A686" s="48" t="s">
        <v>712</v>
      </c>
      <c r="B686" s="51"/>
      <c r="C686" s="196" t="s">
        <v>711</v>
      </c>
      <c r="D686" s="197"/>
      <c r="E686" s="197"/>
      <c r="F686" s="197"/>
      <c r="G686" s="197"/>
      <c r="H686" s="197"/>
      <c r="I686" s="196"/>
      <c r="K686" s="48" t="str">
        <f t="shared" si="20"/>
        <v>г Одинцово, ул Маковского, 6</v>
      </c>
      <c r="L686" s="48" t="str">
        <f>VLOOKUP(A:A,Лист2!$A:$F,2,FALSE)</f>
        <v>г.Одинцово, Маковского, 6</v>
      </c>
      <c r="S686" s="48">
        <f t="shared" si="21"/>
        <v>0</v>
      </c>
    </row>
    <row r="687" spans="1:19" ht="11.85" customHeight="1" x14ac:dyDescent="0.2">
      <c r="A687" s="48" t="s">
        <v>711</v>
      </c>
      <c r="B687" s="198" t="s">
        <v>354</v>
      </c>
      <c r="C687" s="212"/>
      <c r="D687" s="213"/>
      <c r="E687" s="204" t="s">
        <v>353</v>
      </c>
      <c r="F687" s="205"/>
      <c r="G687" s="50" t="s">
        <v>352</v>
      </c>
      <c r="H687" s="204" t="s">
        <v>336</v>
      </c>
      <c r="I687" s="205"/>
      <c r="K687" s="48" t="str">
        <f t="shared" si="20"/>
        <v>г Одинцово, ул Маковского, 10</v>
      </c>
      <c r="L687" s="48" t="str">
        <f>VLOOKUP(A:A,Лист2!$A:$F,2,FALSE)</f>
        <v>г.Одинцово, Маковского, 10</v>
      </c>
      <c r="S687" s="48">
        <f t="shared" si="21"/>
        <v>0</v>
      </c>
    </row>
    <row r="688" spans="1:19" ht="11.85" customHeight="1" x14ac:dyDescent="0.2">
      <c r="A688" s="48" t="s">
        <v>711</v>
      </c>
      <c r="B688" s="51"/>
      <c r="C688" s="196" t="s">
        <v>710</v>
      </c>
      <c r="D688" s="197"/>
      <c r="E688" s="197"/>
      <c r="F688" s="197"/>
      <c r="G688" s="197"/>
      <c r="H688" s="197"/>
      <c r="I688" s="196"/>
      <c r="K688" s="48" t="str">
        <f t="shared" si="20"/>
        <v>г Одинцово, ул Маковского, 10</v>
      </c>
      <c r="L688" s="48" t="str">
        <f>VLOOKUP(A:A,Лист2!$A:$F,2,FALSE)</f>
        <v>г.Одинцово, Маковского, 10</v>
      </c>
      <c r="S688" s="48">
        <f t="shared" si="21"/>
        <v>0</v>
      </c>
    </row>
    <row r="689" spans="1:19" ht="11.1" customHeight="1" x14ac:dyDescent="0.2">
      <c r="A689" s="48" t="s">
        <v>710</v>
      </c>
      <c r="B689" s="198" t="s">
        <v>354</v>
      </c>
      <c r="C689" s="212"/>
      <c r="D689" s="213"/>
      <c r="E689" s="204" t="s">
        <v>353</v>
      </c>
      <c r="F689" s="205"/>
      <c r="G689" s="50" t="s">
        <v>352</v>
      </c>
      <c r="H689" s="204" t="s">
        <v>336</v>
      </c>
      <c r="I689" s="205"/>
      <c r="K689" s="48" t="str">
        <f t="shared" si="20"/>
        <v>г Одинцово, ул Маковского, 22</v>
      </c>
      <c r="L689" s="48" t="str">
        <f>VLOOKUP(A:A,Лист2!$A:$F,2,FALSE)</f>
        <v>г.Одинцово, Маковского, 22</v>
      </c>
      <c r="S689" s="48">
        <f t="shared" si="21"/>
        <v>0</v>
      </c>
    </row>
    <row r="690" spans="1:19" ht="11.85" customHeight="1" x14ac:dyDescent="0.2">
      <c r="A690" s="48" t="s">
        <v>710</v>
      </c>
      <c r="B690" s="51"/>
      <c r="C690" s="196" t="s">
        <v>709</v>
      </c>
      <c r="D690" s="197"/>
      <c r="E690" s="197"/>
      <c r="F690" s="197"/>
      <c r="G690" s="197"/>
      <c r="H690" s="197"/>
      <c r="I690" s="196"/>
      <c r="K690" s="48" t="str">
        <f t="shared" si="20"/>
        <v>г Одинцово, ул Маковского, 22</v>
      </c>
      <c r="L690" s="48" t="str">
        <f>VLOOKUP(A:A,Лист2!$A:$F,2,FALSE)</f>
        <v>г.Одинцово, Маковского, 22</v>
      </c>
      <c r="S690" s="48">
        <f t="shared" si="21"/>
        <v>0</v>
      </c>
    </row>
    <row r="691" spans="1:19" ht="11.85" customHeight="1" x14ac:dyDescent="0.2">
      <c r="A691" s="48" t="s">
        <v>709</v>
      </c>
      <c r="B691" s="198" t="s">
        <v>339</v>
      </c>
      <c r="C691" s="199"/>
      <c r="D691" s="200"/>
      <c r="E691" s="204" t="s">
        <v>351</v>
      </c>
      <c r="F691" s="205"/>
      <c r="G691" s="50" t="s">
        <v>350</v>
      </c>
      <c r="H691" s="204" t="s">
        <v>379</v>
      </c>
      <c r="I691" s="205"/>
      <c r="K691" s="48" t="str">
        <f t="shared" si="20"/>
        <v>г Одинцово, ул Маршала Бирюзова, 2</v>
      </c>
      <c r="L691" s="48" t="str">
        <f>VLOOKUP(A:A,Лист2!$A:$F,2,FALSE)</f>
        <v>г.Одинцово, Маршала Бирюзова, 2</v>
      </c>
      <c r="S691" s="48">
        <f t="shared" si="21"/>
        <v>0</v>
      </c>
    </row>
    <row r="692" spans="1:19" ht="11.85" customHeight="1" x14ac:dyDescent="0.2">
      <c r="A692" s="48" t="s">
        <v>709</v>
      </c>
      <c r="B692" s="209"/>
      <c r="C692" s="210"/>
      <c r="D692" s="211"/>
      <c r="E692" s="204" t="s">
        <v>371</v>
      </c>
      <c r="F692" s="205"/>
      <c r="G692" s="50" t="s">
        <v>350</v>
      </c>
      <c r="H692" s="204" t="s">
        <v>379</v>
      </c>
      <c r="I692" s="205"/>
      <c r="K692" s="48" t="str">
        <f t="shared" si="20"/>
        <v>г Одинцово, ул Маршала Бирюзова, 2</v>
      </c>
      <c r="L692" s="48" t="str">
        <f>VLOOKUP(A:A,Лист2!$A:$F,2,FALSE)</f>
        <v>г.Одинцово, Маршала Бирюзова, 2</v>
      </c>
      <c r="S692" s="48">
        <f t="shared" si="21"/>
        <v>0</v>
      </c>
    </row>
    <row r="693" spans="1:19" ht="11.1" customHeight="1" x14ac:dyDescent="0.2">
      <c r="A693" s="48" t="s">
        <v>709</v>
      </c>
      <c r="B693" s="209"/>
      <c r="C693" s="210"/>
      <c r="D693" s="211"/>
      <c r="E693" s="204" t="s">
        <v>369</v>
      </c>
      <c r="F693" s="205"/>
      <c r="G693" s="50" t="s">
        <v>368</v>
      </c>
      <c r="H693" s="204" t="s">
        <v>378</v>
      </c>
      <c r="I693" s="205"/>
      <c r="K693" s="48" t="str">
        <f t="shared" si="20"/>
        <v>г Одинцово, ул Маршала Бирюзова, 2</v>
      </c>
      <c r="L693" s="48" t="str">
        <f>VLOOKUP(A:A,Лист2!$A:$F,2,FALSE)</f>
        <v>г.Одинцово, Маршала Бирюзова, 2</v>
      </c>
      <c r="S693" s="48">
        <f t="shared" si="21"/>
        <v>0</v>
      </c>
    </row>
    <row r="694" spans="1:19" ht="11.85" customHeight="1" x14ac:dyDescent="0.2">
      <c r="A694" s="48" t="s">
        <v>709</v>
      </c>
      <c r="B694" s="209"/>
      <c r="C694" s="210"/>
      <c r="D694" s="211"/>
      <c r="E694" s="204" t="s">
        <v>366</v>
      </c>
      <c r="F694" s="205"/>
      <c r="G694" s="50" t="s">
        <v>365</v>
      </c>
      <c r="H694" s="204" t="s">
        <v>377</v>
      </c>
      <c r="I694" s="205"/>
      <c r="K694" s="48" t="str">
        <f t="shared" si="20"/>
        <v>г Одинцово, ул Маршала Бирюзова, 2</v>
      </c>
      <c r="L694" s="48" t="str">
        <f>VLOOKUP(A:A,Лист2!$A:$F,2,FALSE)</f>
        <v>г.Одинцово, Маршала Бирюзова, 2</v>
      </c>
      <c r="S694" s="48">
        <f t="shared" si="21"/>
        <v>0</v>
      </c>
    </row>
    <row r="695" spans="1:19" ht="11.85" customHeight="1" x14ac:dyDescent="0.2">
      <c r="A695" s="48" t="s">
        <v>709</v>
      </c>
      <c r="B695" s="209"/>
      <c r="C695" s="210"/>
      <c r="D695" s="211"/>
      <c r="E695" s="204" t="s">
        <v>510</v>
      </c>
      <c r="F695" s="205"/>
      <c r="G695" s="50" t="s">
        <v>509</v>
      </c>
      <c r="H695" s="204" t="s">
        <v>336</v>
      </c>
      <c r="I695" s="205"/>
      <c r="K695" s="48" t="str">
        <f t="shared" si="20"/>
        <v>г Одинцово, ул Маршала Бирюзова, 2</v>
      </c>
      <c r="L695" s="48" t="str">
        <f>VLOOKUP(A:A,Лист2!$A:$F,2,FALSE)</f>
        <v>г.Одинцово, Маршала Бирюзова, 2</v>
      </c>
      <c r="S695" s="57">
        <f>G695*1</f>
        <v>48.44</v>
      </c>
    </row>
    <row r="696" spans="1:19" ht="11.85" customHeight="1" x14ac:dyDescent="0.2">
      <c r="A696" s="48" t="s">
        <v>709</v>
      </c>
      <c r="B696" s="201"/>
      <c r="C696" s="202"/>
      <c r="D696" s="203"/>
      <c r="E696" s="204" t="s">
        <v>508</v>
      </c>
      <c r="F696" s="205"/>
      <c r="G696" s="50" t="s">
        <v>507</v>
      </c>
      <c r="H696" s="204" t="s">
        <v>375</v>
      </c>
      <c r="I696" s="205"/>
      <c r="K696" s="48" t="str">
        <f t="shared" si="20"/>
        <v>г Одинцово, ул Маршала Бирюзова, 2</v>
      </c>
      <c r="L696" s="48" t="str">
        <f>VLOOKUP(A:A,Лист2!$A:$F,2,FALSE)</f>
        <v>г.Одинцово, Маршала Бирюзова, 2</v>
      </c>
      <c r="S696" s="48">
        <f t="shared" si="21"/>
        <v>0</v>
      </c>
    </row>
    <row r="697" spans="1:19" ht="11.1" customHeight="1" x14ac:dyDescent="0.2">
      <c r="A697" s="48" t="s">
        <v>709</v>
      </c>
      <c r="B697" s="51"/>
      <c r="C697" s="196" t="s">
        <v>708</v>
      </c>
      <c r="D697" s="197"/>
      <c r="E697" s="197"/>
      <c r="F697" s="197"/>
      <c r="G697" s="197"/>
      <c r="H697" s="197"/>
      <c r="I697" s="196"/>
      <c r="K697" s="48" t="str">
        <f t="shared" si="20"/>
        <v>г Одинцово, ул Маршала Бирюзова, 2</v>
      </c>
      <c r="L697" s="48" t="str">
        <f>VLOOKUP(A:A,Лист2!$A:$F,2,FALSE)</f>
        <v>г.Одинцово, Маршала Бирюзова, 2</v>
      </c>
      <c r="S697" s="48">
        <f t="shared" si="21"/>
        <v>0</v>
      </c>
    </row>
    <row r="698" spans="1:19" ht="11.85" customHeight="1" x14ac:dyDescent="0.2">
      <c r="A698" s="48" t="s">
        <v>708</v>
      </c>
      <c r="B698" s="198" t="s">
        <v>505</v>
      </c>
      <c r="C698" s="199"/>
      <c r="D698" s="200"/>
      <c r="E698" s="204" t="s">
        <v>502</v>
      </c>
      <c r="F698" s="205"/>
      <c r="G698" s="50" t="s">
        <v>368</v>
      </c>
      <c r="H698" s="204" t="s">
        <v>488</v>
      </c>
      <c r="I698" s="205"/>
      <c r="K698" s="48" t="str">
        <f t="shared" si="20"/>
        <v>г Одинцово, ул Маршала Бирюзова, 2а</v>
      </c>
      <c r="L698" s="48" t="str">
        <f>VLOOKUP(A:A,Лист2!$A:$F,2,FALSE)</f>
        <v>г.Одинцово, Маршала Бирюзова, 2а</v>
      </c>
      <c r="S698" s="48">
        <f t="shared" si="21"/>
        <v>0</v>
      </c>
    </row>
    <row r="699" spans="1:19" ht="11.85" customHeight="1" x14ac:dyDescent="0.2">
      <c r="A699" s="48" t="s">
        <v>708</v>
      </c>
      <c r="B699" s="201"/>
      <c r="C699" s="202"/>
      <c r="D699" s="203"/>
      <c r="E699" s="204" t="s">
        <v>501</v>
      </c>
      <c r="F699" s="205"/>
      <c r="G699" s="50" t="s">
        <v>368</v>
      </c>
      <c r="H699" s="204" t="s">
        <v>488</v>
      </c>
      <c r="I699" s="205"/>
      <c r="K699" s="48" t="str">
        <f t="shared" si="20"/>
        <v>г Одинцово, ул Маршала Бирюзова, 2а</v>
      </c>
      <c r="L699" s="48" t="str">
        <f>VLOOKUP(A:A,Лист2!$A:$F,2,FALSE)</f>
        <v>г.Одинцово, Маршала Бирюзова, 2а</v>
      </c>
      <c r="S699" s="48">
        <f t="shared" si="21"/>
        <v>0</v>
      </c>
    </row>
    <row r="700" spans="1:19" ht="11.85" customHeight="1" x14ac:dyDescent="0.2">
      <c r="A700" s="48" t="s">
        <v>708</v>
      </c>
      <c r="B700" s="198" t="s">
        <v>339</v>
      </c>
      <c r="C700" s="199"/>
      <c r="D700" s="200"/>
      <c r="E700" s="204" t="s">
        <v>351</v>
      </c>
      <c r="F700" s="205"/>
      <c r="G700" s="50" t="s">
        <v>350</v>
      </c>
      <c r="H700" s="204" t="s">
        <v>626</v>
      </c>
      <c r="I700" s="205"/>
      <c r="K700" s="48" t="str">
        <f t="shared" si="20"/>
        <v>г Одинцово, ул Маршала Бирюзова, 2а</v>
      </c>
      <c r="L700" s="48" t="str">
        <f>VLOOKUP(A:A,Лист2!$A:$F,2,FALSE)</f>
        <v>г.Одинцово, Маршала Бирюзова, 2а</v>
      </c>
      <c r="S700" s="48">
        <f t="shared" si="21"/>
        <v>0</v>
      </c>
    </row>
    <row r="701" spans="1:19" ht="11.1" customHeight="1" x14ac:dyDescent="0.2">
      <c r="A701" s="48" t="s">
        <v>708</v>
      </c>
      <c r="B701" s="209"/>
      <c r="C701" s="210"/>
      <c r="D701" s="211"/>
      <c r="E701" s="204" t="s">
        <v>371</v>
      </c>
      <c r="F701" s="205"/>
      <c r="G701" s="50" t="s">
        <v>350</v>
      </c>
      <c r="H701" s="204" t="s">
        <v>626</v>
      </c>
      <c r="I701" s="205"/>
      <c r="K701" s="48" t="str">
        <f t="shared" si="20"/>
        <v>г Одинцово, ул Маршала Бирюзова, 2а</v>
      </c>
      <c r="L701" s="48" t="str">
        <f>VLOOKUP(A:A,Лист2!$A:$F,2,FALSE)</f>
        <v>г.Одинцово, Маршала Бирюзова, 2а</v>
      </c>
      <c r="S701" s="48">
        <f t="shared" si="21"/>
        <v>0</v>
      </c>
    </row>
    <row r="702" spans="1:19" ht="11.85" customHeight="1" x14ac:dyDescent="0.2">
      <c r="A702" s="48" t="s">
        <v>708</v>
      </c>
      <c r="B702" s="209"/>
      <c r="C702" s="210"/>
      <c r="D702" s="211"/>
      <c r="E702" s="204" t="s">
        <v>369</v>
      </c>
      <c r="F702" s="205"/>
      <c r="G702" s="50" t="s">
        <v>368</v>
      </c>
      <c r="H702" s="204" t="s">
        <v>625</v>
      </c>
      <c r="I702" s="205"/>
      <c r="K702" s="48" t="str">
        <f t="shared" si="20"/>
        <v>г Одинцово, ул Маршала Бирюзова, 2а</v>
      </c>
      <c r="L702" s="48" t="str">
        <f>VLOOKUP(A:A,Лист2!$A:$F,2,FALSE)</f>
        <v>г.Одинцово, Маршала Бирюзова, 2а</v>
      </c>
      <c r="S702" s="48">
        <f t="shared" si="21"/>
        <v>0</v>
      </c>
    </row>
    <row r="703" spans="1:19" ht="11.85" customHeight="1" x14ac:dyDescent="0.2">
      <c r="A703" s="48" t="s">
        <v>708</v>
      </c>
      <c r="B703" s="209"/>
      <c r="C703" s="210"/>
      <c r="D703" s="211"/>
      <c r="E703" s="204" t="s">
        <v>366</v>
      </c>
      <c r="F703" s="205"/>
      <c r="G703" s="50" t="s">
        <v>365</v>
      </c>
      <c r="H703" s="204" t="s">
        <v>349</v>
      </c>
      <c r="I703" s="205"/>
      <c r="K703" s="48" t="str">
        <f t="shared" si="20"/>
        <v>г Одинцово, ул Маршала Бирюзова, 2а</v>
      </c>
      <c r="L703" s="48" t="str">
        <f>VLOOKUP(A:A,Лист2!$A:$F,2,FALSE)</f>
        <v>г.Одинцово, Маршала Бирюзова, 2а</v>
      </c>
      <c r="S703" s="48">
        <f t="shared" si="21"/>
        <v>0</v>
      </c>
    </row>
    <row r="704" spans="1:19" ht="11.85" customHeight="1" x14ac:dyDescent="0.2">
      <c r="A704" s="48" t="s">
        <v>708</v>
      </c>
      <c r="B704" s="209"/>
      <c r="C704" s="210"/>
      <c r="D704" s="211"/>
      <c r="E704" s="204" t="s">
        <v>707</v>
      </c>
      <c r="F704" s="205"/>
      <c r="G704" s="50" t="s">
        <v>352</v>
      </c>
      <c r="H704" s="204" t="s">
        <v>336</v>
      </c>
      <c r="I704" s="205"/>
      <c r="K704" s="48" t="str">
        <f t="shared" si="20"/>
        <v>г Одинцово, ул Маршала Бирюзова, 2а</v>
      </c>
      <c r="L704" s="48" t="str">
        <f>VLOOKUP(A:A,Лист2!$A:$F,2,FALSE)</f>
        <v>г.Одинцово, Маршала Бирюзова, 2а</v>
      </c>
      <c r="S704" s="48">
        <f t="shared" si="21"/>
        <v>0</v>
      </c>
    </row>
    <row r="705" spans="1:19" ht="11.1" customHeight="1" x14ac:dyDescent="0.2">
      <c r="A705" s="48" t="s">
        <v>708</v>
      </c>
      <c r="B705" s="209"/>
      <c r="C705" s="210"/>
      <c r="D705" s="211"/>
      <c r="E705" s="204" t="s">
        <v>499</v>
      </c>
      <c r="F705" s="205"/>
      <c r="G705" s="50" t="s">
        <v>498</v>
      </c>
      <c r="H705" s="204" t="s">
        <v>375</v>
      </c>
      <c r="I705" s="205"/>
      <c r="K705" s="48" t="str">
        <f t="shared" si="20"/>
        <v>г Одинцово, ул Маршала Бирюзова, 2а</v>
      </c>
      <c r="L705" s="48" t="str">
        <f>VLOOKUP(A:A,Лист2!$A:$F,2,FALSE)</f>
        <v>г.Одинцово, Маршала Бирюзова, 2а</v>
      </c>
      <c r="S705" s="48">
        <f t="shared" si="21"/>
        <v>0</v>
      </c>
    </row>
    <row r="706" spans="1:19" ht="11.85" customHeight="1" x14ac:dyDescent="0.2">
      <c r="A706" s="48" t="s">
        <v>708</v>
      </c>
      <c r="B706" s="201"/>
      <c r="C706" s="202"/>
      <c r="D706" s="203"/>
      <c r="E706" s="204" t="s">
        <v>565</v>
      </c>
      <c r="F706" s="205"/>
      <c r="G706" s="50" t="s">
        <v>564</v>
      </c>
      <c r="H706" s="204" t="s">
        <v>336</v>
      </c>
      <c r="I706" s="205"/>
      <c r="K706" s="48" t="str">
        <f t="shared" si="20"/>
        <v>г Одинцово, ул Маршала Бирюзова, 2а</v>
      </c>
      <c r="L706" s="48" t="str">
        <f>VLOOKUP(A:A,Лист2!$A:$F,2,FALSE)</f>
        <v>г.Одинцово, Маршала Бирюзова, 2а</v>
      </c>
      <c r="S706" s="57">
        <f>G706*1</f>
        <v>39.28</v>
      </c>
    </row>
    <row r="707" spans="1:19" ht="11.85" customHeight="1" x14ac:dyDescent="0.2">
      <c r="A707" s="48" t="s">
        <v>708</v>
      </c>
      <c r="B707" s="198" t="s">
        <v>497</v>
      </c>
      <c r="C707" s="199"/>
      <c r="D707" s="200"/>
      <c r="E707" s="204" t="s">
        <v>490</v>
      </c>
      <c r="F707" s="205"/>
      <c r="G707" s="50" t="s">
        <v>350</v>
      </c>
      <c r="H707" s="204" t="s">
        <v>488</v>
      </c>
      <c r="I707" s="205"/>
      <c r="K707" s="48" t="str">
        <f t="shared" si="20"/>
        <v>г Одинцово, ул Маршала Бирюзова, 2а</v>
      </c>
      <c r="L707" s="48" t="str">
        <f>VLOOKUP(A:A,Лист2!$A:$F,2,FALSE)</f>
        <v>г.Одинцово, Маршала Бирюзова, 2а</v>
      </c>
      <c r="S707" s="48">
        <f t="shared" si="21"/>
        <v>0</v>
      </c>
    </row>
    <row r="708" spans="1:19" ht="11.85" customHeight="1" x14ac:dyDescent="0.2">
      <c r="A708" s="48" t="s">
        <v>708</v>
      </c>
      <c r="B708" s="201"/>
      <c r="C708" s="202"/>
      <c r="D708" s="203"/>
      <c r="E708" s="204" t="s">
        <v>489</v>
      </c>
      <c r="F708" s="205"/>
      <c r="G708" s="50" t="s">
        <v>350</v>
      </c>
      <c r="H708" s="204" t="s">
        <v>488</v>
      </c>
      <c r="I708" s="205"/>
      <c r="K708" s="48" t="str">
        <f t="shared" si="20"/>
        <v>г Одинцово, ул Маршала Бирюзова, 2а</v>
      </c>
      <c r="L708" s="48" t="str">
        <f>VLOOKUP(A:A,Лист2!$A:$F,2,FALSE)</f>
        <v>г.Одинцово, Маршала Бирюзова, 2а</v>
      </c>
      <c r="S708" s="48">
        <f t="shared" si="21"/>
        <v>0</v>
      </c>
    </row>
    <row r="709" spans="1:19" ht="11.1" customHeight="1" x14ac:dyDescent="0.2">
      <c r="A709" s="48" t="s">
        <v>708</v>
      </c>
      <c r="B709" s="51"/>
      <c r="C709" s="196" t="s">
        <v>706</v>
      </c>
      <c r="D709" s="197"/>
      <c r="E709" s="197"/>
      <c r="F709" s="197"/>
      <c r="G709" s="197"/>
      <c r="H709" s="197"/>
      <c r="I709" s="196"/>
      <c r="K709" s="48" t="str">
        <f t="shared" si="20"/>
        <v>г Одинцово, ул Маршала Бирюзова, 2а</v>
      </c>
      <c r="L709" s="48" t="str">
        <f>VLOOKUP(A:A,Лист2!$A:$F,2,FALSE)</f>
        <v>г.Одинцово, Маршала Бирюзова, 2а</v>
      </c>
      <c r="S709" s="48">
        <f t="shared" si="21"/>
        <v>0</v>
      </c>
    </row>
    <row r="710" spans="1:19" ht="11.85" customHeight="1" x14ac:dyDescent="0.2">
      <c r="A710" s="48" t="s">
        <v>706</v>
      </c>
      <c r="B710" s="198" t="s">
        <v>505</v>
      </c>
      <c r="C710" s="199"/>
      <c r="D710" s="200"/>
      <c r="E710" s="204" t="s">
        <v>503</v>
      </c>
      <c r="F710" s="205"/>
      <c r="G710" s="50" t="s">
        <v>368</v>
      </c>
      <c r="H710" s="204" t="s">
        <v>406</v>
      </c>
      <c r="I710" s="205"/>
      <c r="K710" s="48" t="str">
        <f t="shared" si="20"/>
        <v>г Одинцово, ул Маршала Бирюзова, 4</v>
      </c>
      <c r="L710" s="48" t="str">
        <f>VLOOKUP(A:A,Лист2!$A:$F,2,FALSE)</f>
        <v>г.Одинцово, Маршала Бирюзова, 4</v>
      </c>
      <c r="S710" s="48">
        <f t="shared" si="21"/>
        <v>0</v>
      </c>
    </row>
    <row r="711" spans="1:19" ht="11.85" customHeight="1" x14ac:dyDescent="0.2">
      <c r="A711" s="48" t="s">
        <v>706</v>
      </c>
      <c r="B711" s="201"/>
      <c r="C711" s="202"/>
      <c r="D711" s="203"/>
      <c r="E711" s="204" t="s">
        <v>501</v>
      </c>
      <c r="F711" s="205"/>
      <c r="G711" s="50" t="s">
        <v>368</v>
      </c>
      <c r="H711" s="204" t="s">
        <v>488</v>
      </c>
      <c r="I711" s="205"/>
      <c r="K711" s="48" t="str">
        <f t="shared" si="20"/>
        <v>г Одинцово, ул Маршала Бирюзова, 4</v>
      </c>
      <c r="L711" s="48" t="str">
        <f>VLOOKUP(A:A,Лист2!$A:$F,2,FALSE)</f>
        <v>г.Одинцово, Маршала Бирюзова, 4</v>
      </c>
      <c r="S711" s="48">
        <f t="shared" si="21"/>
        <v>0</v>
      </c>
    </row>
    <row r="712" spans="1:19" ht="11.85" customHeight="1" x14ac:dyDescent="0.2">
      <c r="A712" s="48" t="s">
        <v>706</v>
      </c>
      <c r="B712" s="198" t="s">
        <v>339</v>
      </c>
      <c r="C712" s="199"/>
      <c r="D712" s="200"/>
      <c r="E712" s="204" t="s">
        <v>351</v>
      </c>
      <c r="F712" s="205"/>
      <c r="G712" s="50" t="s">
        <v>350</v>
      </c>
      <c r="H712" s="204" t="s">
        <v>370</v>
      </c>
      <c r="I712" s="205"/>
      <c r="K712" s="48" t="str">
        <f t="shared" si="20"/>
        <v>г Одинцово, ул Маршала Бирюзова, 4</v>
      </c>
      <c r="L712" s="48" t="str">
        <f>VLOOKUP(A:A,Лист2!$A:$F,2,FALSE)</f>
        <v>г.Одинцово, Маршала Бирюзова, 4</v>
      </c>
      <c r="S712" s="48">
        <f t="shared" si="21"/>
        <v>0</v>
      </c>
    </row>
    <row r="713" spans="1:19" ht="11.1" customHeight="1" x14ac:dyDescent="0.2">
      <c r="A713" s="48" t="s">
        <v>706</v>
      </c>
      <c r="B713" s="209"/>
      <c r="C713" s="210"/>
      <c r="D713" s="211"/>
      <c r="E713" s="204" t="s">
        <v>371</v>
      </c>
      <c r="F713" s="205"/>
      <c r="G713" s="50" t="s">
        <v>350</v>
      </c>
      <c r="H713" s="204" t="s">
        <v>370</v>
      </c>
      <c r="I713" s="205"/>
      <c r="K713" s="48" t="str">
        <f t="shared" si="20"/>
        <v>г Одинцово, ул Маршала Бирюзова, 4</v>
      </c>
      <c r="L713" s="48" t="str">
        <f>VLOOKUP(A:A,Лист2!$A:$F,2,FALSE)</f>
        <v>г.Одинцово, Маршала Бирюзова, 4</v>
      </c>
      <c r="S713" s="48">
        <f t="shared" si="21"/>
        <v>0</v>
      </c>
    </row>
    <row r="714" spans="1:19" ht="11.85" customHeight="1" x14ac:dyDescent="0.2">
      <c r="A714" s="48" t="s">
        <v>706</v>
      </c>
      <c r="B714" s="209"/>
      <c r="C714" s="210"/>
      <c r="D714" s="211"/>
      <c r="E714" s="204" t="s">
        <v>369</v>
      </c>
      <c r="F714" s="205"/>
      <c r="G714" s="50" t="s">
        <v>368</v>
      </c>
      <c r="H714" s="204" t="s">
        <v>367</v>
      </c>
      <c r="I714" s="205"/>
      <c r="K714" s="48" t="str">
        <f t="shared" ref="K714:K777" si="22">IF(C713&gt;0,C713,K713)</f>
        <v>г Одинцово, ул Маршала Бирюзова, 4</v>
      </c>
      <c r="L714" s="48" t="str">
        <f>VLOOKUP(A:A,Лист2!$A:$F,2,FALSE)</f>
        <v>г.Одинцово, Маршала Бирюзова, 4</v>
      </c>
      <c r="S714" s="48">
        <f t="shared" ref="S714:S777" si="23">IF($E714=S$7,G714,0)</f>
        <v>0</v>
      </c>
    </row>
    <row r="715" spans="1:19" ht="11.85" customHeight="1" x14ac:dyDescent="0.2">
      <c r="A715" s="48" t="s">
        <v>706</v>
      </c>
      <c r="B715" s="209"/>
      <c r="C715" s="210"/>
      <c r="D715" s="211"/>
      <c r="E715" s="204" t="s">
        <v>366</v>
      </c>
      <c r="F715" s="205"/>
      <c r="G715" s="50" t="s">
        <v>365</v>
      </c>
      <c r="H715" s="204" t="s">
        <v>364</v>
      </c>
      <c r="I715" s="205"/>
      <c r="K715" s="48" t="str">
        <f t="shared" si="22"/>
        <v>г Одинцово, ул Маршала Бирюзова, 4</v>
      </c>
      <c r="L715" s="48" t="str">
        <f>VLOOKUP(A:A,Лист2!$A:$F,2,FALSE)</f>
        <v>г.Одинцово, Маршала Бирюзова, 4</v>
      </c>
      <c r="S715" s="48">
        <f t="shared" si="23"/>
        <v>0</v>
      </c>
    </row>
    <row r="716" spans="1:19" ht="11.85" customHeight="1" x14ac:dyDescent="0.2">
      <c r="A716" s="48" t="s">
        <v>706</v>
      </c>
      <c r="B716" s="209"/>
      <c r="C716" s="210"/>
      <c r="D716" s="211"/>
      <c r="E716" s="204" t="s">
        <v>517</v>
      </c>
      <c r="F716" s="205"/>
      <c r="G716" s="50" t="s">
        <v>361</v>
      </c>
      <c r="H716" s="204" t="s">
        <v>336</v>
      </c>
      <c r="I716" s="205"/>
      <c r="K716" s="48" t="str">
        <f t="shared" si="22"/>
        <v>г Одинцово, ул Маршала Бирюзова, 4</v>
      </c>
      <c r="L716" s="48" t="str">
        <f>VLOOKUP(A:A,Лист2!$A:$F,2,FALSE)</f>
        <v>г.Одинцово, Маршала Бирюзова, 4</v>
      </c>
      <c r="S716" s="57">
        <f>G716*1</f>
        <v>33.17</v>
      </c>
    </row>
    <row r="717" spans="1:19" ht="11.1" customHeight="1" x14ac:dyDescent="0.2">
      <c r="A717" s="48" t="s">
        <v>706</v>
      </c>
      <c r="B717" s="201"/>
      <c r="C717" s="202"/>
      <c r="D717" s="203"/>
      <c r="E717" s="204" t="s">
        <v>514</v>
      </c>
      <c r="F717" s="205"/>
      <c r="G717" s="50" t="s">
        <v>507</v>
      </c>
      <c r="H717" s="204" t="s">
        <v>346</v>
      </c>
      <c r="I717" s="205"/>
      <c r="K717" s="48" t="str">
        <f t="shared" si="22"/>
        <v>г Одинцово, ул Маршала Бирюзова, 4</v>
      </c>
      <c r="L717" s="48" t="str">
        <f>VLOOKUP(A:A,Лист2!$A:$F,2,FALSE)</f>
        <v>г.Одинцово, Маршала Бирюзова, 4</v>
      </c>
      <c r="S717" s="48">
        <f t="shared" si="23"/>
        <v>0</v>
      </c>
    </row>
    <row r="718" spans="1:19" ht="11.85" customHeight="1" x14ac:dyDescent="0.2">
      <c r="A718" s="48" t="s">
        <v>706</v>
      </c>
      <c r="B718" s="198" t="s">
        <v>497</v>
      </c>
      <c r="C718" s="199"/>
      <c r="D718" s="200"/>
      <c r="E718" s="204" t="s">
        <v>495</v>
      </c>
      <c r="F718" s="205"/>
      <c r="G718" s="50" t="s">
        <v>365</v>
      </c>
      <c r="H718" s="204" t="s">
        <v>494</v>
      </c>
      <c r="I718" s="205"/>
      <c r="K718" s="48" t="str">
        <f t="shared" si="22"/>
        <v>г Одинцово, ул Маршала Бирюзова, 4</v>
      </c>
      <c r="L718" s="48" t="str">
        <f>VLOOKUP(A:A,Лист2!$A:$F,2,FALSE)</f>
        <v>г.Одинцово, Маршала Бирюзова, 4</v>
      </c>
      <c r="S718" s="48">
        <f t="shared" si="23"/>
        <v>0</v>
      </c>
    </row>
    <row r="719" spans="1:19" ht="11.85" customHeight="1" x14ac:dyDescent="0.2">
      <c r="A719" s="48" t="s">
        <v>706</v>
      </c>
      <c r="B719" s="209"/>
      <c r="C719" s="210"/>
      <c r="D719" s="211"/>
      <c r="E719" s="204" t="s">
        <v>492</v>
      </c>
      <c r="F719" s="205"/>
      <c r="G719" s="50" t="s">
        <v>350</v>
      </c>
      <c r="H719" s="204" t="s">
        <v>491</v>
      </c>
      <c r="I719" s="205"/>
      <c r="K719" s="48" t="str">
        <f t="shared" si="22"/>
        <v>г Одинцово, ул Маршала Бирюзова, 4</v>
      </c>
      <c r="L719" s="48" t="str">
        <f>VLOOKUP(A:A,Лист2!$A:$F,2,FALSE)</f>
        <v>г.Одинцово, Маршала Бирюзова, 4</v>
      </c>
      <c r="S719" s="48">
        <f t="shared" si="23"/>
        <v>0</v>
      </c>
    </row>
    <row r="720" spans="1:19" ht="11.85" customHeight="1" x14ac:dyDescent="0.2">
      <c r="A720" s="48" t="s">
        <v>706</v>
      </c>
      <c r="B720" s="201"/>
      <c r="C720" s="202"/>
      <c r="D720" s="203"/>
      <c r="E720" s="204" t="s">
        <v>489</v>
      </c>
      <c r="F720" s="205"/>
      <c r="G720" s="50" t="s">
        <v>350</v>
      </c>
      <c r="H720" s="204" t="s">
        <v>488</v>
      </c>
      <c r="I720" s="205"/>
      <c r="K720" s="48" t="str">
        <f t="shared" si="22"/>
        <v>г Одинцово, ул Маршала Бирюзова, 4</v>
      </c>
      <c r="L720" s="48" t="str">
        <f>VLOOKUP(A:A,Лист2!$A:$F,2,FALSE)</f>
        <v>г.Одинцово, Маршала Бирюзова, 4</v>
      </c>
      <c r="S720" s="48">
        <f t="shared" si="23"/>
        <v>0</v>
      </c>
    </row>
    <row r="721" spans="1:19" ht="11.1" customHeight="1" x14ac:dyDescent="0.2">
      <c r="A721" s="48" t="s">
        <v>706</v>
      </c>
      <c r="B721" s="51"/>
      <c r="C721" s="196" t="s">
        <v>705</v>
      </c>
      <c r="D721" s="197"/>
      <c r="E721" s="197"/>
      <c r="F721" s="197"/>
      <c r="G721" s="197"/>
      <c r="H721" s="197"/>
      <c r="I721" s="196"/>
      <c r="K721" s="48" t="str">
        <f t="shared" si="22"/>
        <v>г Одинцово, ул Маршала Бирюзова, 4</v>
      </c>
      <c r="L721" s="48" t="str">
        <f>VLOOKUP(A:A,Лист2!$A:$F,2,FALSE)</f>
        <v>г.Одинцово, Маршала Бирюзова, 4</v>
      </c>
      <c r="S721" s="48">
        <f t="shared" si="23"/>
        <v>0</v>
      </c>
    </row>
    <row r="722" spans="1:19" ht="11.85" customHeight="1" x14ac:dyDescent="0.2">
      <c r="A722" s="48" t="s">
        <v>705</v>
      </c>
      <c r="B722" s="198" t="s">
        <v>339</v>
      </c>
      <c r="C722" s="199"/>
      <c r="D722" s="200"/>
      <c r="E722" s="204" t="s">
        <v>351</v>
      </c>
      <c r="F722" s="205"/>
      <c r="G722" s="50" t="s">
        <v>350</v>
      </c>
      <c r="H722" s="204" t="s">
        <v>370</v>
      </c>
      <c r="I722" s="205"/>
      <c r="K722" s="48" t="str">
        <f t="shared" si="22"/>
        <v>г Одинцово, ул Маршала Бирюзова, 6</v>
      </c>
      <c r="L722" s="48" t="str">
        <f>VLOOKUP(A:A,Лист2!$A:$F,2,FALSE)</f>
        <v>г.Одинцово, Маршала Бирюзова, 6</v>
      </c>
      <c r="S722" s="48">
        <f t="shared" si="23"/>
        <v>0</v>
      </c>
    </row>
    <row r="723" spans="1:19" ht="11.85" customHeight="1" x14ac:dyDescent="0.2">
      <c r="A723" s="48" t="s">
        <v>705</v>
      </c>
      <c r="B723" s="209"/>
      <c r="C723" s="210"/>
      <c r="D723" s="211"/>
      <c r="E723" s="204" t="s">
        <v>371</v>
      </c>
      <c r="F723" s="205"/>
      <c r="G723" s="50" t="s">
        <v>350</v>
      </c>
      <c r="H723" s="204" t="s">
        <v>370</v>
      </c>
      <c r="I723" s="205"/>
      <c r="K723" s="48" t="str">
        <f t="shared" si="22"/>
        <v>г Одинцово, ул Маршала Бирюзова, 6</v>
      </c>
      <c r="L723" s="48" t="str">
        <f>VLOOKUP(A:A,Лист2!$A:$F,2,FALSE)</f>
        <v>г.Одинцово, Маршала Бирюзова, 6</v>
      </c>
      <c r="S723" s="48">
        <f t="shared" si="23"/>
        <v>0</v>
      </c>
    </row>
    <row r="724" spans="1:19" ht="11.85" customHeight="1" x14ac:dyDescent="0.2">
      <c r="A724" s="48" t="s">
        <v>705</v>
      </c>
      <c r="B724" s="209"/>
      <c r="C724" s="210"/>
      <c r="D724" s="211"/>
      <c r="E724" s="204" t="s">
        <v>369</v>
      </c>
      <c r="F724" s="205"/>
      <c r="G724" s="50" t="s">
        <v>368</v>
      </c>
      <c r="H724" s="204" t="s">
        <v>367</v>
      </c>
      <c r="I724" s="205"/>
      <c r="K724" s="48" t="str">
        <f t="shared" si="22"/>
        <v>г Одинцово, ул Маршала Бирюзова, 6</v>
      </c>
      <c r="L724" s="48" t="str">
        <f>VLOOKUP(A:A,Лист2!$A:$F,2,FALSE)</f>
        <v>г.Одинцово, Маршала Бирюзова, 6</v>
      </c>
      <c r="S724" s="48">
        <f t="shared" si="23"/>
        <v>0</v>
      </c>
    </row>
    <row r="725" spans="1:19" ht="11.1" customHeight="1" x14ac:dyDescent="0.2">
      <c r="A725" s="48" t="s">
        <v>705</v>
      </c>
      <c r="B725" s="209"/>
      <c r="C725" s="210"/>
      <c r="D725" s="211"/>
      <c r="E725" s="204" t="s">
        <v>366</v>
      </c>
      <c r="F725" s="205"/>
      <c r="G725" s="50" t="s">
        <v>365</v>
      </c>
      <c r="H725" s="204" t="s">
        <v>364</v>
      </c>
      <c r="I725" s="205"/>
      <c r="K725" s="48" t="str">
        <f t="shared" si="22"/>
        <v>г Одинцово, ул Маршала Бирюзова, 6</v>
      </c>
      <c r="L725" s="48" t="str">
        <f>VLOOKUP(A:A,Лист2!$A:$F,2,FALSE)</f>
        <v>г.Одинцово, Маршала Бирюзова, 6</v>
      </c>
      <c r="S725" s="48">
        <f t="shared" si="23"/>
        <v>0</v>
      </c>
    </row>
    <row r="726" spans="1:19" ht="11.85" customHeight="1" x14ac:dyDescent="0.2">
      <c r="A726" s="48" t="s">
        <v>705</v>
      </c>
      <c r="B726" s="209"/>
      <c r="C726" s="210"/>
      <c r="D726" s="211"/>
      <c r="E726" s="204" t="s">
        <v>517</v>
      </c>
      <c r="F726" s="205"/>
      <c r="G726" s="50" t="s">
        <v>361</v>
      </c>
      <c r="H726" s="204" t="s">
        <v>336</v>
      </c>
      <c r="I726" s="205"/>
      <c r="K726" s="48" t="str">
        <f t="shared" si="22"/>
        <v>г Одинцово, ул Маршала Бирюзова, 6</v>
      </c>
      <c r="L726" s="48" t="str">
        <f>VLOOKUP(A:A,Лист2!$A:$F,2,FALSE)</f>
        <v>г.Одинцово, Маршала Бирюзова, 6</v>
      </c>
      <c r="S726" s="57">
        <f>G726*1</f>
        <v>33.17</v>
      </c>
    </row>
    <row r="727" spans="1:19" ht="11.85" customHeight="1" x14ac:dyDescent="0.2">
      <c r="A727" s="48" t="s">
        <v>705</v>
      </c>
      <c r="B727" s="201"/>
      <c r="C727" s="202"/>
      <c r="D727" s="203"/>
      <c r="E727" s="204" t="s">
        <v>514</v>
      </c>
      <c r="F727" s="205"/>
      <c r="G727" s="50" t="s">
        <v>507</v>
      </c>
      <c r="H727" s="204" t="s">
        <v>346</v>
      </c>
      <c r="I727" s="205"/>
      <c r="K727" s="48" t="str">
        <f t="shared" si="22"/>
        <v>г Одинцово, ул Маршала Бирюзова, 6</v>
      </c>
      <c r="L727" s="48" t="str">
        <f>VLOOKUP(A:A,Лист2!$A:$F,2,FALSE)</f>
        <v>г.Одинцово, Маршала Бирюзова, 6</v>
      </c>
      <c r="S727" s="48">
        <f t="shared" si="23"/>
        <v>0</v>
      </c>
    </row>
    <row r="728" spans="1:19" ht="11.85" customHeight="1" x14ac:dyDescent="0.2">
      <c r="A728" s="48" t="s">
        <v>705</v>
      </c>
      <c r="B728" s="51"/>
      <c r="C728" s="196" t="s">
        <v>704</v>
      </c>
      <c r="D728" s="197"/>
      <c r="E728" s="197"/>
      <c r="F728" s="197"/>
      <c r="G728" s="197"/>
      <c r="H728" s="197"/>
      <c r="I728" s="196"/>
      <c r="K728" s="48" t="str">
        <f t="shared" si="22"/>
        <v>г Одинцово, ул Маршала Бирюзова, 6</v>
      </c>
      <c r="L728" s="48" t="str">
        <f>VLOOKUP(A:A,Лист2!$A:$F,2,FALSE)</f>
        <v>г.Одинцово, Маршала Бирюзова, 6</v>
      </c>
      <c r="S728" s="48">
        <f t="shared" si="23"/>
        <v>0</v>
      </c>
    </row>
    <row r="729" spans="1:19" ht="11.1" customHeight="1" x14ac:dyDescent="0.2">
      <c r="A729" s="48" t="s">
        <v>704</v>
      </c>
      <c r="B729" s="198" t="s">
        <v>505</v>
      </c>
      <c r="C729" s="199"/>
      <c r="D729" s="200"/>
      <c r="E729" s="204" t="s">
        <v>503</v>
      </c>
      <c r="F729" s="205"/>
      <c r="G729" s="50" t="s">
        <v>368</v>
      </c>
      <c r="H729" s="204" t="s">
        <v>406</v>
      </c>
      <c r="I729" s="205"/>
      <c r="K729" s="48" t="str">
        <f t="shared" si="22"/>
        <v>г Одинцово, ул Маршала Бирюзова, 8</v>
      </c>
      <c r="L729" s="48" t="str">
        <f>VLOOKUP(A:A,Лист2!$A:$F,2,FALSE)</f>
        <v>г.Одинцово, Маршала Бирюзова, 8</v>
      </c>
      <c r="S729" s="48">
        <f t="shared" si="23"/>
        <v>0</v>
      </c>
    </row>
    <row r="730" spans="1:19" ht="11.85" customHeight="1" x14ac:dyDescent="0.2">
      <c r="A730" s="48" t="s">
        <v>704</v>
      </c>
      <c r="B730" s="201"/>
      <c r="C730" s="202"/>
      <c r="D730" s="203"/>
      <c r="E730" s="204" t="s">
        <v>501</v>
      </c>
      <c r="F730" s="205"/>
      <c r="G730" s="50" t="s">
        <v>368</v>
      </c>
      <c r="H730" s="204" t="s">
        <v>488</v>
      </c>
      <c r="I730" s="205"/>
      <c r="K730" s="48" t="str">
        <f t="shared" si="22"/>
        <v>г Одинцово, ул Маршала Бирюзова, 8</v>
      </c>
      <c r="L730" s="48" t="str">
        <f>VLOOKUP(A:A,Лист2!$A:$F,2,FALSE)</f>
        <v>г.Одинцово, Маршала Бирюзова, 8</v>
      </c>
      <c r="S730" s="48">
        <f t="shared" si="23"/>
        <v>0</v>
      </c>
    </row>
    <row r="731" spans="1:19" ht="11.85" customHeight="1" x14ac:dyDescent="0.2">
      <c r="A731" s="48" t="s">
        <v>704</v>
      </c>
      <c r="B731" s="198" t="s">
        <v>339</v>
      </c>
      <c r="C731" s="199"/>
      <c r="D731" s="200"/>
      <c r="E731" s="204" t="s">
        <v>351</v>
      </c>
      <c r="F731" s="205"/>
      <c r="G731" s="50" t="s">
        <v>350</v>
      </c>
      <c r="H731" s="204" t="s">
        <v>370</v>
      </c>
      <c r="I731" s="205"/>
      <c r="K731" s="48" t="str">
        <f t="shared" si="22"/>
        <v>г Одинцово, ул Маршала Бирюзова, 8</v>
      </c>
      <c r="L731" s="48" t="str">
        <f>VLOOKUP(A:A,Лист2!$A:$F,2,FALSE)</f>
        <v>г.Одинцово, Маршала Бирюзова, 8</v>
      </c>
      <c r="S731" s="48">
        <f t="shared" si="23"/>
        <v>0</v>
      </c>
    </row>
    <row r="732" spans="1:19" ht="11.85" customHeight="1" x14ac:dyDescent="0.2">
      <c r="A732" s="48" t="s">
        <v>704</v>
      </c>
      <c r="B732" s="209"/>
      <c r="C732" s="210"/>
      <c r="D732" s="211"/>
      <c r="E732" s="204" t="s">
        <v>371</v>
      </c>
      <c r="F732" s="205"/>
      <c r="G732" s="50" t="s">
        <v>350</v>
      </c>
      <c r="H732" s="204" t="s">
        <v>370</v>
      </c>
      <c r="I732" s="205"/>
      <c r="K732" s="48" t="str">
        <f t="shared" si="22"/>
        <v>г Одинцово, ул Маршала Бирюзова, 8</v>
      </c>
      <c r="L732" s="48" t="str">
        <f>VLOOKUP(A:A,Лист2!$A:$F,2,FALSE)</f>
        <v>г.Одинцово, Маршала Бирюзова, 8</v>
      </c>
      <c r="S732" s="48">
        <f t="shared" si="23"/>
        <v>0</v>
      </c>
    </row>
    <row r="733" spans="1:19" ht="11.1" customHeight="1" x14ac:dyDescent="0.2">
      <c r="A733" s="48" t="s">
        <v>704</v>
      </c>
      <c r="B733" s="209"/>
      <c r="C733" s="210"/>
      <c r="D733" s="211"/>
      <c r="E733" s="204" t="s">
        <v>369</v>
      </c>
      <c r="F733" s="205"/>
      <c r="G733" s="50" t="s">
        <v>368</v>
      </c>
      <c r="H733" s="204" t="s">
        <v>367</v>
      </c>
      <c r="I733" s="205"/>
      <c r="K733" s="48" t="str">
        <f t="shared" si="22"/>
        <v>г Одинцово, ул Маршала Бирюзова, 8</v>
      </c>
      <c r="L733" s="48" t="str">
        <f>VLOOKUP(A:A,Лист2!$A:$F,2,FALSE)</f>
        <v>г.Одинцово, Маршала Бирюзова, 8</v>
      </c>
      <c r="S733" s="48">
        <f t="shared" si="23"/>
        <v>0</v>
      </c>
    </row>
    <row r="734" spans="1:19" ht="11.85" customHeight="1" x14ac:dyDescent="0.2">
      <c r="A734" s="48" t="s">
        <v>704</v>
      </c>
      <c r="B734" s="209"/>
      <c r="C734" s="210"/>
      <c r="D734" s="211"/>
      <c r="E734" s="204" t="s">
        <v>366</v>
      </c>
      <c r="F734" s="205"/>
      <c r="G734" s="50" t="s">
        <v>365</v>
      </c>
      <c r="H734" s="204" t="s">
        <v>364</v>
      </c>
      <c r="I734" s="205"/>
      <c r="K734" s="48" t="str">
        <f t="shared" si="22"/>
        <v>г Одинцово, ул Маршала Бирюзова, 8</v>
      </c>
      <c r="L734" s="48" t="str">
        <f>VLOOKUP(A:A,Лист2!$A:$F,2,FALSE)</f>
        <v>г.Одинцово, Маршала Бирюзова, 8</v>
      </c>
      <c r="S734" s="48">
        <f t="shared" si="23"/>
        <v>0</v>
      </c>
    </row>
    <row r="735" spans="1:19" ht="11.85" customHeight="1" x14ac:dyDescent="0.2">
      <c r="A735" s="48" t="s">
        <v>704</v>
      </c>
      <c r="B735" s="209"/>
      <c r="C735" s="210"/>
      <c r="D735" s="211"/>
      <c r="E735" s="204" t="s">
        <v>517</v>
      </c>
      <c r="F735" s="205"/>
      <c r="G735" s="50" t="s">
        <v>361</v>
      </c>
      <c r="H735" s="204" t="s">
        <v>336</v>
      </c>
      <c r="I735" s="205"/>
      <c r="K735" s="48" t="str">
        <f t="shared" si="22"/>
        <v>г Одинцово, ул Маршала Бирюзова, 8</v>
      </c>
      <c r="L735" s="48" t="str">
        <f>VLOOKUP(A:A,Лист2!$A:$F,2,FALSE)</f>
        <v>г.Одинцово, Маршала Бирюзова, 8</v>
      </c>
      <c r="S735" s="57">
        <f>G735*1</f>
        <v>33.17</v>
      </c>
    </row>
    <row r="736" spans="1:19" ht="11.85" customHeight="1" x14ac:dyDescent="0.2">
      <c r="A736" s="48" t="s">
        <v>704</v>
      </c>
      <c r="B736" s="201"/>
      <c r="C736" s="202"/>
      <c r="D736" s="203"/>
      <c r="E736" s="204" t="s">
        <v>514</v>
      </c>
      <c r="F736" s="205"/>
      <c r="G736" s="50" t="s">
        <v>507</v>
      </c>
      <c r="H736" s="204" t="s">
        <v>346</v>
      </c>
      <c r="I736" s="205"/>
      <c r="K736" s="48" t="str">
        <f t="shared" si="22"/>
        <v>г Одинцово, ул Маршала Бирюзова, 8</v>
      </c>
      <c r="L736" s="48" t="str">
        <f>VLOOKUP(A:A,Лист2!$A:$F,2,FALSE)</f>
        <v>г.Одинцово, Маршала Бирюзова, 8</v>
      </c>
      <c r="S736" s="48">
        <f t="shared" si="23"/>
        <v>0</v>
      </c>
    </row>
    <row r="737" spans="1:19" ht="11.1" customHeight="1" x14ac:dyDescent="0.2">
      <c r="A737" s="48" t="s">
        <v>704</v>
      </c>
      <c r="B737" s="198" t="s">
        <v>497</v>
      </c>
      <c r="C737" s="199"/>
      <c r="D737" s="200"/>
      <c r="E737" s="204" t="s">
        <v>495</v>
      </c>
      <c r="F737" s="205"/>
      <c r="G737" s="50" t="s">
        <v>365</v>
      </c>
      <c r="H737" s="204" t="s">
        <v>494</v>
      </c>
      <c r="I737" s="205"/>
      <c r="K737" s="48" t="str">
        <f t="shared" si="22"/>
        <v>г Одинцово, ул Маршала Бирюзова, 8</v>
      </c>
      <c r="L737" s="48" t="str">
        <f>VLOOKUP(A:A,Лист2!$A:$F,2,FALSE)</f>
        <v>г.Одинцово, Маршала Бирюзова, 8</v>
      </c>
      <c r="S737" s="48">
        <f t="shared" si="23"/>
        <v>0</v>
      </c>
    </row>
    <row r="738" spans="1:19" ht="11.85" customHeight="1" x14ac:dyDescent="0.2">
      <c r="A738" s="48" t="s">
        <v>704</v>
      </c>
      <c r="B738" s="209"/>
      <c r="C738" s="210"/>
      <c r="D738" s="211"/>
      <c r="E738" s="204" t="s">
        <v>492</v>
      </c>
      <c r="F738" s="205"/>
      <c r="G738" s="50" t="s">
        <v>350</v>
      </c>
      <c r="H738" s="204" t="s">
        <v>491</v>
      </c>
      <c r="I738" s="205"/>
      <c r="K738" s="48" t="str">
        <f t="shared" si="22"/>
        <v>г Одинцово, ул Маршала Бирюзова, 8</v>
      </c>
      <c r="L738" s="48" t="str">
        <f>VLOOKUP(A:A,Лист2!$A:$F,2,FALSE)</f>
        <v>г.Одинцово, Маршала Бирюзова, 8</v>
      </c>
      <c r="S738" s="48">
        <f t="shared" si="23"/>
        <v>0</v>
      </c>
    </row>
    <row r="739" spans="1:19" ht="11.85" customHeight="1" x14ac:dyDescent="0.2">
      <c r="A739" s="48" t="s">
        <v>704</v>
      </c>
      <c r="B739" s="201"/>
      <c r="C739" s="202"/>
      <c r="D739" s="203"/>
      <c r="E739" s="204" t="s">
        <v>489</v>
      </c>
      <c r="F739" s="205"/>
      <c r="G739" s="50" t="s">
        <v>350</v>
      </c>
      <c r="H739" s="204" t="s">
        <v>488</v>
      </c>
      <c r="I739" s="205"/>
      <c r="K739" s="48" t="str">
        <f t="shared" si="22"/>
        <v>г Одинцово, ул Маршала Бирюзова, 8</v>
      </c>
      <c r="L739" s="48" t="str">
        <f>VLOOKUP(A:A,Лист2!$A:$F,2,FALSE)</f>
        <v>г.Одинцово, Маршала Бирюзова, 8</v>
      </c>
      <c r="S739" s="48">
        <f t="shared" si="23"/>
        <v>0</v>
      </c>
    </row>
    <row r="740" spans="1:19" ht="11.85" customHeight="1" x14ac:dyDescent="0.2">
      <c r="A740" s="48" t="s">
        <v>704</v>
      </c>
      <c r="B740" s="51"/>
      <c r="C740" s="196" t="s">
        <v>703</v>
      </c>
      <c r="D740" s="197"/>
      <c r="E740" s="197"/>
      <c r="F740" s="197"/>
      <c r="G740" s="197"/>
      <c r="H740" s="197"/>
      <c r="I740" s="196"/>
      <c r="K740" s="48" t="str">
        <f t="shared" si="22"/>
        <v>г Одинцово, ул Маршала Бирюзова, 8</v>
      </c>
      <c r="L740" s="48" t="str">
        <f>VLOOKUP(A:A,Лист2!$A:$F,2,FALSE)</f>
        <v>г.Одинцово, Маршала Бирюзова, 8</v>
      </c>
      <c r="S740" s="48">
        <f t="shared" si="23"/>
        <v>0</v>
      </c>
    </row>
    <row r="741" spans="1:19" ht="11.85" customHeight="1" x14ac:dyDescent="0.2">
      <c r="A741" s="48" t="s">
        <v>703</v>
      </c>
      <c r="B741" s="198" t="s">
        <v>505</v>
      </c>
      <c r="C741" s="199"/>
      <c r="D741" s="200"/>
      <c r="E741" s="204" t="s">
        <v>503</v>
      </c>
      <c r="F741" s="205"/>
      <c r="G741" s="50" t="s">
        <v>368</v>
      </c>
      <c r="H741" s="204" t="s">
        <v>406</v>
      </c>
      <c r="I741" s="205"/>
      <c r="K741" s="48" t="str">
        <f t="shared" si="22"/>
        <v>г Одинцово, ул Маршала Бирюзова, 10 к. 1</v>
      </c>
      <c r="L741" s="48" t="str">
        <f>VLOOKUP(A:A,Лист2!$A:$F,2,FALSE)</f>
        <v>г.Одинцово, Маршала Бирюзова, 10 к.1</v>
      </c>
      <c r="S741" s="48">
        <f t="shared" si="23"/>
        <v>0</v>
      </c>
    </row>
    <row r="742" spans="1:19" ht="11.85" customHeight="1" x14ac:dyDescent="0.2">
      <c r="A742" s="48" t="s">
        <v>703</v>
      </c>
      <c r="B742" s="201"/>
      <c r="C742" s="202"/>
      <c r="D742" s="203"/>
      <c r="E742" s="204" t="s">
        <v>501</v>
      </c>
      <c r="F742" s="205"/>
      <c r="G742" s="50" t="s">
        <v>368</v>
      </c>
      <c r="H742" s="204" t="s">
        <v>488</v>
      </c>
      <c r="I742" s="205"/>
      <c r="K742" s="48" t="str">
        <f t="shared" si="22"/>
        <v>г Одинцово, ул Маршала Бирюзова, 10 к. 1</v>
      </c>
      <c r="L742" s="48" t="str">
        <f>VLOOKUP(A:A,Лист2!$A:$F,2,FALSE)</f>
        <v>г.Одинцово, Маршала Бирюзова, 10 к.1</v>
      </c>
      <c r="S742" s="48">
        <f t="shared" si="23"/>
        <v>0</v>
      </c>
    </row>
    <row r="743" spans="1:19" ht="11.1" customHeight="1" x14ac:dyDescent="0.2">
      <c r="A743" s="48" t="s">
        <v>703</v>
      </c>
      <c r="B743" s="198" t="s">
        <v>339</v>
      </c>
      <c r="C743" s="199"/>
      <c r="D743" s="200"/>
      <c r="E743" s="204" t="s">
        <v>351</v>
      </c>
      <c r="F743" s="205"/>
      <c r="G743" s="50" t="s">
        <v>350</v>
      </c>
      <c r="H743" s="204" t="s">
        <v>379</v>
      </c>
      <c r="I743" s="205"/>
      <c r="K743" s="48" t="str">
        <f t="shared" si="22"/>
        <v>г Одинцово, ул Маршала Бирюзова, 10 к. 1</v>
      </c>
      <c r="L743" s="48" t="str">
        <f>VLOOKUP(A:A,Лист2!$A:$F,2,FALSE)</f>
        <v>г.Одинцово, Маршала Бирюзова, 10 к.1</v>
      </c>
      <c r="S743" s="48">
        <f t="shared" si="23"/>
        <v>0</v>
      </c>
    </row>
    <row r="744" spans="1:19" ht="11.85" customHeight="1" x14ac:dyDescent="0.2">
      <c r="A744" s="48" t="s">
        <v>703</v>
      </c>
      <c r="B744" s="209"/>
      <c r="C744" s="210"/>
      <c r="D744" s="211"/>
      <c r="E744" s="204" t="s">
        <v>371</v>
      </c>
      <c r="F744" s="205"/>
      <c r="G744" s="50" t="s">
        <v>350</v>
      </c>
      <c r="H744" s="204" t="s">
        <v>379</v>
      </c>
      <c r="I744" s="205"/>
      <c r="K744" s="48" t="str">
        <f t="shared" si="22"/>
        <v>г Одинцово, ул Маршала Бирюзова, 10 к. 1</v>
      </c>
      <c r="L744" s="48" t="str">
        <f>VLOOKUP(A:A,Лист2!$A:$F,2,FALSE)</f>
        <v>г.Одинцово, Маршала Бирюзова, 10 к.1</v>
      </c>
      <c r="S744" s="48">
        <f t="shared" si="23"/>
        <v>0</v>
      </c>
    </row>
    <row r="745" spans="1:19" ht="11.85" customHeight="1" x14ac:dyDescent="0.2">
      <c r="A745" s="48" t="s">
        <v>703</v>
      </c>
      <c r="B745" s="209"/>
      <c r="C745" s="210"/>
      <c r="D745" s="211"/>
      <c r="E745" s="204" t="s">
        <v>369</v>
      </c>
      <c r="F745" s="205"/>
      <c r="G745" s="50" t="s">
        <v>368</v>
      </c>
      <c r="H745" s="204" t="s">
        <v>378</v>
      </c>
      <c r="I745" s="205"/>
      <c r="K745" s="48" t="str">
        <f t="shared" si="22"/>
        <v>г Одинцово, ул Маршала Бирюзова, 10 к. 1</v>
      </c>
      <c r="L745" s="48" t="str">
        <f>VLOOKUP(A:A,Лист2!$A:$F,2,FALSE)</f>
        <v>г.Одинцово, Маршала Бирюзова, 10 к.1</v>
      </c>
      <c r="S745" s="48">
        <f t="shared" si="23"/>
        <v>0</v>
      </c>
    </row>
    <row r="746" spans="1:19" ht="11.85" customHeight="1" x14ac:dyDescent="0.2">
      <c r="A746" s="48" t="s">
        <v>703</v>
      </c>
      <c r="B746" s="209"/>
      <c r="C746" s="210"/>
      <c r="D746" s="211"/>
      <c r="E746" s="204" t="s">
        <v>366</v>
      </c>
      <c r="F746" s="205"/>
      <c r="G746" s="50" t="s">
        <v>365</v>
      </c>
      <c r="H746" s="204" t="s">
        <v>377</v>
      </c>
      <c r="I746" s="205"/>
      <c r="K746" s="48" t="str">
        <f t="shared" si="22"/>
        <v>г Одинцово, ул Маршала Бирюзова, 10 к. 1</v>
      </c>
      <c r="L746" s="48" t="str">
        <f>VLOOKUP(A:A,Лист2!$A:$F,2,FALSE)</f>
        <v>г.Одинцово, Маршала Бирюзова, 10 к.1</v>
      </c>
      <c r="S746" s="48">
        <f t="shared" si="23"/>
        <v>0</v>
      </c>
    </row>
    <row r="747" spans="1:19" ht="11.1" customHeight="1" x14ac:dyDescent="0.2">
      <c r="A747" s="48" t="s">
        <v>703</v>
      </c>
      <c r="B747" s="209"/>
      <c r="C747" s="210"/>
      <c r="D747" s="211"/>
      <c r="E747" s="204" t="s">
        <v>510</v>
      </c>
      <c r="F747" s="205"/>
      <c r="G747" s="50" t="s">
        <v>509</v>
      </c>
      <c r="H747" s="204" t="s">
        <v>336</v>
      </c>
      <c r="I747" s="205"/>
      <c r="K747" s="48" t="str">
        <f t="shared" si="22"/>
        <v>г Одинцово, ул Маршала Бирюзова, 10 к. 1</v>
      </c>
      <c r="L747" s="48" t="str">
        <f>VLOOKUP(A:A,Лист2!$A:$F,2,FALSE)</f>
        <v>г.Одинцово, Маршала Бирюзова, 10 к.1</v>
      </c>
      <c r="S747" s="57">
        <f>G747*1</f>
        <v>48.44</v>
      </c>
    </row>
    <row r="748" spans="1:19" ht="11.85" customHeight="1" x14ac:dyDescent="0.2">
      <c r="A748" s="48" t="s">
        <v>703</v>
      </c>
      <c r="B748" s="201"/>
      <c r="C748" s="202"/>
      <c r="D748" s="203"/>
      <c r="E748" s="204" t="s">
        <v>508</v>
      </c>
      <c r="F748" s="205"/>
      <c r="G748" s="50" t="s">
        <v>507</v>
      </c>
      <c r="H748" s="204" t="s">
        <v>375</v>
      </c>
      <c r="I748" s="205"/>
      <c r="K748" s="48" t="str">
        <f t="shared" si="22"/>
        <v>г Одинцово, ул Маршала Бирюзова, 10 к. 1</v>
      </c>
      <c r="L748" s="48" t="str">
        <f>VLOOKUP(A:A,Лист2!$A:$F,2,FALSE)</f>
        <v>г.Одинцово, Маршала Бирюзова, 10 к.1</v>
      </c>
      <c r="S748" s="48">
        <f t="shared" si="23"/>
        <v>0</v>
      </c>
    </row>
    <row r="749" spans="1:19" ht="11.85" customHeight="1" x14ac:dyDescent="0.2">
      <c r="A749" s="48" t="s">
        <v>703</v>
      </c>
      <c r="B749" s="198" t="s">
        <v>497</v>
      </c>
      <c r="C749" s="199"/>
      <c r="D749" s="200"/>
      <c r="E749" s="204" t="s">
        <v>495</v>
      </c>
      <c r="F749" s="205"/>
      <c r="G749" s="50" t="s">
        <v>365</v>
      </c>
      <c r="H749" s="204" t="s">
        <v>494</v>
      </c>
      <c r="I749" s="205"/>
      <c r="K749" s="48" t="str">
        <f t="shared" si="22"/>
        <v>г Одинцово, ул Маршала Бирюзова, 10 к. 1</v>
      </c>
      <c r="L749" s="48" t="str">
        <f>VLOOKUP(A:A,Лист2!$A:$F,2,FALSE)</f>
        <v>г.Одинцово, Маршала Бирюзова, 10 к.1</v>
      </c>
      <c r="S749" s="48">
        <f t="shared" si="23"/>
        <v>0</v>
      </c>
    </row>
    <row r="750" spans="1:19" ht="11.85" customHeight="1" x14ac:dyDescent="0.2">
      <c r="A750" s="48" t="s">
        <v>703</v>
      </c>
      <c r="B750" s="209"/>
      <c r="C750" s="210"/>
      <c r="D750" s="211"/>
      <c r="E750" s="204" t="s">
        <v>492</v>
      </c>
      <c r="F750" s="205"/>
      <c r="G750" s="50" t="s">
        <v>350</v>
      </c>
      <c r="H750" s="204" t="s">
        <v>491</v>
      </c>
      <c r="I750" s="205"/>
      <c r="K750" s="48" t="str">
        <f t="shared" si="22"/>
        <v>г Одинцово, ул Маршала Бирюзова, 10 к. 1</v>
      </c>
      <c r="L750" s="48" t="str">
        <f>VLOOKUP(A:A,Лист2!$A:$F,2,FALSE)</f>
        <v>г.Одинцово, Маршала Бирюзова, 10 к.1</v>
      </c>
      <c r="S750" s="48">
        <f t="shared" si="23"/>
        <v>0</v>
      </c>
    </row>
    <row r="751" spans="1:19" ht="11.1" customHeight="1" x14ac:dyDescent="0.2">
      <c r="A751" s="48" t="s">
        <v>703</v>
      </c>
      <c r="B751" s="201"/>
      <c r="C751" s="202"/>
      <c r="D751" s="203"/>
      <c r="E751" s="204" t="s">
        <v>489</v>
      </c>
      <c r="F751" s="205"/>
      <c r="G751" s="50" t="s">
        <v>350</v>
      </c>
      <c r="H751" s="204" t="s">
        <v>488</v>
      </c>
      <c r="I751" s="205"/>
      <c r="K751" s="48" t="str">
        <f t="shared" si="22"/>
        <v>г Одинцово, ул Маршала Бирюзова, 10 к. 1</v>
      </c>
      <c r="L751" s="48" t="str">
        <f>VLOOKUP(A:A,Лист2!$A:$F,2,FALSE)</f>
        <v>г.Одинцово, Маршала Бирюзова, 10 к.1</v>
      </c>
      <c r="S751" s="48">
        <f t="shared" si="23"/>
        <v>0</v>
      </c>
    </row>
    <row r="752" spans="1:19" ht="11.85" customHeight="1" x14ac:dyDescent="0.2">
      <c r="A752" s="48" t="s">
        <v>703</v>
      </c>
      <c r="B752" s="51"/>
      <c r="C752" s="196" t="s">
        <v>702</v>
      </c>
      <c r="D752" s="197"/>
      <c r="E752" s="197"/>
      <c r="F752" s="197"/>
      <c r="G752" s="197"/>
      <c r="H752" s="197"/>
      <c r="I752" s="196"/>
      <c r="K752" s="48" t="str">
        <f t="shared" si="22"/>
        <v>г Одинцово, ул Маршала Бирюзова, 10 к. 1</v>
      </c>
      <c r="L752" s="48" t="str">
        <f>VLOOKUP(A:A,Лист2!$A:$F,2,FALSE)</f>
        <v>г.Одинцово, Маршала Бирюзова, 10 к.1</v>
      </c>
      <c r="S752" s="48">
        <f t="shared" si="23"/>
        <v>0</v>
      </c>
    </row>
    <row r="753" spans="1:19" ht="11.85" customHeight="1" x14ac:dyDescent="0.2">
      <c r="A753" s="48" t="s">
        <v>702</v>
      </c>
      <c r="B753" s="198" t="s">
        <v>505</v>
      </c>
      <c r="C753" s="199"/>
      <c r="D753" s="200"/>
      <c r="E753" s="204" t="s">
        <v>503</v>
      </c>
      <c r="F753" s="205"/>
      <c r="G753" s="50" t="s">
        <v>368</v>
      </c>
      <c r="H753" s="204" t="s">
        <v>406</v>
      </c>
      <c r="I753" s="205"/>
      <c r="K753" s="48" t="str">
        <f t="shared" si="22"/>
        <v>г Одинцово, ул Маршала Бирюзова, 10 к. 2</v>
      </c>
      <c r="L753" s="48" t="str">
        <f>VLOOKUP(A:A,Лист2!$A:$F,2,FALSE)</f>
        <v>г.Одинцово, Маршала Бирюзова, 10 к.2</v>
      </c>
      <c r="S753" s="48">
        <f t="shared" si="23"/>
        <v>0</v>
      </c>
    </row>
    <row r="754" spans="1:19" ht="11.85" customHeight="1" x14ac:dyDescent="0.2">
      <c r="A754" s="48" t="s">
        <v>702</v>
      </c>
      <c r="B754" s="201"/>
      <c r="C754" s="202"/>
      <c r="D754" s="203"/>
      <c r="E754" s="204" t="s">
        <v>501</v>
      </c>
      <c r="F754" s="205"/>
      <c r="G754" s="50" t="s">
        <v>368</v>
      </c>
      <c r="H754" s="204" t="s">
        <v>488</v>
      </c>
      <c r="I754" s="205"/>
      <c r="K754" s="48" t="str">
        <f t="shared" si="22"/>
        <v>г Одинцово, ул Маршала Бирюзова, 10 к. 2</v>
      </c>
      <c r="L754" s="48" t="str">
        <f>VLOOKUP(A:A,Лист2!$A:$F,2,FALSE)</f>
        <v>г.Одинцово, Маршала Бирюзова, 10 к.2</v>
      </c>
      <c r="S754" s="48">
        <f t="shared" si="23"/>
        <v>0</v>
      </c>
    </row>
    <row r="755" spans="1:19" ht="11.1" customHeight="1" x14ac:dyDescent="0.2">
      <c r="A755" s="48" t="s">
        <v>702</v>
      </c>
      <c r="B755" s="198" t="s">
        <v>339</v>
      </c>
      <c r="C755" s="199"/>
      <c r="D755" s="200"/>
      <c r="E755" s="204" t="s">
        <v>351</v>
      </c>
      <c r="F755" s="205"/>
      <c r="G755" s="50" t="s">
        <v>350</v>
      </c>
      <c r="H755" s="204" t="s">
        <v>379</v>
      </c>
      <c r="I755" s="205"/>
      <c r="K755" s="48" t="str">
        <f t="shared" si="22"/>
        <v>г Одинцово, ул Маршала Бирюзова, 10 к. 2</v>
      </c>
      <c r="L755" s="48" t="str">
        <f>VLOOKUP(A:A,Лист2!$A:$F,2,FALSE)</f>
        <v>г.Одинцово, Маршала Бирюзова, 10 к.2</v>
      </c>
      <c r="S755" s="48">
        <f t="shared" si="23"/>
        <v>0</v>
      </c>
    </row>
    <row r="756" spans="1:19" ht="11.85" customHeight="1" x14ac:dyDescent="0.2">
      <c r="A756" s="48" t="s">
        <v>702</v>
      </c>
      <c r="B756" s="209"/>
      <c r="C756" s="210"/>
      <c r="D756" s="211"/>
      <c r="E756" s="204" t="s">
        <v>371</v>
      </c>
      <c r="F756" s="205"/>
      <c r="G756" s="50" t="s">
        <v>350</v>
      </c>
      <c r="H756" s="204" t="s">
        <v>379</v>
      </c>
      <c r="I756" s="205"/>
      <c r="K756" s="48" t="str">
        <f t="shared" si="22"/>
        <v>г Одинцово, ул Маршала Бирюзова, 10 к. 2</v>
      </c>
      <c r="L756" s="48" t="str">
        <f>VLOOKUP(A:A,Лист2!$A:$F,2,FALSE)</f>
        <v>г.Одинцово, Маршала Бирюзова, 10 к.2</v>
      </c>
      <c r="S756" s="48">
        <f t="shared" si="23"/>
        <v>0</v>
      </c>
    </row>
    <row r="757" spans="1:19" ht="11.85" customHeight="1" x14ac:dyDescent="0.2">
      <c r="A757" s="48" t="s">
        <v>702</v>
      </c>
      <c r="B757" s="209"/>
      <c r="C757" s="210"/>
      <c r="D757" s="211"/>
      <c r="E757" s="204" t="s">
        <v>369</v>
      </c>
      <c r="F757" s="205"/>
      <c r="G757" s="50" t="s">
        <v>368</v>
      </c>
      <c r="H757" s="204" t="s">
        <v>378</v>
      </c>
      <c r="I757" s="205"/>
      <c r="K757" s="48" t="str">
        <f t="shared" si="22"/>
        <v>г Одинцово, ул Маршала Бирюзова, 10 к. 2</v>
      </c>
      <c r="L757" s="48" t="str">
        <f>VLOOKUP(A:A,Лист2!$A:$F,2,FALSE)</f>
        <v>г.Одинцово, Маршала Бирюзова, 10 к.2</v>
      </c>
      <c r="S757" s="48">
        <f t="shared" si="23"/>
        <v>0</v>
      </c>
    </row>
    <row r="758" spans="1:19" ht="11.85" customHeight="1" x14ac:dyDescent="0.2">
      <c r="A758" s="48" t="s">
        <v>702</v>
      </c>
      <c r="B758" s="209"/>
      <c r="C758" s="210"/>
      <c r="D758" s="211"/>
      <c r="E758" s="204" t="s">
        <v>366</v>
      </c>
      <c r="F758" s="205"/>
      <c r="G758" s="50" t="s">
        <v>365</v>
      </c>
      <c r="H758" s="204" t="s">
        <v>377</v>
      </c>
      <c r="I758" s="205"/>
      <c r="K758" s="48" t="str">
        <f t="shared" si="22"/>
        <v>г Одинцово, ул Маршала Бирюзова, 10 к. 2</v>
      </c>
      <c r="L758" s="48" t="str">
        <f>VLOOKUP(A:A,Лист2!$A:$F,2,FALSE)</f>
        <v>г.Одинцово, Маршала Бирюзова, 10 к.2</v>
      </c>
      <c r="S758" s="48">
        <f t="shared" si="23"/>
        <v>0</v>
      </c>
    </row>
    <row r="759" spans="1:19" ht="11.1" customHeight="1" x14ac:dyDescent="0.2">
      <c r="A759" s="48" t="s">
        <v>702</v>
      </c>
      <c r="B759" s="209"/>
      <c r="C759" s="210"/>
      <c r="D759" s="211"/>
      <c r="E759" s="204" t="s">
        <v>510</v>
      </c>
      <c r="F759" s="205"/>
      <c r="G759" s="50" t="s">
        <v>509</v>
      </c>
      <c r="H759" s="204" t="s">
        <v>336</v>
      </c>
      <c r="I759" s="205"/>
      <c r="K759" s="48" t="str">
        <f t="shared" si="22"/>
        <v>г Одинцово, ул Маршала Бирюзова, 10 к. 2</v>
      </c>
      <c r="L759" s="48" t="str">
        <f>VLOOKUP(A:A,Лист2!$A:$F,2,FALSE)</f>
        <v>г.Одинцово, Маршала Бирюзова, 10 к.2</v>
      </c>
      <c r="S759" s="57">
        <f>G759*1</f>
        <v>48.44</v>
      </c>
    </row>
    <row r="760" spans="1:19" ht="11.85" customHeight="1" x14ac:dyDescent="0.2">
      <c r="A760" s="48" t="s">
        <v>702</v>
      </c>
      <c r="B760" s="201"/>
      <c r="C760" s="202"/>
      <c r="D760" s="203"/>
      <c r="E760" s="204" t="s">
        <v>508</v>
      </c>
      <c r="F760" s="205"/>
      <c r="G760" s="50" t="s">
        <v>507</v>
      </c>
      <c r="H760" s="204" t="s">
        <v>375</v>
      </c>
      <c r="I760" s="205"/>
      <c r="K760" s="48" t="str">
        <f t="shared" si="22"/>
        <v>г Одинцово, ул Маршала Бирюзова, 10 к. 2</v>
      </c>
      <c r="L760" s="48" t="str">
        <f>VLOOKUP(A:A,Лист2!$A:$F,2,FALSE)</f>
        <v>г.Одинцово, Маршала Бирюзова, 10 к.2</v>
      </c>
      <c r="S760" s="48">
        <f t="shared" si="23"/>
        <v>0</v>
      </c>
    </row>
    <row r="761" spans="1:19" ht="11.85" customHeight="1" x14ac:dyDescent="0.2">
      <c r="A761" s="48" t="s">
        <v>702</v>
      </c>
      <c r="B761" s="198" t="s">
        <v>497</v>
      </c>
      <c r="C761" s="199"/>
      <c r="D761" s="200"/>
      <c r="E761" s="204" t="s">
        <v>495</v>
      </c>
      <c r="F761" s="205"/>
      <c r="G761" s="50" t="s">
        <v>365</v>
      </c>
      <c r="H761" s="204" t="s">
        <v>494</v>
      </c>
      <c r="I761" s="205"/>
      <c r="K761" s="48" t="str">
        <f t="shared" si="22"/>
        <v>г Одинцово, ул Маршала Бирюзова, 10 к. 2</v>
      </c>
      <c r="L761" s="48" t="str">
        <f>VLOOKUP(A:A,Лист2!$A:$F,2,FALSE)</f>
        <v>г.Одинцово, Маршала Бирюзова, 10 к.2</v>
      </c>
      <c r="S761" s="48">
        <f t="shared" si="23"/>
        <v>0</v>
      </c>
    </row>
    <row r="762" spans="1:19" ht="11.85" customHeight="1" x14ac:dyDescent="0.2">
      <c r="A762" s="48" t="s">
        <v>702</v>
      </c>
      <c r="B762" s="209"/>
      <c r="C762" s="210"/>
      <c r="D762" s="211"/>
      <c r="E762" s="204" t="s">
        <v>492</v>
      </c>
      <c r="F762" s="205"/>
      <c r="G762" s="50" t="s">
        <v>350</v>
      </c>
      <c r="H762" s="204" t="s">
        <v>491</v>
      </c>
      <c r="I762" s="205"/>
      <c r="K762" s="48" t="str">
        <f t="shared" si="22"/>
        <v>г Одинцово, ул Маршала Бирюзова, 10 к. 2</v>
      </c>
      <c r="L762" s="48" t="str">
        <f>VLOOKUP(A:A,Лист2!$A:$F,2,FALSE)</f>
        <v>г.Одинцово, Маршала Бирюзова, 10 к.2</v>
      </c>
      <c r="S762" s="48">
        <f t="shared" si="23"/>
        <v>0</v>
      </c>
    </row>
    <row r="763" spans="1:19" ht="11.1" customHeight="1" x14ac:dyDescent="0.2">
      <c r="A763" s="48" t="s">
        <v>702</v>
      </c>
      <c r="B763" s="201"/>
      <c r="C763" s="202"/>
      <c r="D763" s="203"/>
      <c r="E763" s="204" t="s">
        <v>489</v>
      </c>
      <c r="F763" s="205"/>
      <c r="G763" s="50" t="s">
        <v>350</v>
      </c>
      <c r="H763" s="204" t="s">
        <v>488</v>
      </c>
      <c r="I763" s="205"/>
      <c r="K763" s="48" t="str">
        <f t="shared" si="22"/>
        <v>г Одинцово, ул Маршала Бирюзова, 10 к. 2</v>
      </c>
      <c r="L763" s="48" t="str">
        <f>VLOOKUP(A:A,Лист2!$A:$F,2,FALSE)</f>
        <v>г.Одинцово, Маршала Бирюзова, 10 к.2</v>
      </c>
      <c r="S763" s="48">
        <f t="shared" si="23"/>
        <v>0</v>
      </c>
    </row>
    <row r="764" spans="1:19" ht="11.85" customHeight="1" x14ac:dyDescent="0.2">
      <c r="A764" s="48" t="s">
        <v>702</v>
      </c>
      <c r="B764" s="51"/>
      <c r="C764" s="196" t="s">
        <v>701</v>
      </c>
      <c r="D764" s="197"/>
      <c r="E764" s="197"/>
      <c r="F764" s="197"/>
      <c r="G764" s="197"/>
      <c r="H764" s="197"/>
      <c r="I764" s="196"/>
      <c r="K764" s="48" t="str">
        <f t="shared" si="22"/>
        <v>г Одинцово, ул Маршала Бирюзова, 10 к. 2</v>
      </c>
      <c r="L764" s="48" t="str">
        <f>VLOOKUP(A:A,Лист2!$A:$F,2,FALSE)</f>
        <v>г.Одинцово, Маршала Бирюзова, 10 к.2</v>
      </c>
      <c r="S764" s="48">
        <f t="shared" si="23"/>
        <v>0</v>
      </c>
    </row>
    <row r="765" spans="1:19" ht="11.85" customHeight="1" x14ac:dyDescent="0.2">
      <c r="A765" s="48" t="s">
        <v>701</v>
      </c>
      <c r="B765" s="198" t="s">
        <v>505</v>
      </c>
      <c r="C765" s="199"/>
      <c r="D765" s="200"/>
      <c r="E765" s="204" t="s">
        <v>503</v>
      </c>
      <c r="F765" s="205"/>
      <c r="G765" s="50" t="s">
        <v>368</v>
      </c>
      <c r="H765" s="204" t="s">
        <v>406</v>
      </c>
      <c r="I765" s="205"/>
      <c r="K765" s="48" t="str">
        <f t="shared" si="22"/>
        <v>г Одинцово, ул Маршала Бирюзова, 12</v>
      </c>
      <c r="L765" s="48" t="str">
        <f>VLOOKUP(A:A,Лист2!$A:$F,2,FALSE)</f>
        <v>г.Одинцово, Маршала Бирюзова, 12</v>
      </c>
      <c r="S765" s="48">
        <f t="shared" si="23"/>
        <v>0</v>
      </c>
    </row>
    <row r="766" spans="1:19" ht="11.85" customHeight="1" x14ac:dyDescent="0.2">
      <c r="A766" s="48" t="s">
        <v>701</v>
      </c>
      <c r="B766" s="201"/>
      <c r="C766" s="202"/>
      <c r="D766" s="203"/>
      <c r="E766" s="204" t="s">
        <v>501</v>
      </c>
      <c r="F766" s="205"/>
      <c r="G766" s="50" t="s">
        <v>368</v>
      </c>
      <c r="H766" s="204" t="s">
        <v>488</v>
      </c>
      <c r="I766" s="205"/>
      <c r="K766" s="48" t="str">
        <f t="shared" si="22"/>
        <v>г Одинцово, ул Маршала Бирюзова, 12</v>
      </c>
      <c r="L766" s="48" t="str">
        <f>VLOOKUP(A:A,Лист2!$A:$F,2,FALSE)</f>
        <v>г.Одинцово, Маршала Бирюзова, 12</v>
      </c>
      <c r="S766" s="48">
        <f t="shared" si="23"/>
        <v>0</v>
      </c>
    </row>
    <row r="767" spans="1:19" ht="11.1" customHeight="1" x14ac:dyDescent="0.2">
      <c r="A767" s="48" t="s">
        <v>701</v>
      </c>
      <c r="B767" s="198" t="s">
        <v>339</v>
      </c>
      <c r="C767" s="199"/>
      <c r="D767" s="200"/>
      <c r="E767" s="204" t="s">
        <v>351</v>
      </c>
      <c r="F767" s="205"/>
      <c r="G767" s="50" t="s">
        <v>350</v>
      </c>
      <c r="H767" s="204" t="s">
        <v>379</v>
      </c>
      <c r="I767" s="205"/>
      <c r="K767" s="48" t="str">
        <f t="shared" si="22"/>
        <v>г Одинцово, ул Маршала Бирюзова, 12</v>
      </c>
      <c r="L767" s="48" t="str">
        <f>VLOOKUP(A:A,Лист2!$A:$F,2,FALSE)</f>
        <v>г.Одинцово, Маршала Бирюзова, 12</v>
      </c>
      <c r="S767" s="48">
        <f t="shared" si="23"/>
        <v>0</v>
      </c>
    </row>
    <row r="768" spans="1:19" ht="11.85" customHeight="1" x14ac:dyDescent="0.2">
      <c r="A768" s="48" t="s">
        <v>701</v>
      </c>
      <c r="B768" s="209"/>
      <c r="C768" s="210"/>
      <c r="D768" s="211"/>
      <c r="E768" s="204" t="s">
        <v>371</v>
      </c>
      <c r="F768" s="205"/>
      <c r="G768" s="50" t="s">
        <v>350</v>
      </c>
      <c r="H768" s="204" t="s">
        <v>379</v>
      </c>
      <c r="I768" s="205"/>
      <c r="K768" s="48" t="str">
        <f t="shared" si="22"/>
        <v>г Одинцово, ул Маршала Бирюзова, 12</v>
      </c>
      <c r="L768" s="48" t="str">
        <f>VLOOKUP(A:A,Лист2!$A:$F,2,FALSE)</f>
        <v>г.Одинцово, Маршала Бирюзова, 12</v>
      </c>
      <c r="S768" s="48">
        <f t="shared" si="23"/>
        <v>0</v>
      </c>
    </row>
    <row r="769" spans="1:19" ht="11.85" customHeight="1" x14ac:dyDescent="0.2">
      <c r="A769" s="48" t="s">
        <v>701</v>
      </c>
      <c r="B769" s="209"/>
      <c r="C769" s="210"/>
      <c r="D769" s="211"/>
      <c r="E769" s="204" t="s">
        <v>369</v>
      </c>
      <c r="F769" s="205"/>
      <c r="G769" s="50" t="s">
        <v>368</v>
      </c>
      <c r="H769" s="204" t="s">
        <v>378</v>
      </c>
      <c r="I769" s="205"/>
      <c r="K769" s="48" t="str">
        <f t="shared" si="22"/>
        <v>г Одинцово, ул Маршала Бирюзова, 12</v>
      </c>
      <c r="L769" s="48" t="str">
        <f>VLOOKUP(A:A,Лист2!$A:$F,2,FALSE)</f>
        <v>г.Одинцово, Маршала Бирюзова, 12</v>
      </c>
      <c r="S769" s="48">
        <f t="shared" si="23"/>
        <v>0</v>
      </c>
    </row>
    <row r="770" spans="1:19" ht="11.85" customHeight="1" x14ac:dyDescent="0.2">
      <c r="A770" s="48" t="s">
        <v>701</v>
      </c>
      <c r="B770" s="209"/>
      <c r="C770" s="210"/>
      <c r="D770" s="211"/>
      <c r="E770" s="204" t="s">
        <v>366</v>
      </c>
      <c r="F770" s="205"/>
      <c r="G770" s="50" t="s">
        <v>365</v>
      </c>
      <c r="H770" s="204" t="s">
        <v>377</v>
      </c>
      <c r="I770" s="205"/>
      <c r="K770" s="48" t="str">
        <f t="shared" si="22"/>
        <v>г Одинцово, ул Маршала Бирюзова, 12</v>
      </c>
      <c r="L770" s="48" t="str">
        <f>VLOOKUP(A:A,Лист2!$A:$F,2,FALSE)</f>
        <v>г.Одинцово, Маршала Бирюзова, 12</v>
      </c>
      <c r="S770" s="48">
        <f t="shared" si="23"/>
        <v>0</v>
      </c>
    </row>
    <row r="771" spans="1:19" ht="11.1" customHeight="1" x14ac:dyDescent="0.2">
      <c r="A771" s="48" t="s">
        <v>701</v>
      </c>
      <c r="B771" s="209"/>
      <c r="C771" s="210"/>
      <c r="D771" s="211"/>
      <c r="E771" s="204" t="s">
        <v>510</v>
      </c>
      <c r="F771" s="205"/>
      <c r="G771" s="50" t="s">
        <v>509</v>
      </c>
      <c r="H771" s="204" t="s">
        <v>336</v>
      </c>
      <c r="I771" s="205"/>
      <c r="K771" s="48" t="str">
        <f t="shared" si="22"/>
        <v>г Одинцово, ул Маршала Бирюзова, 12</v>
      </c>
      <c r="L771" s="48" t="str">
        <f>VLOOKUP(A:A,Лист2!$A:$F,2,FALSE)</f>
        <v>г.Одинцово, Маршала Бирюзова, 12</v>
      </c>
      <c r="S771" s="57">
        <f>G771*1</f>
        <v>48.44</v>
      </c>
    </row>
    <row r="772" spans="1:19" ht="11.85" customHeight="1" x14ac:dyDescent="0.2">
      <c r="A772" s="48" t="s">
        <v>701</v>
      </c>
      <c r="B772" s="201"/>
      <c r="C772" s="202"/>
      <c r="D772" s="203"/>
      <c r="E772" s="204" t="s">
        <v>508</v>
      </c>
      <c r="F772" s="205"/>
      <c r="G772" s="50" t="s">
        <v>507</v>
      </c>
      <c r="H772" s="204" t="s">
        <v>375</v>
      </c>
      <c r="I772" s="205"/>
      <c r="K772" s="48" t="str">
        <f t="shared" si="22"/>
        <v>г Одинцово, ул Маршала Бирюзова, 12</v>
      </c>
      <c r="L772" s="48" t="str">
        <f>VLOOKUP(A:A,Лист2!$A:$F,2,FALSE)</f>
        <v>г.Одинцово, Маршала Бирюзова, 12</v>
      </c>
      <c r="S772" s="48">
        <f t="shared" si="23"/>
        <v>0</v>
      </c>
    </row>
    <row r="773" spans="1:19" ht="11.85" customHeight="1" x14ac:dyDescent="0.2">
      <c r="A773" s="48" t="s">
        <v>701</v>
      </c>
      <c r="B773" s="198" t="s">
        <v>497</v>
      </c>
      <c r="C773" s="199"/>
      <c r="D773" s="200"/>
      <c r="E773" s="204" t="s">
        <v>495</v>
      </c>
      <c r="F773" s="205"/>
      <c r="G773" s="50" t="s">
        <v>365</v>
      </c>
      <c r="H773" s="204" t="s">
        <v>494</v>
      </c>
      <c r="I773" s="205"/>
      <c r="K773" s="48" t="str">
        <f t="shared" si="22"/>
        <v>г Одинцово, ул Маршала Бирюзова, 12</v>
      </c>
      <c r="L773" s="48" t="str">
        <f>VLOOKUP(A:A,Лист2!$A:$F,2,FALSE)</f>
        <v>г.Одинцово, Маршала Бирюзова, 12</v>
      </c>
      <c r="S773" s="48">
        <f t="shared" si="23"/>
        <v>0</v>
      </c>
    </row>
    <row r="774" spans="1:19" ht="11.85" customHeight="1" x14ac:dyDescent="0.2">
      <c r="A774" s="48" t="s">
        <v>701</v>
      </c>
      <c r="B774" s="209"/>
      <c r="C774" s="210"/>
      <c r="D774" s="211"/>
      <c r="E774" s="204" t="s">
        <v>492</v>
      </c>
      <c r="F774" s="205"/>
      <c r="G774" s="50" t="s">
        <v>350</v>
      </c>
      <c r="H774" s="204" t="s">
        <v>491</v>
      </c>
      <c r="I774" s="205"/>
      <c r="K774" s="48" t="str">
        <f t="shared" si="22"/>
        <v>г Одинцово, ул Маршала Бирюзова, 12</v>
      </c>
      <c r="L774" s="48" t="str">
        <f>VLOOKUP(A:A,Лист2!$A:$F,2,FALSE)</f>
        <v>г.Одинцово, Маршала Бирюзова, 12</v>
      </c>
      <c r="S774" s="48">
        <f t="shared" si="23"/>
        <v>0</v>
      </c>
    </row>
    <row r="775" spans="1:19" ht="11.1" customHeight="1" x14ac:dyDescent="0.2">
      <c r="A775" s="48" t="s">
        <v>701</v>
      </c>
      <c r="B775" s="201"/>
      <c r="C775" s="202"/>
      <c r="D775" s="203"/>
      <c r="E775" s="204" t="s">
        <v>489</v>
      </c>
      <c r="F775" s="205"/>
      <c r="G775" s="50" t="s">
        <v>350</v>
      </c>
      <c r="H775" s="204" t="s">
        <v>488</v>
      </c>
      <c r="I775" s="205"/>
      <c r="K775" s="48" t="str">
        <f t="shared" si="22"/>
        <v>г Одинцово, ул Маршала Бирюзова, 12</v>
      </c>
      <c r="L775" s="48" t="str">
        <f>VLOOKUP(A:A,Лист2!$A:$F,2,FALSE)</f>
        <v>г.Одинцово, Маршала Бирюзова, 12</v>
      </c>
      <c r="S775" s="48">
        <f t="shared" si="23"/>
        <v>0</v>
      </c>
    </row>
    <row r="776" spans="1:19" ht="11.85" customHeight="1" x14ac:dyDescent="0.2">
      <c r="A776" s="48" t="s">
        <v>701</v>
      </c>
      <c r="B776" s="51"/>
      <c r="C776" s="196" t="s">
        <v>700</v>
      </c>
      <c r="D776" s="197"/>
      <c r="E776" s="197"/>
      <c r="F776" s="197"/>
      <c r="G776" s="197"/>
      <c r="H776" s="197"/>
      <c r="I776" s="196"/>
      <c r="K776" s="48" t="str">
        <f t="shared" si="22"/>
        <v>г Одинцово, ул Маршала Бирюзова, 12</v>
      </c>
      <c r="L776" s="48" t="str">
        <f>VLOOKUP(A:A,Лист2!$A:$F,2,FALSE)</f>
        <v>г.Одинцово, Маршала Бирюзова, 12</v>
      </c>
      <c r="S776" s="48">
        <f t="shared" si="23"/>
        <v>0</v>
      </c>
    </row>
    <row r="777" spans="1:19" ht="11.85" customHeight="1" x14ac:dyDescent="0.2">
      <c r="A777" s="48" t="s">
        <v>700</v>
      </c>
      <c r="B777" s="198" t="s">
        <v>505</v>
      </c>
      <c r="C777" s="199"/>
      <c r="D777" s="200"/>
      <c r="E777" s="204" t="s">
        <v>503</v>
      </c>
      <c r="F777" s="205"/>
      <c r="G777" s="50" t="s">
        <v>368</v>
      </c>
      <c r="H777" s="204" t="s">
        <v>406</v>
      </c>
      <c r="I777" s="205"/>
      <c r="K777" s="48" t="str">
        <f t="shared" si="22"/>
        <v>г Одинцово, ул Маршала Бирюзова, 14</v>
      </c>
      <c r="L777" s="48" t="str">
        <f>VLOOKUP(A:A,Лист2!$A:$F,2,FALSE)</f>
        <v>г.Одинцово, Маршала Бирюзова, 14</v>
      </c>
      <c r="S777" s="48">
        <f t="shared" si="23"/>
        <v>0</v>
      </c>
    </row>
    <row r="778" spans="1:19" ht="11.85" customHeight="1" x14ac:dyDescent="0.2">
      <c r="A778" s="48" t="s">
        <v>700</v>
      </c>
      <c r="B778" s="201"/>
      <c r="C778" s="202"/>
      <c r="D778" s="203"/>
      <c r="E778" s="204" t="s">
        <v>501</v>
      </c>
      <c r="F778" s="205"/>
      <c r="G778" s="50" t="s">
        <v>368</v>
      </c>
      <c r="H778" s="204" t="s">
        <v>488</v>
      </c>
      <c r="I778" s="205"/>
      <c r="K778" s="48" t="str">
        <f t="shared" ref="K778:K841" si="24">IF(C777&gt;0,C777,K777)</f>
        <v>г Одинцово, ул Маршала Бирюзова, 14</v>
      </c>
      <c r="L778" s="48" t="str">
        <f>VLOOKUP(A:A,Лист2!$A:$F,2,FALSE)</f>
        <v>г.Одинцово, Маршала Бирюзова, 14</v>
      </c>
      <c r="S778" s="48">
        <f t="shared" ref="S778:S841" si="25">IF($E778=S$7,G778,0)</f>
        <v>0</v>
      </c>
    </row>
    <row r="779" spans="1:19" ht="11.1" customHeight="1" x14ac:dyDescent="0.2">
      <c r="A779" s="48" t="s">
        <v>700</v>
      </c>
      <c r="B779" s="198" t="s">
        <v>339</v>
      </c>
      <c r="C779" s="199"/>
      <c r="D779" s="200"/>
      <c r="E779" s="204" t="s">
        <v>351</v>
      </c>
      <c r="F779" s="205"/>
      <c r="G779" s="50" t="s">
        <v>350</v>
      </c>
      <c r="H779" s="204" t="s">
        <v>370</v>
      </c>
      <c r="I779" s="205"/>
      <c r="K779" s="48" t="str">
        <f t="shared" si="24"/>
        <v>г Одинцово, ул Маршала Бирюзова, 14</v>
      </c>
      <c r="L779" s="48" t="str">
        <f>VLOOKUP(A:A,Лист2!$A:$F,2,FALSE)</f>
        <v>г.Одинцово, Маршала Бирюзова, 14</v>
      </c>
      <c r="S779" s="48">
        <f t="shared" si="25"/>
        <v>0</v>
      </c>
    </row>
    <row r="780" spans="1:19" ht="11.85" customHeight="1" x14ac:dyDescent="0.2">
      <c r="A780" s="48" t="s">
        <v>700</v>
      </c>
      <c r="B780" s="209"/>
      <c r="C780" s="210"/>
      <c r="D780" s="211"/>
      <c r="E780" s="204" t="s">
        <v>371</v>
      </c>
      <c r="F780" s="205"/>
      <c r="G780" s="50" t="s">
        <v>350</v>
      </c>
      <c r="H780" s="204" t="s">
        <v>370</v>
      </c>
      <c r="I780" s="205"/>
      <c r="K780" s="48" t="str">
        <f t="shared" si="24"/>
        <v>г Одинцово, ул Маршала Бирюзова, 14</v>
      </c>
      <c r="L780" s="48" t="str">
        <f>VLOOKUP(A:A,Лист2!$A:$F,2,FALSE)</f>
        <v>г.Одинцово, Маршала Бирюзова, 14</v>
      </c>
      <c r="S780" s="48">
        <f t="shared" si="25"/>
        <v>0</v>
      </c>
    </row>
    <row r="781" spans="1:19" ht="11.85" customHeight="1" x14ac:dyDescent="0.2">
      <c r="A781" s="48" t="s">
        <v>700</v>
      </c>
      <c r="B781" s="209"/>
      <c r="C781" s="210"/>
      <c r="D781" s="211"/>
      <c r="E781" s="204" t="s">
        <v>369</v>
      </c>
      <c r="F781" s="205"/>
      <c r="G781" s="50" t="s">
        <v>368</v>
      </c>
      <c r="H781" s="204" t="s">
        <v>367</v>
      </c>
      <c r="I781" s="205"/>
      <c r="K781" s="48" t="str">
        <f t="shared" si="24"/>
        <v>г Одинцово, ул Маршала Бирюзова, 14</v>
      </c>
      <c r="L781" s="48" t="str">
        <f>VLOOKUP(A:A,Лист2!$A:$F,2,FALSE)</f>
        <v>г.Одинцово, Маршала Бирюзова, 14</v>
      </c>
      <c r="S781" s="48">
        <f t="shared" si="25"/>
        <v>0</v>
      </c>
    </row>
    <row r="782" spans="1:19" ht="11.85" customHeight="1" x14ac:dyDescent="0.2">
      <c r="A782" s="48" t="s">
        <v>700</v>
      </c>
      <c r="B782" s="209"/>
      <c r="C782" s="210"/>
      <c r="D782" s="211"/>
      <c r="E782" s="204" t="s">
        <v>366</v>
      </c>
      <c r="F782" s="205"/>
      <c r="G782" s="50" t="s">
        <v>365</v>
      </c>
      <c r="H782" s="204" t="s">
        <v>364</v>
      </c>
      <c r="I782" s="205"/>
      <c r="K782" s="48" t="str">
        <f t="shared" si="24"/>
        <v>г Одинцово, ул Маршала Бирюзова, 14</v>
      </c>
      <c r="L782" s="48" t="str">
        <f>VLOOKUP(A:A,Лист2!$A:$F,2,FALSE)</f>
        <v>г.Одинцово, Маршала Бирюзова, 14</v>
      </c>
      <c r="S782" s="48">
        <f t="shared" si="25"/>
        <v>0</v>
      </c>
    </row>
    <row r="783" spans="1:19" ht="11.1" customHeight="1" x14ac:dyDescent="0.2">
      <c r="A783" s="48" t="s">
        <v>700</v>
      </c>
      <c r="B783" s="209"/>
      <c r="C783" s="210"/>
      <c r="D783" s="211"/>
      <c r="E783" s="204" t="s">
        <v>517</v>
      </c>
      <c r="F783" s="205"/>
      <c r="G783" s="50" t="s">
        <v>361</v>
      </c>
      <c r="H783" s="204" t="s">
        <v>336</v>
      </c>
      <c r="I783" s="205"/>
      <c r="K783" s="48" t="str">
        <f t="shared" si="24"/>
        <v>г Одинцово, ул Маршала Бирюзова, 14</v>
      </c>
      <c r="L783" s="48" t="str">
        <f>VLOOKUP(A:A,Лист2!$A:$F,2,FALSE)</f>
        <v>г.Одинцово, Маршала Бирюзова, 14</v>
      </c>
      <c r="S783" s="57">
        <f>G783*1</f>
        <v>33.17</v>
      </c>
    </row>
    <row r="784" spans="1:19" ht="11.85" customHeight="1" x14ac:dyDescent="0.2">
      <c r="A784" s="48" t="s">
        <v>700</v>
      </c>
      <c r="B784" s="201"/>
      <c r="C784" s="202"/>
      <c r="D784" s="203"/>
      <c r="E784" s="204" t="s">
        <v>514</v>
      </c>
      <c r="F784" s="205"/>
      <c r="G784" s="50" t="s">
        <v>507</v>
      </c>
      <c r="H784" s="204" t="s">
        <v>346</v>
      </c>
      <c r="I784" s="205"/>
      <c r="K784" s="48" t="str">
        <f t="shared" si="24"/>
        <v>г Одинцово, ул Маршала Бирюзова, 14</v>
      </c>
      <c r="L784" s="48" t="str">
        <f>VLOOKUP(A:A,Лист2!$A:$F,2,FALSE)</f>
        <v>г.Одинцово, Маршала Бирюзова, 14</v>
      </c>
      <c r="S784" s="48">
        <f t="shared" si="25"/>
        <v>0</v>
      </c>
    </row>
    <row r="785" spans="1:19" ht="11.85" customHeight="1" x14ac:dyDescent="0.2">
      <c r="A785" s="48" t="s">
        <v>700</v>
      </c>
      <c r="B785" s="198" t="s">
        <v>497</v>
      </c>
      <c r="C785" s="199"/>
      <c r="D785" s="200"/>
      <c r="E785" s="204" t="s">
        <v>495</v>
      </c>
      <c r="F785" s="205"/>
      <c r="G785" s="50" t="s">
        <v>365</v>
      </c>
      <c r="H785" s="204" t="s">
        <v>494</v>
      </c>
      <c r="I785" s="205"/>
      <c r="K785" s="48" t="str">
        <f t="shared" si="24"/>
        <v>г Одинцово, ул Маршала Бирюзова, 14</v>
      </c>
      <c r="L785" s="48" t="str">
        <f>VLOOKUP(A:A,Лист2!$A:$F,2,FALSE)</f>
        <v>г.Одинцово, Маршала Бирюзова, 14</v>
      </c>
      <c r="S785" s="48">
        <f t="shared" si="25"/>
        <v>0</v>
      </c>
    </row>
    <row r="786" spans="1:19" ht="11.85" customHeight="1" x14ac:dyDescent="0.2">
      <c r="A786" s="48" t="s">
        <v>700</v>
      </c>
      <c r="B786" s="209"/>
      <c r="C786" s="210"/>
      <c r="D786" s="211"/>
      <c r="E786" s="204" t="s">
        <v>492</v>
      </c>
      <c r="F786" s="205"/>
      <c r="G786" s="50" t="s">
        <v>350</v>
      </c>
      <c r="H786" s="204" t="s">
        <v>491</v>
      </c>
      <c r="I786" s="205"/>
      <c r="K786" s="48" t="str">
        <f t="shared" si="24"/>
        <v>г Одинцово, ул Маршала Бирюзова, 14</v>
      </c>
      <c r="L786" s="48" t="str">
        <f>VLOOKUP(A:A,Лист2!$A:$F,2,FALSE)</f>
        <v>г.Одинцово, Маршала Бирюзова, 14</v>
      </c>
      <c r="S786" s="48">
        <f t="shared" si="25"/>
        <v>0</v>
      </c>
    </row>
    <row r="787" spans="1:19" ht="11.1" customHeight="1" x14ac:dyDescent="0.2">
      <c r="A787" s="48" t="s">
        <v>700</v>
      </c>
      <c r="B787" s="201"/>
      <c r="C787" s="202"/>
      <c r="D787" s="203"/>
      <c r="E787" s="204" t="s">
        <v>489</v>
      </c>
      <c r="F787" s="205"/>
      <c r="G787" s="50" t="s">
        <v>350</v>
      </c>
      <c r="H787" s="204" t="s">
        <v>488</v>
      </c>
      <c r="I787" s="205"/>
      <c r="K787" s="48" t="str">
        <f t="shared" si="24"/>
        <v>г Одинцово, ул Маршала Бирюзова, 14</v>
      </c>
      <c r="L787" s="48" t="str">
        <f>VLOOKUP(A:A,Лист2!$A:$F,2,FALSE)</f>
        <v>г.Одинцово, Маршала Бирюзова, 14</v>
      </c>
      <c r="S787" s="48">
        <f t="shared" si="25"/>
        <v>0</v>
      </c>
    </row>
    <row r="788" spans="1:19" ht="11.85" customHeight="1" x14ac:dyDescent="0.2">
      <c r="A788" s="48" t="s">
        <v>700</v>
      </c>
      <c r="B788" s="51"/>
      <c r="C788" s="196" t="s">
        <v>699</v>
      </c>
      <c r="D788" s="197"/>
      <c r="E788" s="197"/>
      <c r="F788" s="197"/>
      <c r="G788" s="197"/>
      <c r="H788" s="197"/>
      <c r="I788" s="196"/>
      <c r="K788" s="48" t="str">
        <f t="shared" si="24"/>
        <v>г Одинцово, ул Маршала Бирюзова, 14</v>
      </c>
      <c r="L788" s="48" t="str">
        <f>VLOOKUP(A:A,Лист2!$A:$F,2,FALSE)</f>
        <v>г.Одинцово, Маршала Бирюзова, 14</v>
      </c>
      <c r="S788" s="48">
        <f t="shared" si="25"/>
        <v>0</v>
      </c>
    </row>
    <row r="789" spans="1:19" ht="11.85" customHeight="1" x14ac:dyDescent="0.2">
      <c r="A789" s="48" t="s">
        <v>699</v>
      </c>
      <c r="B789" s="198" t="s">
        <v>339</v>
      </c>
      <c r="C789" s="199"/>
      <c r="D789" s="200"/>
      <c r="E789" s="204" t="s">
        <v>351</v>
      </c>
      <c r="F789" s="205"/>
      <c r="G789" s="50" t="s">
        <v>350</v>
      </c>
      <c r="H789" s="204" t="s">
        <v>370</v>
      </c>
      <c r="I789" s="205"/>
      <c r="K789" s="48" t="str">
        <f t="shared" si="24"/>
        <v>г Одинцово, ул Маршала Бирюзова, 16</v>
      </c>
      <c r="L789" s="48" t="str">
        <f>VLOOKUP(A:A,Лист2!$A:$F,2,FALSE)</f>
        <v>г.Одинцово, Маршала Бирюзова, 16</v>
      </c>
      <c r="S789" s="48">
        <f t="shared" si="25"/>
        <v>0</v>
      </c>
    </row>
    <row r="790" spans="1:19" ht="11.85" customHeight="1" x14ac:dyDescent="0.2">
      <c r="A790" s="48" t="s">
        <v>699</v>
      </c>
      <c r="B790" s="209"/>
      <c r="C790" s="210"/>
      <c r="D790" s="211"/>
      <c r="E790" s="204" t="s">
        <v>371</v>
      </c>
      <c r="F790" s="205"/>
      <c r="G790" s="50" t="s">
        <v>350</v>
      </c>
      <c r="H790" s="204" t="s">
        <v>370</v>
      </c>
      <c r="I790" s="205"/>
      <c r="K790" s="48" t="str">
        <f t="shared" si="24"/>
        <v>г Одинцово, ул Маршала Бирюзова, 16</v>
      </c>
      <c r="L790" s="48" t="str">
        <f>VLOOKUP(A:A,Лист2!$A:$F,2,FALSE)</f>
        <v>г.Одинцово, Маршала Бирюзова, 16</v>
      </c>
      <c r="S790" s="48">
        <f t="shared" si="25"/>
        <v>0</v>
      </c>
    </row>
    <row r="791" spans="1:19" ht="11.1" customHeight="1" x14ac:dyDescent="0.2">
      <c r="A791" s="48" t="s">
        <v>699</v>
      </c>
      <c r="B791" s="209"/>
      <c r="C791" s="210"/>
      <c r="D791" s="211"/>
      <c r="E791" s="204" t="s">
        <v>369</v>
      </c>
      <c r="F791" s="205"/>
      <c r="G791" s="50" t="s">
        <v>368</v>
      </c>
      <c r="H791" s="204" t="s">
        <v>367</v>
      </c>
      <c r="I791" s="205"/>
      <c r="K791" s="48" t="str">
        <f t="shared" si="24"/>
        <v>г Одинцово, ул Маршала Бирюзова, 16</v>
      </c>
      <c r="L791" s="48" t="str">
        <f>VLOOKUP(A:A,Лист2!$A:$F,2,FALSE)</f>
        <v>г.Одинцово, Маршала Бирюзова, 16</v>
      </c>
      <c r="S791" s="48">
        <f t="shared" si="25"/>
        <v>0</v>
      </c>
    </row>
    <row r="792" spans="1:19" ht="11.85" customHeight="1" x14ac:dyDescent="0.2">
      <c r="A792" s="48" t="s">
        <v>699</v>
      </c>
      <c r="B792" s="209"/>
      <c r="C792" s="210"/>
      <c r="D792" s="211"/>
      <c r="E792" s="204" t="s">
        <v>366</v>
      </c>
      <c r="F792" s="205"/>
      <c r="G792" s="50" t="s">
        <v>365</v>
      </c>
      <c r="H792" s="204" t="s">
        <v>364</v>
      </c>
      <c r="I792" s="205"/>
      <c r="K792" s="48" t="str">
        <f t="shared" si="24"/>
        <v>г Одинцово, ул Маршала Бирюзова, 16</v>
      </c>
      <c r="L792" s="48" t="str">
        <f>VLOOKUP(A:A,Лист2!$A:$F,2,FALSE)</f>
        <v>г.Одинцово, Маршала Бирюзова, 16</v>
      </c>
      <c r="S792" s="48">
        <f t="shared" si="25"/>
        <v>0</v>
      </c>
    </row>
    <row r="793" spans="1:19" ht="11.85" customHeight="1" x14ac:dyDescent="0.2">
      <c r="A793" s="48" t="s">
        <v>699</v>
      </c>
      <c r="B793" s="209"/>
      <c r="C793" s="210"/>
      <c r="D793" s="211"/>
      <c r="E793" s="204" t="s">
        <v>517</v>
      </c>
      <c r="F793" s="205"/>
      <c r="G793" s="50" t="s">
        <v>361</v>
      </c>
      <c r="H793" s="204" t="s">
        <v>336</v>
      </c>
      <c r="I793" s="205"/>
      <c r="K793" s="48" t="str">
        <f t="shared" si="24"/>
        <v>г Одинцово, ул Маршала Бирюзова, 16</v>
      </c>
      <c r="L793" s="48" t="str">
        <f>VLOOKUP(A:A,Лист2!$A:$F,2,FALSE)</f>
        <v>г.Одинцово, Маршала Бирюзова, 16</v>
      </c>
      <c r="S793" s="57">
        <f>G793*1</f>
        <v>33.17</v>
      </c>
    </row>
    <row r="794" spans="1:19" ht="11.85" customHeight="1" x14ac:dyDescent="0.2">
      <c r="A794" s="48" t="s">
        <v>699</v>
      </c>
      <c r="B794" s="201"/>
      <c r="C794" s="202"/>
      <c r="D794" s="203"/>
      <c r="E794" s="204" t="s">
        <v>514</v>
      </c>
      <c r="F794" s="205"/>
      <c r="G794" s="50" t="s">
        <v>507</v>
      </c>
      <c r="H794" s="204" t="s">
        <v>346</v>
      </c>
      <c r="I794" s="205"/>
      <c r="K794" s="48" t="str">
        <f t="shared" si="24"/>
        <v>г Одинцово, ул Маршала Бирюзова, 16</v>
      </c>
      <c r="L794" s="48" t="str">
        <f>VLOOKUP(A:A,Лист2!$A:$F,2,FALSE)</f>
        <v>г.Одинцово, Маршала Бирюзова, 16</v>
      </c>
      <c r="S794" s="48">
        <f t="shared" si="25"/>
        <v>0</v>
      </c>
    </row>
    <row r="795" spans="1:19" ht="11.1" customHeight="1" x14ac:dyDescent="0.2">
      <c r="A795" s="48" t="s">
        <v>699</v>
      </c>
      <c r="B795" s="51"/>
      <c r="C795" s="196" t="s">
        <v>698</v>
      </c>
      <c r="D795" s="197"/>
      <c r="E795" s="197"/>
      <c r="F795" s="197"/>
      <c r="G795" s="197"/>
      <c r="H795" s="197"/>
      <c r="I795" s="196"/>
      <c r="K795" s="48" t="str">
        <f t="shared" si="24"/>
        <v>г Одинцово, ул Маршала Бирюзова, 16</v>
      </c>
      <c r="L795" s="48" t="str">
        <f>VLOOKUP(A:A,Лист2!$A:$F,2,FALSE)</f>
        <v>г.Одинцово, Маршала Бирюзова, 16</v>
      </c>
      <c r="S795" s="48">
        <f t="shared" si="25"/>
        <v>0</v>
      </c>
    </row>
    <row r="796" spans="1:19" ht="11.85" customHeight="1" x14ac:dyDescent="0.2">
      <c r="A796" s="48" t="s">
        <v>698</v>
      </c>
      <c r="B796" s="198" t="s">
        <v>339</v>
      </c>
      <c r="C796" s="199"/>
      <c r="D796" s="200"/>
      <c r="E796" s="204" t="s">
        <v>351</v>
      </c>
      <c r="F796" s="205"/>
      <c r="G796" s="50" t="s">
        <v>350</v>
      </c>
      <c r="H796" s="204" t="s">
        <v>370</v>
      </c>
      <c r="I796" s="205"/>
      <c r="K796" s="48" t="str">
        <f t="shared" si="24"/>
        <v>г Одинцово, ул Маршала Бирюзова, 18</v>
      </c>
      <c r="L796" s="48" t="str">
        <f>VLOOKUP(A:A,Лист2!$A:$F,2,FALSE)</f>
        <v>г.Одинцово, Маршала Бирюзова, 18</v>
      </c>
      <c r="S796" s="48">
        <f t="shared" si="25"/>
        <v>0</v>
      </c>
    </row>
    <row r="797" spans="1:19" ht="11.85" customHeight="1" x14ac:dyDescent="0.2">
      <c r="A797" s="48" t="s">
        <v>698</v>
      </c>
      <c r="B797" s="209"/>
      <c r="C797" s="210"/>
      <c r="D797" s="211"/>
      <c r="E797" s="204" t="s">
        <v>371</v>
      </c>
      <c r="F797" s="205"/>
      <c r="G797" s="50" t="s">
        <v>350</v>
      </c>
      <c r="H797" s="204" t="s">
        <v>370</v>
      </c>
      <c r="I797" s="205"/>
      <c r="K797" s="48" t="str">
        <f t="shared" si="24"/>
        <v>г Одинцово, ул Маршала Бирюзова, 18</v>
      </c>
      <c r="L797" s="48" t="str">
        <f>VLOOKUP(A:A,Лист2!$A:$F,2,FALSE)</f>
        <v>г.Одинцово, Маршала Бирюзова, 18</v>
      </c>
      <c r="S797" s="48">
        <f t="shared" si="25"/>
        <v>0</v>
      </c>
    </row>
    <row r="798" spans="1:19" ht="11.85" customHeight="1" x14ac:dyDescent="0.2">
      <c r="A798" s="48" t="s">
        <v>698</v>
      </c>
      <c r="B798" s="209"/>
      <c r="C798" s="210"/>
      <c r="D798" s="211"/>
      <c r="E798" s="204" t="s">
        <v>369</v>
      </c>
      <c r="F798" s="205"/>
      <c r="G798" s="50" t="s">
        <v>368</v>
      </c>
      <c r="H798" s="204" t="s">
        <v>367</v>
      </c>
      <c r="I798" s="205"/>
      <c r="K798" s="48" t="str">
        <f t="shared" si="24"/>
        <v>г Одинцово, ул Маршала Бирюзова, 18</v>
      </c>
      <c r="L798" s="48" t="str">
        <f>VLOOKUP(A:A,Лист2!$A:$F,2,FALSE)</f>
        <v>г.Одинцово, Маршала Бирюзова, 18</v>
      </c>
      <c r="S798" s="48">
        <f t="shared" si="25"/>
        <v>0</v>
      </c>
    </row>
    <row r="799" spans="1:19" ht="11.1" customHeight="1" x14ac:dyDescent="0.2">
      <c r="A799" s="48" t="s">
        <v>698</v>
      </c>
      <c r="B799" s="209"/>
      <c r="C799" s="210"/>
      <c r="D799" s="211"/>
      <c r="E799" s="204" t="s">
        <v>366</v>
      </c>
      <c r="F799" s="205"/>
      <c r="G799" s="50" t="s">
        <v>365</v>
      </c>
      <c r="H799" s="204" t="s">
        <v>364</v>
      </c>
      <c r="I799" s="205"/>
      <c r="K799" s="48" t="str">
        <f t="shared" si="24"/>
        <v>г Одинцово, ул Маршала Бирюзова, 18</v>
      </c>
      <c r="L799" s="48" t="str">
        <f>VLOOKUP(A:A,Лист2!$A:$F,2,FALSE)</f>
        <v>г.Одинцово, Маршала Бирюзова, 18</v>
      </c>
      <c r="S799" s="48">
        <f t="shared" si="25"/>
        <v>0</v>
      </c>
    </row>
    <row r="800" spans="1:19" ht="11.85" customHeight="1" x14ac:dyDescent="0.2">
      <c r="A800" s="48" t="s">
        <v>698</v>
      </c>
      <c r="B800" s="209"/>
      <c r="C800" s="210"/>
      <c r="D800" s="211"/>
      <c r="E800" s="204" t="s">
        <v>517</v>
      </c>
      <c r="F800" s="205"/>
      <c r="G800" s="50" t="s">
        <v>361</v>
      </c>
      <c r="H800" s="204" t="s">
        <v>336</v>
      </c>
      <c r="I800" s="205"/>
      <c r="K800" s="48" t="str">
        <f t="shared" si="24"/>
        <v>г Одинцово, ул Маршала Бирюзова, 18</v>
      </c>
      <c r="L800" s="48" t="str">
        <f>VLOOKUP(A:A,Лист2!$A:$F,2,FALSE)</f>
        <v>г.Одинцово, Маршала Бирюзова, 18</v>
      </c>
      <c r="S800" s="57">
        <f>G800*1</f>
        <v>33.17</v>
      </c>
    </row>
    <row r="801" spans="1:19" ht="11.85" customHeight="1" x14ac:dyDescent="0.2">
      <c r="A801" s="48" t="s">
        <v>698</v>
      </c>
      <c r="B801" s="201"/>
      <c r="C801" s="202"/>
      <c r="D801" s="203"/>
      <c r="E801" s="204" t="s">
        <v>514</v>
      </c>
      <c r="F801" s="205"/>
      <c r="G801" s="50" t="s">
        <v>507</v>
      </c>
      <c r="H801" s="204" t="s">
        <v>346</v>
      </c>
      <c r="I801" s="205"/>
      <c r="K801" s="48" t="str">
        <f t="shared" si="24"/>
        <v>г Одинцово, ул Маршала Бирюзова, 18</v>
      </c>
      <c r="L801" s="48" t="str">
        <f>VLOOKUP(A:A,Лист2!$A:$F,2,FALSE)</f>
        <v>г.Одинцово, Маршала Бирюзова, 18</v>
      </c>
      <c r="S801" s="48">
        <f t="shared" si="25"/>
        <v>0</v>
      </c>
    </row>
    <row r="802" spans="1:19" ht="11.85" customHeight="1" x14ac:dyDescent="0.2">
      <c r="A802" s="48" t="s">
        <v>698</v>
      </c>
      <c r="B802" s="51"/>
      <c r="C802" s="196" t="s">
        <v>697</v>
      </c>
      <c r="D802" s="197"/>
      <c r="E802" s="197"/>
      <c r="F802" s="197"/>
      <c r="G802" s="197"/>
      <c r="H802" s="197"/>
      <c r="I802" s="196"/>
      <c r="K802" s="48" t="str">
        <f t="shared" si="24"/>
        <v>г Одинцово, ул Маршала Бирюзова, 18</v>
      </c>
      <c r="L802" s="48" t="str">
        <f>VLOOKUP(A:A,Лист2!$A:$F,2,FALSE)</f>
        <v>г.Одинцово, Маршала Бирюзова, 18</v>
      </c>
      <c r="S802" s="48">
        <f t="shared" si="25"/>
        <v>0</v>
      </c>
    </row>
    <row r="803" spans="1:19" ht="11.1" customHeight="1" x14ac:dyDescent="0.2">
      <c r="A803" s="48" t="s">
        <v>697</v>
      </c>
      <c r="B803" s="198" t="s">
        <v>505</v>
      </c>
      <c r="C803" s="199"/>
      <c r="D803" s="200"/>
      <c r="E803" s="204" t="s">
        <v>503</v>
      </c>
      <c r="F803" s="205"/>
      <c r="G803" s="50" t="s">
        <v>368</v>
      </c>
      <c r="H803" s="204" t="s">
        <v>406</v>
      </c>
      <c r="I803" s="205"/>
      <c r="K803" s="48" t="str">
        <f t="shared" si="24"/>
        <v>г Одинцово, ул Маршала Бирюзова, 20</v>
      </c>
      <c r="L803" s="48" t="str">
        <f>VLOOKUP(A:A,Лист2!$A:$F,2,FALSE)</f>
        <v>г.Одинцово, Маршала Бирюзова, 20</v>
      </c>
      <c r="S803" s="48">
        <f t="shared" si="25"/>
        <v>0</v>
      </c>
    </row>
    <row r="804" spans="1:19" ht="11.85" customHeight="1" x14ac:dyDescent="0.2">
      <c r="A804" s="48" t="s">
        <v>697</v>
      </c>
      <c r="B804" s="201"/>
      <c r="C804" s="202"/>
      <c r="D804" s="203"/>
      <c r="E804" s="204" t="s">
        <v>501</v>
      </c>
      <c r="F804" s="205"/>
      <c r="G804" s="50" t="s">
        <v>368</v>
      </c>
      <c r="H804" s="204" t="s">
        <v>488</v>
      </c>
      <c r="I804" s="205"/>
      <c r="K804" s="48" t="str">
        <f t="shared" si="24"/>
        <v>г Одинцово, ул Маршала Бирюзова, 20</v>
      </c>
      <c r="L804" s="48" t="str">
        <f>VLOOKUP(A:A,Лист2!$A:$F,2,FALSE)</f>
        <v>г.Одинцово, Маршала Бирюзова, 20</v>
      </c>
      <c r="S804" s="48">
        <f t="shared" si="25"/>
        <v>0</v>
      </c>
    </row>
    <row r="805" spans="1:19" ht="11.85" customHeight="1" x14ac:dyDescent="0.2">
      <c r="A805" s="48" t="s">
        <v>697</v>
      </c>
      <c r="B805" s="198" t="s">
        <v>339</v>
      </c>
      <c r="C805" s="199"/>
      <c r="D805" s="200"/>
      <c r="E805" s="204" t="s">
        <v>351</v>
      </c>
      <c r="F805" s="205"/>
      <c r="G805" s="50" t="s">
        <v>350</v>
      </c>
      <c r="H805" s="204" t="s">
        <v>370</v>
      </c>
      <c r="I805" s="205"/>
      <c r="K805" s="48" t="str">
        <f t="shared" si="24"/>
        <v>г Одинцово, ул Маршала Бирюзова, 20</v>
      </c>
      <c r="L805" s="48" t="str">
        <f>VLOOKUP(A:A,Лист2!$A:$F,2,FALSE)</f>
        <v>г.Одинцово, Маршала Бирюзова, 20</v>
      </c>
      <c r="S805" s="48">
        <f t="shared" si="25"/>
        <v>0</v>
      </c>
    </row>
    <row r="806" spans="1:19" ht="11.85" customHeight="1" x14ac:dyDescent="0.2">
      <c r="A806" s="48" t="s">
        <v>697</v>
      </c>
      <c r="B806" s="201"/>
      <c r="C806" s="202"/>
      <c r="D806" s="203"/>
      <c r="E806" s="204" t="s">
        <v>371</v>
      </c>
      <c r="F806" s="205"/>
      <c r="G806" s="50" t="s">
        <v>350</v>
      </c>
      <c r="H806" s="204" t="s">
        <v>370</v>
      </c>
      <c r="I806" s="205"/>
      <c r="K806" s="48" t="str">
        <f t="shared" si="24"/>
        <v>г Одинцово, ул Маршала Бирюзова, 20</v>
      </c>
      <c r="L806" s="48" t="str">
        <f>VLOOKUP(A:A,Лист2!$A:$F,2,FALSE)</f>
        <v>г.Одинцово, Маршала Бирюзова, 20</v>
      </c>
      <c r="S806" s="48">
        <f t="shared" si="25"/>
        <v>0</v>
      </c>
    </row>
    <row r="807" spans="1:19" ht="11.85" customHeight="1" x14ac:dyDescent="0.2">
      <c r="A807" s="48" t="s">
        <v>697</v>
      </c>
      <c r="B807" s="198" t="s">
        <v>339</v>
      </c>
      <c r="C807" s="199"/>
      <c r="D807" s="200"/>
      <c r="E807" s="204" t="s">
        <v>369</v>
      </c>
      <c r="F807" s="205"/>
      <c r="G807" s="50" t="s">
        <v>368</v>
      </c>
      <c r="H807" s="204" t="s">
        <v>367</v>
      </c>
      <c r="I807" s="205"/>
      <c r="K807" s="48" t="str">
        <f t="shared" si="24"/>
        <v>г Одинцово, ул Маршала Бирюзова, 20</v>
      </c>
      <c r="L807" s="48" t="str">
        <f>VLOOKUP(A:A,Лист2!$A:$F,2,FALSE)</f>
        <v>г.Одинцово, Маршала Бирюзова, 20</v>
      </c>
      <c r="S807" s="48">
        <f t="shared" si="25"/>
        <v>0</v>
      </c>
    </row>
    <row r="808" spans="1:19" ht="11.85" customHeight="1" x14ac:dyDescent="0.2">
      <c r="A808" s="48" t="s">
        <v>697</v>
      </c>
      <c r="B808" s="209"/>
      <c r="C808" s="210"/>
      <c r="D808" s="211"/>
      <c r="E808" s="204" t="s">
        <v>366</v>
      </c>
      <c r="F808" s="205"/>
      <c r="G808" s="50" t="s">
        <v>365</v>
      </c>
      <c r="H808" s="204" t="s">
        <v>364</v>
      </c>
      <c r="I808" s="205"/>
      <c r="K808" s="48" t="str">
        <f t="shared" si="24"/>
        <v>г Одинцово, ул Маршала Бирюзова, 20</v>
      </c>
      <c r="L808" s="48" t="str">
        <f>VLOOKUP(A:A,Лист2!$A:$F,2,FALSE)</f>
        <v>г.Одинцово, Маршала Бирюзова, 20</v>
      </c>
      <c r="S808" s="48">
        <f t="shared" si="25"/>
        <v>0</v>
      </c>
    </row>
    <row r="809" spans="1:19" ht="11.85" customHeight="1" x14ac:dyDescent="0.2">
      <c r="A809" s="48" t="s">
        <v>697</v>
      </c>
      <c r="B809" s="209"/>
      <c r="C809" s="210"/>
      <c r="D809" s="211"/>
      <c r="E809" s="204" t="s">
        <v>517</v>
      </c>
      <c r="F809" s="205"/>
      <c r="G809" s="50" t="s">
        <v>361</v>
      </c>
      <c r="H809" s="204" t="s">
        <v>336</v>
      </c>
      <c r="I809" s="205"/>
      <c r="K809" s="48" t="str">
        <f t="shared" si="24"/>
        <v>г Одинцово, ул Маршала Бирюзова, 20</v>
      </c>
      <c r="L809" s="48" t="str">
        <f>VLOOKUP(A:A,Лист2!$A:$F,2,FALSE)</f>
        <v>г.Одинцово, Маршала Бирюзова, 20</v>
      </c>
      <c r="S809" s="57">
        <f>G809*1</f>
        <v>33.17</v>
      </c>
    </row>
    <row r="810" spans="1:19" ht="11.1" customHeight="1" x14ac:dyDescent="0.2">
      <c r="A810" s="48" t="s">
        <v>697</v>
      </c>
      <c r="B810" s="201"/>
      <c r="C810" s="202"/>
      <c r="D810" s="203"/>
      <c r="E810" s="204" t="s">
        <v>514</v>
      </c>
      <c r="F810" s="205"/>
      <c r="G810" s="50" t="s">
        <v>507</v>
      </c>
      <c r="H810" s="204" t="s">
        <v>346</v>
      </c>
      <c r="I810" s="205"/>
      <c r="K810" s="48" t="str">
        <f t="shared" si="24"/>
        <v>г Одинцово, ул Маршала Бирюзова, 20</v>
      </c>
      <c r="L810" s="48" t="str">
        <f>VLOOKUP(A:A,Лист2!$A:$F,2,FALSE)</f>
        <v>г.Одинцово, Маршала Бирюзова, 20</v>
      </c>
      <c r="S810" s="48">
        <f t="shared" si="25"/>
        <v>0</v>
      </c>
    </row>
    <row r="811" spans="1:19" ht="11.85" customHeight="1" x14ac:dyDescent="0.2">
      <c r="A811" s="48" t="s">
        <v>697</v>
      </c>
      <c r="B811" s="198" t="s">
        <v>497</v>
      </c>
      <c r="C811" s="199"/>
      <c r="D811" s="200"/>
      <c r="E811" s="204" t="s">
        <v>495</v>
      </c>
      <c r="F811" s="205"/>
      <c r="G811" s="50" t="s">
        <v>365</v>
      </c>
      <c r="H811" s="204" t="s">
        <v>494</v>
      </c>
      <c r="I811" s="205"/>
      <c r="K811" s="48" t="str">
        <f t="shared" si="24"/>
        <v>г Одинцово, ул Маршала Бирюзова, 20</v>
      </c>
      <c r="L811" s="48" t="str">
        <f>VLOOKUP(A:A,Лист2!$A:$F,2,FALSE)</f>
        <v>г.Одинцово, Маршала Бирюзова, 20</v>
      </c>
      <c r="S811" s="48">
        <f t="shared" si="25"/>
        <v>0</v>
      </c>
    </row>
    <row r="812" spans="1:19" ht="11.85" customHeight="1" x14ac:dyDescent="0.2">
      <c r="A812" s="48" t="s">
        <v>697</v>
      </c>
      <c r="B812" s="209"/>
      <c r="C812" s="210"/>
      <c r="D812" s="211"/>
      <c r="E812" s="204" t="s">
        <v>492</v>
      </c>
      <c r="F812" s="205"/>
      <c r="G812" s="50" t="s">
        <v>350</v>
      </c>
      <c r="H812" s="204" t="s">
        <v>491</v>
      </c>
      <c r="I812" s="205"/>
      <c r="K812" s="48" t="str">
        <f t="shared" si="24"/>
        <v>г Одинцово, ул Маршала Бирюзова, 20</v>
      </c>
      <c r="L812" s="48" t="str">
        <f>VLOOKUP(A:A,Лист2!$A:$F,2,FALSE)</f>
        <v>г.Одинцово, Маршала Бирюзова, 20</v>
      </c>
      <c r="S812" s="48">
        <f t="shared" si="25"/>
        <v>0</v>
      </c>
    </row>
    <row r="813" spans="1:19" ht="11.85" customHeight="1" x14ac:dyDescent="0.2">
      <c r="A813" s="48" t="s">
        <v>697</v>
      </c>
      <c r="B813" s="201"/>
      <c r="C813" s="202"/>
      <c r="D813" s="203"/>
      <c r="E813" s="204" t="s">
        <v>489</v>
      </c>
      <c r="F813" s="205"/>
      <c r="G813" s="50" t="s">
        <v>350</v>
      </c>
      <c r="H813" s="204" t="s">
        <v>488</v>
      </c>
      <c r="I813" s="205"/>
      <c r="K813" s="48" t="str">
        <f t="shared" si="24"/>
        <v>г Одинцово, ул Маршала Бирюзова, 20</v>
      </c>
      <c r="L813" s="48" t="str">
        <f>VLOOKUP(A:A,Лист2!$A:$F,2,FALSE)</f>
        <v>г.Одинцово, Маршала Бирюзова, 20</v>
      </c>
      <c r="S813" s="48">
        <f t="shared" si="25"/>
        <v>0</v>
      </c>
    </row>
    <row r="814" spans="1:19" ht="11.1" customHeight="1" x14ac:dyDescent="0.2">
      <c r="A814" s="48" t="s">
        <v>697</v>
      </c>
      <c r="B814" s="51"/>
      <c r="C814" s="196" t="s">
        <v>696</v>
      </c>
      <c r="D814" s="197"/>
      <c r="E814" s="197"/>
      <c r="F814" s="197"/>
      <c r="G814" s="197"/>
      <c r="H814" s="197"/>
      <c r="I814" s="196"/>
      <c r="K814" s="48" t="str">
        <f t="shared" si="24"/>
        <v>г Одинцово, ул Маршала Бирюзова, 20</v>
      </c>
      <c r="L814" s="48" t="str">
        <f>VLOOKUP(A:A,Лист2!$A:$F,2,FALSE)</f>
        <v>г.Одинцово, Маршала Бирюзова, 20</v>
      </c>
      <c r="S814" s="48">
        <f t="shared" si="25"/>
        <v>0</v>
      </c>
    </row>
    <row r="815" spans="1:19" ht="11.85" customHeight="1" x14ac:dyDescent="0.2">
      <c r="A815" s="48" t="s">
        <v>696</v>
      </c>
      <c r="B815" s="198" t="s">
        <v>505</v>
      </c>
      <c r="C815" s="199"/>
      <c r="D815" s="200"/>
      <c r="E815" s="204" t="s">
        <v>503</v>
      </c>
      <c r="F815" s="205"/>
      <c r="G815" s="50" t="s">
        <v>368</v>
      </c>
      <c r="H815" s="204" t="s">
        <v>406</v>
      </c>
      <c r="I815" s="205"/>
      <c r="K815" s="48" t="str">
        <f t="shared" si="24"/>
        <v>г Одинцово, ул Маршала Бирюзова, 24 к. 1</v>
      </c>
      <c r="L815" s="48" t="str">
        <f>VLOOKUP(A:A,Лист2!$A:$F,2,FALSE)</f>
        <v>г.Одинцово, Маршала Бирюзова, 24 корп.1</v>
      </c>
      <c r="S815" s="48">
        <f t="shared" si="25"/>
        <v>0</v>
      </c>
    </row>
    <row r="816" spans="1:19" ht="11.85" customHeight="1" x14ac:dyDescent="0.2">
      <c r="A816" s="48" t="s">
        <v>696</v>
      </c>
      <c r="B816" s="201"/>
      <c r="C816" s="202"/>
      <c r="D816" s="203"/>
      <c r="E816" s="204" t="s">
        <v>501</v>
      </c>
      <c r="F816" s="205"/>
      <c r="G816" s="50" t="s">
        <v>368</v>
      </c>
      <c r="H816" s="204" t="s">
        <v>488</v>
      </c>
      <c r="I816" s="205"/>
      <c r="K816" s="48" t="str">
        <f t="shared" si="24"/>
        <v>г Одинцово, ул Маршала Бирюзова, 24 к. 1</v>
      </c>
      <c r="L816" s="48" t="str">
        <f>VLOOKUP(A:A,Лист2!$A:$F,2,FALSE)</f>
        <v>г.Одинцово, Маршала Бирюзова, 24 корп.1</v>
      </c>
      <c r="S816" s="48">
        <f t="shared" si="25"/>
        <v>0</v>
      </c>
    </row>
    <row r="817" spans="1:19" ht="11.85" customHeight="1" x14ac:dyDescent="0.2">
      <c r="A817" s="48" t="s">
        <v>696</v>
      </c>
      <c r="B817" s="198" t="s">
        <v>339</v>
      </c>
      <c r="C817" s="199"/>
      <c r="D817" s="200"/>
      <c r="E817" s="204" t="s">
        <v>351</v>
      </c>
      <c r="F817" s="205"/>
      <c r="G817" s="50" t="s">
        <v>350</v>
      </c>
      <c r="H817" s="204" t="s">
        <v>396</v>
      </c>
      <c r="I817" s="205"/>
      <c r="K817" s="48" t="str">
        <f t="shared" si="24"/>
        <v>г Одинцово, ул Маршала Бирюзова, 24 к. 1</v>
      </c>
      <c r="L817" s="48" t="str">
        <f>VLOOKUP(A:A,Лист2!$A:$F,2,FALSE)</f>
        <v>г.Одинцово, Маршала Бирюзова, 24 корп.1</v>
      </c>
      <c r="S817" s="48">
        <f t="shared" si="25"/>
        <v>0</v>
      </c>
    </row>
    <row r="818" spans="1:19" ht="11.1" customHeight="1" x14ac:dyDescent="0.2">
      <c r="A818" s="48" t="s">
        <v>696</v>
      </c>
      <c r="B818" s="209"/>
      <c r="C818" s="210"/>
      <c r="D818" s="211"/>
      <c r="E818" s="204" t="s">
        <v>371</v>
      </c>
      <c r="F818" s="205"/>
      <c r="G818" s="50" t="s">
        <v>350</v>
      </c>
      <c r="H818" s="204" t="s">
        <v>396</v>
      </c>
      <c r="I818" s="205"/>
      <c r="K818" s="48" t="str">
        <f t="shared" si="24"/>
        <v>г Одинцово, ул Маршала Бирюзова, 24 к. 1</v>
      </c>
      <c r="L818" s="48" t="str">
        <f>VLOOKUP(A:A,Лист2!$A:$F,2,FALSE)</f>
        <v>г.Одинцово, Маршала Бирюзова, 24 корп.1</v>
      </c>
      <c r="S818" s="48">
        <f t="shared" si="25"/>
        <v>0</v>
      </c>
    </row>
    <row r="819" spans="1:19" ht="11.85" customHeight="1" x14ac:dyDescent="0.2">
      <c r="A819" s="48" t="s">
        <v>696</v>
      </c>
      <c r="B819" s="209"/>
      <c r="C819" s="210"/>
      <c r="D819" s="211"/>
      <c r="E819" s="204" t="s">
        <v>369</v>
      </c>
      <c r="F819" s="205"/>
      <c r="G819" s="50" t="s">
        <v>368</v>
      </c>
      <c r="H819" s="204" t="s">
        <v>398</v>
      </c>
      <c r="I819" s="205"/>
      <c r="K819" s="48" t="str">
        <f t="shared" si="24"/>
        <v>г Одинцово, ул Маршала Бирюзова, 24 к. 1</v>
      </c>
      <c r="L819" s="48" t="str">
        <f>VLOOKUP(A:A,Лист2!$A:$F,2,FALSE)</f>
        <v>г.Одинцово, Маршала Бирюзова, 24 корп.1</v>
      </c>
      <c r="S819" s="48">
        <f t="shared" si="25"/>
        <v>0</v>
      </c>
    </row>
    <row r="820" spans="1:19" ht="11.85" customHeight="1" x14ac:dyDescent="0.2">
      <c r="A820" s="48" t="s">
        <v>696</v>
      </c>
      <c r="B820" s="209"/>
      <c r="C820" s="210"/>
      <c r="D820" s="211"/>
      <c r="E820" s="204" t="s">
        <v>366</v>
      </c>
      <c r="F820" s="205"/>
      <c r="G820" s="50" t="s">
        <v>365</v>
      </c>
      <c r="H820" s="204" t="s">
        <v>401</v>
      </c>
      <c r="I820" s="205"/>
      <c r="K820" s="48" t="str">
        <f t="shared" si="24"/>
        <v>г Одинцово, ул Маршала Бирюзова, 24 к. 1</v>
      </c>
      <c r="L820" s="48" t="str">
        <f>VLOOKUP(A:A,Лист2!$A:$F,2,FALSE)</f>
        <v>г.Одинцово, Маршала Бирюзова, 24 корп.1</v>
      </c>
      <c r="S820" s="48">
        <f t="shared" si="25"/>
        <v>0</v>
      </c>
    </row>
    <row r="821" spans="1:19" ht="11.85" customHeight="1" x14ac:dyDescent="0.2">
      <c r="A821" s="48" t="s">
        <v>696</v>
      </c>
      <c r="B821" s="209"/>
      <c r="C821" s="210"/>
      <c r="D821" s="211"/>
      <c r="E821" s="204" t="s">
        <v>510</v>
      </c>
      <c r="F821" s="205"/>
      <c r="G821" s="50" t="s">
        <v>509</v>
      </c>
      <c r="H821" s="204" t="s">
        <v>336</v>
      </c>
      <c r="I821" s="205"/>
      <c r="K821" s="48" t="str">
        <f t="shared" si="24"/>
        <v>г Одинцово, ул Маршала Бирюзова, 24 к. 1</v>
      </c>
      <c r="L821" s="48" t="str">
        <f>VLOOKUP(A:A,Лист2!$A:$F,2,FALSE)</f>
        <v>г.Одинцово, Маршала Бирюзова, 24 корп.1</v>
      </c>
      <c r="S821" s="57">
        <f>G821*1</f>
        <v>48.44</v>
      </c>
    </row>
    <row r="822" spans="1:19" ht="11.1" customHeight="1" x14ac:dyDescent="0.2">
      <c r="A822" s="48" t="s">
        <v>696</v>
      </c>
      <c r="B822" s="201"/>
      <c r="C822" s="202"/>
      <c r="D822" s="203"/>
      <c r="E822" s="204" t="s">
        <v>508</v>
      </c>
      <c r="F822" s="205"/>
      <c r="G822" s="50" t="s">
        <v>507</v>
      </c>
      <c r="H822" s="204" t="s">
        <v>375</v>
      </c>
      <c r="I822" s="205"/>
      <c r="K822" s="48" t="str">
        <f t="shared" si="24"/>
        <v>г Одинцово, ул Маршала Бирюзова, 24 к. 1</v>
      </c>
      <c r="L822" s="48" t="str">
        <f>VLOOKUP(A:A,Лист2!$A:$F,2,FALSE)</f>
        <v>г.Одинцово, Маршала Бирюзова, 24 корп.1</v>
      </c>
      <c r="S822" s="48">
        <f t="shared" si="25"/>
        <v>0</v>
      </c>
    </row>
    <row r="823" spans="1:19" ht="11.85" customHeight="1" x14ac:dyDescent="0.2">
      <c r="A823" s="48" t="s">
        <v>696</v>
      </c>
      <c r="B823" s="198" t="s">
        <v>497</v>
      </c>
      <c r="C823" s="199"/>
      <c r="D823" s="200"/>
      <c r="E823" s="204" t="s">
        <v>495</v>
      </c>
      <c r="F823" s="205"/>
      <c r="G823" s="50" t="s">
        <v>365</v>
      </c>
      <c r="H823" s="204" t="s">
        <v>494</v>
      </c>
      <c r="I823" s="205"/>
      <c r="K823" s="48" t="str">
        <f t="shared" si="24"/>
        <v>г Одинцово, ул Маршала Бирюзова, 24 к. 1</v>
      </c>
      <c r="L823" s="48" t="str">
        <f>VLOOKUP(A:A,Лист2!$A:$F,2,FALSE)</f>
        <v>г.Одинцово, Маршала Бирюзова, 24 корп.1</v>
      </c>
      <c r="S823" s="48">
        <f t="shared" si="25"/>
        <v>0</v>
      </c>
    </row>
    <row r="824" spans="1:19" ht="11.85" customHeight="1" x14ac:dyDescent="0.2">
      <c r="A824" s="48" t="s">
        <v>696</v>
      </c>
      <c r="B824" s="209"/>
      <c r="C824" s="210"/>
      <c r="D824" s="211"/>
      <c r="E824" s="204" t="s">
        <v>492</v>
      </c>
      <c r="F824" s="205"/>
      <c r="G824" s="50" t="s">
        <v>350</v>
      </c>
      <c r="H824" s="204" t="s">
        <v>491</v>
      </c>
      <c r="I824" s="205"/>
      <c r="K824" s="48" t="str">
        <f t="shared" si="24"/>
        <v>г Одинцово, ул Маршала Бирюзова, 24 к. 1</v>
      </c>
      <c r="L824" s="48" t="str">
        <f>VLOOKUP(A:A,Лист2!$A:$F,2,FALSE)</f>
        <v>г.Одинцово, Маршала Бирюзова, 24 корп.1</v>
      </c>
      <c r="S824" s="48">
        <f t="shared" si="25"/>
        <v>0</v>
      </c>
    </row>
    <row r="825" spans="1:19" ht="11.85" customHeight="1" x14ac:dyDescent="0.2">
      <c r="A825" s="48" t="s">
        <v>696</v>
      </c>
      <c r="B825" s="201"/>
      <c r="C825" s="202"/>
      <c r="D825" s="203"/>
      <c r="E825" s="204" t="s">
        <v>489</v>
      </c>
      <c r="F825" s="205"/>
      <c r="G825" s="50" t="s">
        <v>350</v>
      </c>
      <c r="H825" s="204" t="s">
        <v>488</v>
      </c>
      <c r="I825" s="205"/>
      <c r="K825" s="48" t="str">
        <f t="shared" si="24"/>
        <v>г Одинцово, ул Маршала Бирюзова, 24 к. 1</v>
      </c>
      <c r="L825" s="48" t="str">
        <f>VLOOKUP(A:A,Лист2!$A:$F,2,FALSE)</f>
        <v>г.Одинцово, Маршала Бирюзова, 24 корп.1</v>
      </c>
      <c r="S825" s="48">
        <f t="shared" si="25"/>
        <v>0</v>
      </c>
    </row>
    <row r="826" spans="1:19" ht="11.1" customHeight="1" x14ac:dyDescent="0.2">
      <c r="A826" s="48" t="s">
        <v>696</v>
      </c>
      <c r="B826" s="51"/>
      <c r="C826" s="196" t="s">
        <v>695</v>
      </c>
      <c r="D826" s="197"/>
      <c r="E826" s="197"/>
      <c r="F826" s="197"/>
      <c r="G826" s="197"/>
      <c r="H826" s="197"/>
      <c r="I826" s="196"/>
      <c r="K826" s="48" t="str">
        <f t="shared" si="24"/>
        <v>г Одинцово, ул Маршала Бирюзова, 24 к. 1</v>
      </c>
      <c r="L826" s="48" t="str">
        <f>VLOOKUP(A:A,Лист2!$A:$F,2,FALSE)</f>
        <v>г.Одинцово, Маршала Бирюзова, 24 корп.1</v>
      </c>
      <c r="S826" s="48">
        <f t="shared" si="25"/>
        <v>0</v>
      </c>
    </row>
    <row r="827" spans="1:19" ht="11.85" customHeight="1" x14ac:dyDescent="0.2">
      <c r="A827" s="48" t="s">
        <v>695</v>
      </c>
      <c r="B827" s="198" t="s">
        <v>505</v>
      </c>
      <c r="C827" s="199"/>
      <c r="D827" s="200"/>
      <c r="E827" s="204" t="s">
        <v>503</v>
      </c>
      <c r="F827" s="205"/>
      <c r="G827" s="50" t="s">
        <v>368</v>
      </c>
      <c r="H827" s="204" t="s">
        <v>406</v>
      </c>
      <c r="I827" s="205"/>
      <c r="K827" s="48" t="str">
        <f t="shared" si="24"/>
        <v>г Одинцово, ул Маршала Бирюзова, 24 к. 2</v>
      </c>
      <c r="L827" s="48" t="str">
        <f>VLOOKUP(A:A,Лист2!$A:$F,2,FALSE)</f>
        <v>г.Одинцово, Маршала Бирюзова, 24 корп.2</v>
      </c>
      <c r="S827" s="48">
        <f t="shared" si="25"/>
        <v>0</v>
      </c>
    </row>
    <row r="828" spans="1:19" ht="11.85" customHeight="1" x14ac:dyDescent="0.2">
      <c r="A828" s="48" t="s">
        <v>695</v>
      </c>
      <c r="B828" s="201"/>
      <c r="C828" s="202"/>
      <c r="D828" s="203"/>
      <c r="E828" s="204" t="s">
        <v>501</v>
      </c>
      <c r="F828" s="205"/>
      <c r="G828" s="50" t="s">
        <v>368</v>
      </c>
      <c r="H828" s="204" t="s">
        <v>488</v>
      </c>
      <c r="I828" s="205"/>
      <c r="K828" s="48" t="str">
        <f t="shared" si="24"/>
        <v>г Одинцово, ул Маршала Бирюзова, 24 к. 2</v>
      </c>
      <c r="L828" s="48" t="str">
        <f>VLOOKUP(A:A,Лист2!$A:$F,2,FALSE)</f>
        <v>г.Одинцово, Маршала Бирюзова, 24 корп.2</v>
      </c>
      <c r="S828" s="48">
        <f t="shared" si="25"/>
        <v>0</v>
      </c>
    </row>
    <row r="829" spans="1:19" ht="11.85" customHeight="1" x14ac:dyDescent="0.2">
      <c r="A829" s="48" t="s">
        <v>695</v>
      </c>
      <c r="B829" s="198" t="s">
        <v>339</v>
      </c>
      <c r="C829" s="199"/>
      <c r="D829" s="200"/>
      <c r="E829" s="204" t="s">
        <v>351</v>
      </c>
      <c r="F829" s="205"/>
      <c r="G829" s="50" t="s">
        <v>350</v>
      </c>
      <c r="H829" s="204" t="s">
        <v>396</v>
      </c>
      <c r="I829" s="205"/>
      <c r="K829" s="48" t="str">
        <f t="shared" si="24"/>
        <v>г Одинцово, ул Маршала Бирюзова, 24 к. 2</v>
      </c>
      <c r="L829" s="48" t="str">
        <f>VLOOKUP(A:A,Лист2!$A:$F,2,FALSE)</f>
        <v>г.Одинцово, Маршала Бирюзова, 24 корп.2</v>
      </c>
      <c r="S829" s="48">
        <f t="shared" si="25"/>
        <v>0</v>
      </c>
    </row>
    <row r="830" spans="1:19" ht="11.1" customHeight="1" x14ac:dyDescent="0.2">
      <c r="A830" s="48" t="s">
        <v>695</v>
      </c>
      <c r="B830" s="209"/>
      <c r="C830" s="210"/>
      <c r="D830" s="211"/>
      <c r="E830" s="204" t="s">
        <v>371</v>
      </c>
      <c r="F830" s="205"/>
      <c r="G830" s="50" t="s">
        <v>350</v>
      </c>
      <c r="H830" s="204" t="s">
        <v>396</v>
      </c>
      <c r="I830" s="205"/>
      <c r="K830" s="48" t="str">
        <f t="shared" si="24"/>
        <v>г Одинцово, ул Маршала Бирюзова, 24 к. 2</v>
      </c>
      <c r="L830" s="48" t="str">
        <f>VLOOKUP(A:A,Лист2!$A:$F,2,FALSE)</f>
        <v>г.Одинцово, Маршала Бирюзова, 24 корп.2</v>
      </c>
      <c r="S830" s="48">
        <f t="shared" si="25"/>
        <v>0</v>
      </c>
    </row>
    <row r="831" spans="1:19" ht="11.85" customHeight="1" x14ac:dyDescent="0.2">
      <c r="A831" s="48" t="s">
        <v>695</v>
      </c>
      <c r="B831" s="209"/>
      <c r="C831" s="210"/>
      <c r="D831" s="211"/>
      <c r="E831" s="204" t="s">
        <v>369</v>
      </c>
      <c r="F831" s="205"/>
      <c r="G831" s="50" t="s">
        <v>368</v>
      </c>
      <c r="H831" s="204" t="s">
        <v>398</v>
      </c>
      <c r="I831" s="205"/>
      <c r="K831" s="48" t="str">
        <f t="shared" si="24"/>
        <v>г Одинцово, ул Маршала Бирюзова, 24 к. 2</v>
      </c>
      <c r="L831" s="48" t="str">
        <f>VLOOKUP(A:A,Лист2!$A:$F,2,FALSE)</f>
        <v>г.Одинцово, Маршала Бирюзова, 24 корп.2</v>
      </c>
      <c r="S831" s="48">
        <f t="shared" si="25"/>
        <v>0</v>
      </c>
    </row>
    <row r="832" spans="1:19" ht="11.85" customHeight="1" x14ac:dyDescent="0.2">
      <c r="A832" s="48" t="s">
        <v>695</v>
      </c>
      <c r="B832" s="209"/>
      <c r="C832" s="210"/>
      <c r="D832" s="211"/>
      <c r="E832" s="204" t="s">
        <v>366</v>
      </c>
      <c r="F832" s="205"/>
      <c r="G832" s="50" t="s">
        <v>365</v>
      </c>
      <c r="H832" s="204" t="s">
        <v>401</v>
      </c>
      <c r="I832" s="205"/>
      <c r="K832" s="48" t="str">
        <f t="shared" si="24"/>
        <v>г Одинцово, ул Маршала Бирюзова, 24 к. 2</v>
      </c>
      <c r="L832" s="48" t="str">
        <f>VLOOKUP(A:A,Лист2!$A:$F,2,FALSE)</f>
        <v>г.Одинцово, Маршала Бирюзова, 24 корп.2</v>
      </c>
      <c r="S832" s="48">
        <f t="shared" si="25"/>
        <v>0</v>
      </c>
    </row>
    <row r="833" spans="1:19" ht="11.85" customHeight="1" x14ac:dyDescent="0.2">
      <c r="A833" s="48" t="s">
        <v>695</v>
      </c>
      <c r="B833" s="209"/>
      <c r="C833" s="210"/>
      <c r="D833" s="211"/>
      <c r="E833" s="204" t="s">
        <v>510</v>
      </c>
      <c r="F833" s="205"/>
      <c r="G833" s="50" t="s">
        <v>509</v>
      </c>
      <c r="H833" s="204" t="s">
        <v>336</v>
      </c>
      <c r="I833" s="205"/>
      <c r="K833" s="48" t="str">
        <f t="shared" si="24"/>
        <v>г Одинцово, ул Маршала Бирюзова, 24 к. 2</v>
      </c>
      <c r="L833" s="48" t="str">
        <f>VLOOKUP(A:A,Лист2!$A:$F,2,FALSE)</f>
        <v>г.Одинцово, Маршала Бирюзова, 24 корп.2</v>
      </c>
      <c r="S833" s="57">
        <f>G833*1</f>
        <v>48.44</v>
      </c>
    </row>
    <row r="834" spans="1:19" ht="11.1" customHeight="1" x14ac:dyDescent="0.2">
      <c r="A834" s="48" t="s">
        <v>695</v>
      </c>
      <c r="B834" s="201"/>
      <c r="C834" s="202"/>
      <c r="D834" s="203"/>
      <c r="E834" s="204" t="s">
        <v>508</v>
      </c>
      <c r="F834" s="205"/>
      <c r="G834" s="50" t="s">
        <v>507</v>
      </c>
      <c r="H834" s="204" t="s">
        <v>375</v>
      </c>
      <c r="I834" s="205"/>
      <c r="K834" s="48" t="str">
        <f t="shared" si="24"/>
        <v>г Одинцово, ул Маршала Бирюзова, 24 к. 2</v>
      </c>
      <c r="L834" s="48" t="str">
        <f>VLOOKUP(A:A,Лист2!$A:$F,2,FALSE)</f>
        <v>г.Одинцово, Маршала Бирюзова, 24 корп.2</v>
      </c>
      <c r="S834" s="48">
        <f t="shared" si="25"/>
        <v>0</v>
      </c>
    </row>
    <row r="835" spans="1:19" ht="11.85" customHeight="1" x14ac:dyDescent="0.2">
      <c r="A835" s="48" t="s">
        <v>695</v>
      </c>
      <c r="B835" s="198" t="s">
        <v>497</v>
      </c>
      <c r="C835" s="199"/>
      <c r="D835" s="200"/>
      <c r="E835" s="204" t="s">
        <v>495</v>
      </c>
      <c r="F835" s="205"/>
      <c r="G835" s="50" t="s">
        <v>365</v>
      </c>
      <c r="H835" s="204" t="s">
        <v>494</v>
      </c>
      <c r="I835" s="205"/>
      <c r="K835" s="48" t="str">
        <f t="shared" si="24"/>
        <v>г Одинцово, ул Маршала Бирюзова, 24 к. 2</v>
      </c>
      <c r="L835" s="48" t="str">
        <f>VLOOKUP(A:A,Лист2!$A:$F,2,FALSE)</f>
        <v>г.Одинцово, Маршала Бирюзова, 24 корп.2</v>
      </c>
      <c r="S835" s="48">
        <f t="shared" si="25"/>
        <v>0</v>
      </c>
    </row>
    <row r="836" spans="1:19" ht="11.85" customHeight="1" x14ac:dyDescent="0.2">
      <c r="A836" s="48" t="s">
        <v>695</v>
      </c>
      <c r="B836" s="209"/>
      <c r="C836" s="210"/>
      <c r="D836" s="211"/>
      <c r="E836" s="204" t="s">
        <v>492</v>
      </c>
      <c r="F836" s="205"/>
      <c r="G836" s="50" t="s">
        <v>350</v>
      </c>
      <c r="H836" s="204" t="s">
        <v>491</v>
      </c>
      <c r="I836" s="205"/>
      <c r="K836" s="48" t="str">
        <f t="shared" si="24"/>
        <v>г Одинцово, ул Маршала Бирюзова, 24 к. 2</v>
      </c>
      <c r="L836" s="48" t="str">
        <f>VLOOKUP(A:A,Лист2!$A:$F,2,FALSE)</f>
        <v>г.Одинцово, Маршала Бирюзова, 24 корп.2</v>
      </c>
      <c r="S836" s="48">
        <f t="shared" si="25"/>
        <v>0</v>
      </c>
    </row>
    <row r="837" spans="1:19" ht="11.85" customHeight="1" x14ac:dyDescent="0.2">
      <c r="A837" s="48" t="s">
        <v>695</v>
      </c>
      <c r="B837" s="201"/>
      <c r="C837" s="202"/>
      <c r="D837" s="203"/>
      <c r="E837" s="204" t="s">
        <v>489</v>
      </c>
      <c r="F837" s="205"/>
      <c r="G837" s="50" t="s">
        <v>350</v>
      </c>
      <c r="H837" s="204" t="s">
        <v>488</v>
      </c>
      <c r="I837" s="205"/>
      <c r="K837" s="48" t="str">
        <f t="shared" si="24"/>
        <v>г Одинцово, ул Маршала Бирюзова, 24 к. 2</v>
      </c>
      <c r="L837" s="48" t="str">
        <f>VLOOKUP(A:A,Лист2!$A:$F,2,FALSE)</f>
        <v>г.Одинцово, Маршала Бирюзова, 24 корп.2</v>
      </c>
      <c r="S837" s="48">
        <f t="shared" si="25"/>
        <v>0</v>
      </c>
    </row>
    <row r="838" spans="1:19" ht="11.1" customHeight="1" x14ac:dyDescent="0.2">
      <c r="A838" s="48" t="s">
        <v>695</v>
      </c>
      <c r="B838" s="51"/>
      <c r="C838" s="196" t="s">
        <v>694</v>
      </c>
      <c r="D838" s="197"/>
      <c r="E838" s="197"/>
      <c r="F838" s="197"/>
      <c r="G838" s="197"/>
      <c r="H838" s="197"/>
      <c r="I838" s="196"/>
      <c r="K838" s="48" t="str">
        <f t="shared" si="24"/>
        <v>г Одинцово, ул Маршала Бирюзова, 24 к. 2</v>
      </c>
      <c r="L838" s="48" t="str">
        <f>VLOOKUP(A:A,Лист2!$A:$F,2,FALSE)</f>
        <v>г.Одинцово, Маршала Бирюзова, 24 корп.2</v>
      </c>
      <c r="S838" s="48">
        <f t="shared" si="25"/>
        <v>0</v>
      </c>
    </row>
    <row r="839" spans="1:19" ht="11.85" customHeight="1" x14ac:dyDescent="0.2">
      <c r="A839" s="48" t="s">
        <v>694</v>
      </c>
      <c r="B839" s="198" t="s">
        <v>505</v>
      </c>
      <c r="C839" s="199"/>
      <c r="D839" s="200"/>
      <c r="E839" s="204" t="s">
        <v>503</v>
      </c>
      <c r="F839" s="205"/>
      <c r="G839" s="50" t="s">
        <v>368</v>
      </c>
      <c r="H839" s="204" t="s">
        <v>406</v>
      </c>
      <c r="I839" s="205"/>
      <c r="K839" s="48" t="str">
        <f t="shared" si="24"/>
        <v>г Одинцово, ул Маршала Бирюзова, 26</v>
      </c>
      <c r="L839" s="48" t="str">
        <f>VLOOKUP(A:A,Лист2!$A:$F,2,FALSE)</f>
        <v>г.Одинцово, Маршала Бирюзова, 26</v>
      </c>
      <c r="S839" s="48">
        <f t="shared" si="25"/>
        <v>0</v>
      </c>
    </row>
    <row r="840" spans="1:19" ht="11.85" customHeight="1" x14ac:dyDescent="0.2">
      <c r="A840" s="48" t="s">
        <v>694</v>
      </c>
      <c r="B840" s="201"/>
      <c r="C840" s="202"/>
      <c r="D840" s="203"/>
      <c r="E840" s="204" t="s">
        <v>501</v>
      </c>
      <c r="F840" s="205"/>
      <c r="G840" s="50" t="s">
        <v>368</v>
      </c>
      <c r="H840" s="204" t="s">
        <v>488</v>
      </c>
      <c r="I840" s="205"/>
      <c r="K840" s="48" t="str">
        <f t="shared" si="24"/>
        <v>г Одинцово, ул Маршала Бирюзова, 26</v>
      </c>
      <c r="L840" s="48" t="str">
        <f>VLOOKUP(A:A,Лист2!$A:$F,2,FALSE)</f>
        <v>г.Одинцово, Маршала Бирюзова, 26</v>
      </c>
      <c r="S840" s="48">
        <f t="shared" si="25"/>
        <v>0</v>
      </c>
    </row>
    <row r="841" spans="1:19" ht="11.85" customHeight="1" x14ac:dyDescent="0.2">
      <c r="A841" s="48" t="s">
        <v>694</v>
      </c>
      <c r="B841" s="198" t="s">
        <v>339</v>
      </c>
      <c r="C841" s="199"/>
      <c r="D841" s="200"/>
      <c r="E841" s="204" t="s">
        <v>351</v>
      </c>
      <c r="F841" s="205"/>
      <c r="G841" s="50" t="s">
        <v>350</v>
      </c>
      <c r="H841" s="204" t="s">
        <v>379</v>
      </c>
      <c r="I841" s="205"/>
      <c r="K841" s="48" t="str">
        <f t="shared" si="24"/>
        <v>г Одинцово, ул Маршала Бирюзова, 26</v>
      </c>
      <c r="L841" s="48" t="str">
        <f>VLOOKUP(A:A,Лист2!$A:$F,2,FALSE)</f>
        <v>г.Одинцово, Маршала Бирюзова, 26</v>
      </c>
      <c r="S841" s="48">
        <f t="shared" si="25"/>
        <v>0</v>
      </c>
    </row>
    <row r="842" spans="1:19" ht="11.1" customHeight="1" x14ac:dyDescent="0.2">
      <c r="A842" s="48" t="s">
        <v>694</v>
      </c>
      <c r="B842" s="209"/>
      <c r="C842" s="210"/>
      <c r="D842" s="211"/>
      <c r="E842" s="204" t="s">
        <v>371</v>
      </c>
      <c r="F842" s="205"/>
      <c r="G842" s="50" t="s">
        <v>350</v>
      </c>
      <c r="H842" s="204" t="s">
        <v>379</v>
      </c>
      <c r="I842" s="205"/>
      <c r="K842" s="48" t="str">
        <f t="shared" ref="K842:K905" si="26">IF(C841&gt;0,C841,K841)</f>
        <v>г Одинцово, ул Маршала Бирюзова, 26</v>
      </c>
      <c r="L842" s="48" t="str">
        <f>VLOOKUP(A:A,Лист2!$A:$F,2,FALSE)</f>
        <v>г.Одинцово, Маршала Бирюзова, 26</v>
      </c>
      <c r="S842" s="48">
        <f t="shared" ref="S842:S905" si="27">IF($E842=S$7,G842,0)</f>
        <v>0</v>
      </c>
    </row>
    <row r="843" spans="1:19" ht="11.85" customHeight="1" x14ac:dyDescent="0.2">
      <c r="A843" s="48" t="s">
        <v>694</v>
      </c>
      <c r="B843" s="209"/>
      <c r="C843" s="210"/>
      <c r="D843" s="211"/>
      <c r="E843" s="204" t="s">
        <v>369</v>
      </c>
      <c r="F843" s="205"/>
      <c r="G843" s="50" t="s">
        <v>368</v>
      </c>
      <c r="H843" s="204" t="s">
        <v>378</v>
      </c>
      <c r="I843" s="205"/>
      <c r="K843" s="48" t="str">
        <f t="shared" si="26"/>
        <v>г Одинцово, ул Маршала Бирюзова, 26</v>
      </c>
      <c r="L843" s="48" t="str">
        <f>VLOOKUP(A:A,Лист2!$A:$F,2,FALSE)</f>
        <v>г.Одинцово, Маршала Бирюзова, 26</v>
      </c>
      <c r="S843" s="48">
        <f t="shared" si="27"/>
        <v>0</v>
      </c>
    </row>
    <row r="844" spans="1:19" ht="11.85" customHeight="1" x14ac:dyDescent="0.2">
      <c r="A844" s="48" t="s">
        <v>694</v>
      </c>
      <c r="B844" s="209"/>
      <c r="C844" s="210"/>
      <c r="D844" s="211"/>
      <c r="E844" s="204" t="s">
        <v>366</v>
      </c>
      <c r="F844" s="205"/>
      <c r="G844" s="50" t="s">
        <v>365</v>
      </c>
      <c r="H844" s="204" t="s">
        <v>377</v>
      </c>
      <c r="I844" s="205"/>
      <c r="K844" s="48" t="str">
        <f t="shared" si="26"/>
        <v>г Одинцово, ул Маршала Бирюзова, 26</v>
      </c>
      <c r="L844" s="48" t="str">
        <f>VLOOKUP(A:A,Лист2!$A:$F,2,FALSE)</f>
        <v>г.Одинцово, Маршала Бирюзова, 26</v>
      </c>
      <c r="S844" s="48">
        <f t="shared" si="27"/>
        <v>0</v>
      </c>
    </row>
    <row r="845" spans="1:19" ht="11.85" customHeight="1" x14ac:dyDescent="0.2">
      <c r="A845" s="48" t="s">
        <v>694</v>
      </c>
      <c r="B845" s="209"/>
      <c r="C845" s="210"/>
      <c r="D845" s="211"/>
      <c r="E845" s="204" t="s">
        <v>510</v>
      </c>
      <c r="F845" s="205"/>
      <c r="G845" s="50" t="s">
        <v>509</v>
      </c>
      <c r="H845" s="204" t="s">
        <v>336</v>
      </c>
      <c r="I845" s="205"/>
      <c r="K845" s="48" t="str">
        <f t="shared" si="26"/>
        <v>г Одинцово, ул Маршала Бирюзова, 26</v>
      </c>
      <c r="L845" s="48" t="str">
        <f>VLOOKUP(A:A,Лист2!$A:$F,2,FALSE)</f>
        <v>г.Одинцово, Маршала Бирюзова, 26</v>
      </c>
      <c r="S845" s="57">
        <f>G845*1</f>
        <v>48.44</v>
      </c>
    </row>
    <row r="846" spans="1:19" ht="11.1" customHeight="1" x14ac:dyDescent="0.2">
      <c r="A846" s="48" t="s">
        <v>694</v>
      </c>
      <c r="B846" s="201"/>
      <c r="C846" s="202"/>
      <c r="D846" s="203"/>
      <c r="E846" s="204" t="s">
        <v>508</v>
      </c>
      <c r="F846" s="205"/>
      <c r="G846" s="50" t="s">
        <v>507</v>
      </c>
      <c r="H846" s="204" t="s">
        <v>375</v>
      </c>
      <c r="I846" s="205"/>
      <c r="K846" s="48" t="str">
        <f t="shared" si="26"/>
        <v>г Одинцово, ул Маршала Бирюзова, 26</v>
      </c>
      <c r="L846" s="48" t="str">
        <f>VLOOKUP(A:A,Лист2!$A:$F,2,FALSE)</f>
        <v>г.Одинцово, Маршала Бирюзова, 26</v>
      </c>
      <c r="S846" s="48">
        <f t="shared" si="27"/>
        <v>0</v>
      </c>
    </row>
    <row r="847" spans="1:19" ht="11.85" customHeight="1" x14ac:dyDescent="0.2">
      <c r="A847" s="48" t="s">
        <v>694</v>
      </c>
      <c r="B847" s="198" t="s">
        <v>497</v>
      </c>
      <c r="C847" s="199"/>
      <c r="D847" s="200"/>
      <c r="E847" s="204" t="s">
        <v>495</v>
      </c>
      <c r="F847" s="205"/>
      <c r="G847" s="50" t="s">
        <v>365</v>
      </c>
      <c r="H847" s="204" t="s">
        <v>494</v>
      </c>
      <c r="I847" s="205"/>
      <c r="K847" s="48" t="str">
        <f t="shared" si="26"/>
        <v>г Одинцово, ул Маршала Бирюзова, 26</v>
      </c>
      <c r="L847" s="48" t="str">
        <f>VLOOKUP(A:A,Лист2!$A:$F,2,FALSE)</f>
        <v>г.Одинцово, Маршала Бирюзова, 26</v>
      </c>
      <c r="S847" s="48">
        <f t="shared" si="27"/>
        <v>0</v>
      </c>
    </row>
    <row r="848" spans="1:19" ht="11.85" customHeight="1" x14ac:dyDescent="0.2">
      <c r="A848" s="48" t="s">
        <v>694</v>
      </c>
      <c r="B848" s="209"/>
      <c r="C848" s="210"/>
      <c r="D848" s="211"/>
      <c r="E848" s="204" t="s">
        <v>492</v>
      </c>
      <c r="F848" s="205"/>
      <c r="G848" s="50" t="s">
        <v>350</v>
      </c>
      <c r="H848" s="204" t="s">
        <v>491</v>
      </c>
      <c r="I848" s="205"/>
      <c r="K848" s="48" t="str">
        <f t="shared" si="26"/>
        <v>г Одинцово, ул Маршала Бирюзова, 26</v>
      </c>
      <c r="L848" s="48" t="str">
        <f>VLOOKUP(A:A,Лист2!$A:$F,2,FALSE)</f>
        <v>г.Одинцово, Маршала Бирюзова, 26</v>
      </c>
      <c r="S848" s="48">
        <f t="shared" si="27"/>
        <v>0</v>
      </c>
    </row>
    <row r="849" spans="1:19" ht="11.85" customHeight="1" x14ac:dyDescent="0.2">
      <c r="A849" s="48" t="s">
        <v>694</v>
      </c>
      <c r="B849" s="201"/>
      <c r="C849" s="202"/>
      <c r="D849" s="203"/>
      <c r="E849" s="204" t="s">
        <v>489</v>
      </c>
      <c r="F849" s="205"/>
      <c r="G849" s="50" t="s">
        <v>350</v>
      </c>
      <c r="H849" s="204" t="s">
        <v>488</v>
      </c>
      <c r="I849" s="205"/>
      <c r="K849" s="48" t="str">
        <f t="shared" si="26"/>
        <v>г Одинцово, ул Маршала Бирюзова, 26</v>
      </c>
      <c r="L849" s="48" t="str">
        <f>VLOOKUP(A:A,Лист2!$A:$F,2,FALSE)</f>
        <v>г.Одинцово, Маршала Бирюзова, 26</v>
      </c>
      <c r="S849" s="48">
        <f t="shared" si="27"/>
        <v>0</v>
      </c>
    </row>
    <row r="850" spans="1:19" ht="11.1" customHeight="1" x14ac:dyDescent="0.2">
      <c r="A850" s="48" t="s">
        <v>694</v>
      </c>
      <c r="B850" s="51"/>
      <c r="C850" s="196" t="s">
        <v>693</v>
      </c>
      <c r="D850" s="197"/>
      <c r="E850" s="197"/>
      <c r="F850" s="197"/>
      <c r="G850" s="197"/>
      <c r="H850" s="197"/>
      <c r="I850" s="196"/>
      <c r="K850" s="48" t="str">
        <f t="shared" si="26"/>
        <v>г Одинцово, ул Маршала Бирюзова, 26</v>
      </c>
      <c r="L850" s="48" t="str">
        <f>VLOOKUP(A:A,Лист2!$A:$F,2,FALSE)</f>
        <v>г.Одинцово, Маршала Бирюзова, 26</v>
      </c>
      <c r="S850" s="48">
        <f t="shared" si="27"/>
        <v>0</v>
      </c>
    </row>
    <row r="851" spans="1:19" ht="11.85" customHeight="1" x14ac:dyDescent="0.2">
      <c r="A851" s="48" t="s">
        <v>693</v>
      </c>
      <c r="B851" s="198" t="s">
        <v>505</v>
      </c>
      <c r="C851" s="199"/>
      <c r="D851" s="200"/>
      <c r="E851" s="204" t="s">
        <v>503</v>
      </c>
      <c r="F851" s="205"/>
      <c r="G851" s="50" t="s">
        <v>368</v>
      </c>
      <c r="H851" s="204" t="s">
        <v>406</v>
      </c>
      <c r="I851" s="205"/>
      <c r="K851" s="48" t="str">
        <f t="shared" si="26"/>
        <v>г Одинцово, ул Маршала Бирюзова, 28</v>
      </c>
      <c r="L851" s="48" t="str">
        <f>VLOOKUP(A:A,Лист2!$A:$F,2,FALSE)</f>
        <v>г.Одинцово, Маршала Бирюзова, 28</v>
      </c>
      <c r="S851" s="48">
        <f t="shared" si="27"/>
        <v>0</v>
      </c>
    </row>
    <row r="852" spans="1:19" ht="11.85" customHeight="1" x14ac:dyDescent="0.2">
      <c r="A852" s="48" t="s">
        <v>693</v>
      </c>
      <c r="B852" s="201"/>
      <c r="C852" s="202"/>
      <c r="D852" s="203"/>
      <c r="E852" s="204" t="s">
        <v>501</v>
      </c>
      <c r="F852" s="205"/>
      <c r="G852" s="50" t="s">
        <v>368</v>
      </c>
      <c r="H852" s="204" t="s">
        <v>488</v>
      </c>
      <c r="I852" s="205"/>
      <c r="K852" s="48" t="str">
        <f t="shared" si="26"/>
        <v>г Одинцово, ул Маршала Бирюзова, 28</v>
      </c>
      <c r="L852" s="48" t="str">
        <f>VLOOKUP(A:A,Лист2!$A:$F,2,FALSE)</f>
        <v>г.Одинцово, Маршала Бирюзова, 28</v>
      </c>
      <c r="S852" s="48">
        <f t="shared" si="27"/>
        <v>0</v>
      </c>
    </row>
    <row r="853" spans="1:19" ht="11.85" customHeight="1" x14ac:dyDescent="0.2">
      <c r="A853" s="48" t="s">
        <v>693</v>
      </c>
      <c r="B853" s="198" t="s">
        <v>339</v>
      </c>
      <c r="C853" s="199"/>
      <c r="D853" s="200"/>
      <c r="E853" s="204" t="s">
        <v>351</v>
      </c>
      <c r="F853" s="205"/>
      <c r="G853" s="50" t="s">
        <v>350</v>
      </c>
      <c r="H853" s="204" t="s">
        <v>396</v>
      </c>
      <c r="I853" s="205"/>
      <c r="K853" s="48" t="str">
        <f t="shared" si="26"/>
        <v>г Одинцово, ул Маршала Бирюзова, 28</v>
      </c>
      <c r="L853" s="48" t="str">
        <f>VLOOKUP(A:A,Лист2!$A:$F,2,FALSE)</f>
        <v>г.Одинцово, Маршала Бирюзова, 28</v>
      </c>
      <c r="S853" s="48">
        <f t="shared" si="27"/>
        <v>0</v>
      </c>
    </row>
    <row r="854" spans="1:19" ht="11.1" customHeight="1" x14ac:dyDescent="0.2">
      <c r="A854" s="48" t="s">
        <v>693</v>
      </c>
      <c r="B854" s="209"/>
      <c r="C854" s="210"/>
      <c r="D854" s="211"/>
      <c r="E854" s="204" t="s">
        <v>371</v>
      </c>
      <c r="F854" s="205"/>
      <c r="G854" s="50" t="s">
        <v>350</v>
      </c>
      <c r="H854" s="204" t="s">
        <v>396</v>
      </c>
      <c r="I854" s="205"/>
      <c r="K854" s="48" t="str">
        <f t="shared" si="26"/>
        <v>г Одинцово, ул Маршала Бирюзова, 28</v>
      </c>
      <c r="L854" s="48" t="str">
        <f>VLOOKUP(A:A,Лист2!$A:$F,2,FALSE)</f>
        <v>г.Одинцово, Маршала Бирюзова, 28</v>
      </c>
      <c r="S854" s="48">
        <f t="shared" si="27"/>
        <v>0</v>
      </c>
    </row>
    <row r="855" spans="1:19" ht="11.85" customHeight="1" x14ac:dyDescent="0.2">
      <c r="A855" s="48" t="s">
        <v>693</v>
      </c>
      <c r="B855" s="209"/>
      <c r="C855" s="210"/>
      <c r="D855" s="211"/>
      <c r="E855" s="204" t="s">
        <v>369</v>
      </c>
      <c r="F855" s="205"/>
      <c r="G855" s="50" t="s">
        <v>368</v>
      </c>
      <c r="H855" s="204" t="s">
        <v>398</v>
      </c>
      <c r="I855" s="205"/>
      <c r="K855" s="48" t="str">
        <f t="shared" si="26"/>
        <v>г Одинцово, ул Маршала Бирюзова, 28</v>
      </c>
      <c r="L855" s="48" t="str">
        <f>VLOOKUP(A:A,Лист2!$A:$F,2,FALSE)</f>
        <v>г.Одинцово, Маршала Бирюзова, 28</v>
      </c>
      <c r="S855" s="48">
        <f t="shared" si="27"/>
        <v>0</v>
      </c>
    </row>
    <row r="856" spans="1:19" ht="11.85" customHeight="1" x14ac:dyDescent="0.2">
      <c r="A856" s="48" t="s">
        <v>693</v>
      </c>
      <c r="B856" s="209"/>
      <c r="C856" s="210"/>
      <c r="D856" s="211"/>
      <c r="E856" s="204" t="s">
        <v>366</v>
      </c>
      <c r="F856" s="205"/>
      <c r="G856" s="50" t="s">
        <v>365</v>
      </c>
      <c r="H856" s="204" t="s">
        <v>401</v>
      </c>
      <c r="I856" s="205"/>
      <c r="K856" s="48" t="str">
        <f t="shared" si="26"/>
        <v>г Одинцово, ул Маршала Бирюзова, 28</v>
      </c>
      <c r="L856" s="48" t="str">
        <f>VLOOKUP(A:A,Лист2!$A:$F,2,FALSE)</f>
        <v>г.Одинцово, Маршала Бирюзова, 28</v>
      </c>
      <c r="S856" s="48">
        <f t="shared" si="27"/>
        <v>0</v>
      </c>
    </row>
    <row r="857" spans="1:19" ht="11.85" customHeight="1" x14ac:dyDescent="0.2">
      <c r="A857" s="48" t="s">
        <v>693</v>
      </c>
      <c r="B857" s="209"/>
      <c r="C857" s="210"/>
      <c r="D857" s="211"/>
      <c r="E857" s="204" t="s">
        <v>510</v>
      </c>
      <c r="F857" s="205"/>
      <c r="G857" s="50" t="s">
        <v>509</v>
      </c>
      <c r="H857" s="204" t="s">
        <v>336</v>
      </c>
      <c r="I857" s="205"/>
      <c r="K857" s="48" t="str">
        <f t="shared" si="26"/>
        <v>г Одинцово, ул Маршала Бирюзова, 28</v>
      </c>
      <c r="L857" s="48" t="str">
        <f>VLOOKUP(A:A,Лист2!$A:$F,2,FALSE)</f>
        <v>г.Одинцово, Маршала Бирюзова, 28</v>
      </c>
      <c r="S857" s="57">
        <f>G857*1</f>
        <v>48.44</v>
      </c>
    </row>
    <row r="858" spans="1:19" ht="11.1" customHeight="1" x14ac:dyDescent="0.2">
      <c r="A858" s="48" t="s">
        <v>693</v>
      </c>
      <c r="B858" s="201"/>
      <c r="C858" s="202"/>
      <c r="D858" s="203"/>
      <c r="E858" s="204" t="s">
        <v>508</v>
      </c>
      <c r="F858" s="205"/>
      <c r="G858" s="50" t="s">
        <v>507</v>
      </c>
      <c r="H858" s="204" t="s">
        <v>375</v>
      </c>
      <c r="I858" s="205"/>
      <c r="K858" s="48" t="str">
        <f t="shared" si="26"/>
        <v>г Одинцово, ул Маршала Бирюзова, 28</v>
      </c>
      <c r="L858" s="48" t="str">
        <f>VLOOKUP(A:A,Лист2!$A:$F,2,FALSE)</f>
        <v>г.Одинцово, Маршала Бирюзова, 28</v>
      </c>
      <c r="S858" s="48">
        <f t="shared" si="27"/>
        <v>0</v>
      </c>
    </row>
    <row r="859" spans="1:19" ht="11.85" customHeight="1" x14ac:dyDescent="0.2">
      <c r="A859" s="48" t="s">
        <v>693</v>
      </c>
      <c r="B859" s="198" t="s">
        <v>497</v>
      </c>
      <c r="C859" s="199"/>
      <c r="D859" s="200"/>
      <c r="E859" s="204" t="s">
        <v>495</v>
      </c>
      <c r="F859" s="205"/>
      <c r="G859" s="50" t="s">
        <v>365</v>
      </c>
      <c r="H859" s="204" t="s">
        <v>494</v>
      </c>
      <c r="I859" s="205"/>
      <c r="K859" s="48" t="str">
        <f t="shared" si="26"/>
        <v>г Одинцово, ул Маршала Бирюзова, 28</v>
      </c>
      <c r="L859" s="48" t="str">
        <f>VLOOKUP(A:A,Лист2!$A:$F,2,FALSE)</f>
        <v>г.Одинцово, Маршала Бирюзова, 28</v>
      </c>
      <c r="S859" s="48">
        <f t="shared" si="27"/>
        <v>0</v>
      </c>
    </row>
    <row r="860" spans="1:19" ht="11.85" customHeight="1" x14ac:dyDescent="0.2">
      <c r="A860" s="48" t="s">
        <v>693</v>
      </c>
      <c r="B860" s="209"/>
      <c r="C860" s="210"/>
      <c r="D860" s="211"/>
      <c r="E860" s="204" t="s">
        <v>492</v>
      </c>
      <c r="F860" s="205"/>
      <c r="G860" s="50" t="s">
        <v>350</v>
      </c>
      <c r="H860" s="204" t="s">
        <v>491</v>
      </c>
      <c r="I860" s="205"/>
      <c r="K860" s="48" t="str">
        <f t="shared" si="26"/>
        <v>г Одинцово, ул Маршала Бирюзова, 28</v>
      </c>
      <c r="L860" s="48" t="str">
        <f>VLOOKUP(A:A,Лист2!$A:$F,2,FALSE)</f>
        <v>г.Одинцово, Маршала Бирюзова, 28</v>
      </c>
      <c r="S860" s="48">
        <f t="shared" si="27"/>
        <v>0</v>
      </c>
    </row>
    <row r="861" spans="1:19" ht="11.85" customHeight="1" x14ac:dyDescent="0.2">
      <c r="A861" s="48" t="s">
        <v>693</v>
      </c>
      <c r="B861" s="201"/>
      <c r="C861" s="202"/>
      <c r="D861" s="203"/>
      <c r="E861" s="204" t="s">
        <v>489</v>
      </c>
      <c r="F861" s="205"/>
      <c r="G861" s="50" t="s">
        <v>350</v>
      </c>
      <c r="H861" s="204" t="s">
        <v>488</v>
      </c>
      <c r="I861" s="205"/>
      <c r="K861" s="48" t="str">
        <f t="shared" si="26"/>
        <v>г Одинцово, ул Маршала Бирюзова, 28</v>
      </c>
      <c r="L861" s="48" t="str">
        <f>VLOOKUP(A:A,Лист2!$A:$F,2,FALSE)</f>
        <v>г.Одинцово, Маршала Бирюзова, 28</v>
      </c>
      <c r="S861" s="48">
        <f t="shared" si="27"/>
        <v>0</v>
      </c>
    </row>
    <row r="862" spans="1:19" ht="11.1" customHeight="1" x14ac:dyDescent="0.2">
      <c r="A862" s="48" t="s">
        <v>693</v>
      </c>
      <c r="B862" s="51"/>
      <c r="C862" s="196" t="s">
        <v>692</v>
      </c>
      <c r="D862" s="197"/>
      <c r="E862" s="197"/>
      <c r="F862" s="197"/>
      <c r="G862" s="197"/>
      <c r="H862" s="197"/>
      <c r="I862" s="196"/>
      <c r="K862" s="48" t="str">
        <f t="shared" si="26"/>
        <v>г Одинцово, ул Маршала Бирюзова, 28</v>
      </c>
      <c r="L862" s="48" t="str">
        <f>VLOOKUP(A:A,Лист2!$A:$F,2,FALSE)</f>
        <v>г.Одинцово, Маршала Бирюзова, 28</v>
      </c>
      <c r="S862" s="48">
        <f t="shared" si="27"/>
        <v>0</v>
      </c>
    </row>
    <row r="863" spans="1:19" ht="11.85" customHeight="1" x14ac:dyDescent="0.2">
      <c r="A863" s="48" t="s">
        <v>692</v>
      </c>
      <c r="B863" s="198" t="s">
        <v>339</v>
      </c>
      <c r="C863" s="199"/>
      <c r="D863" s="200"/>
      <c r="E863" s="204" t="s">
        <v>351</v>
      </c>
      <c r="F863" s="205"/>
      <c r="G863" s="50" t="s">
        <v>350</v>
      </c>
      <c r="H863" s="204" t="s">
        <v>396</v>
      </c>
      <c r="I863" s="205"/>
      <c r="K863" s="48" t="str">
        <f t="shared" si="26"/>
        <v>г Одинцово, ул Маршала Бирюзова, 30А</v>
      </c>
      <c r="L863" s="48" t="str">
        <f>VLOOKUP(A:A,Лист2!$A:$F,2,FALSE)</f>
        <v>г.Одинцово, Маршала Бирюзова, 30 корп.А</v>
      </c>
      <c r="S863" s="48">
        <f t="shared" si="27"/>
        <v>0</v>
      </c>
    </row>
    <row r="864" spans="1:19" ht="11.85" customHeight="1" x14ac:dyDescent="0.2">
      <c r="A864" s="48" t="s">
        <v>692</v>
      </c>
      <c r="B864" s="209"/>
      <c r="C864" s="210"/>
      <c r="D864" s="211"/>
      <c r="E864" s="204" t="s">
        <v>371</v>
      </c>
      <c r="F864" s="205"/>
      <c r="G864" s="50" t="s">
        <v>350</v>
      </c>
      <c r="H864" s="204" t="s">
        <v>396</v>
      </c>
      <c r="I864" s="205"/>
      <c r="K864" s="48" t="str">
        <f t="shared" si="26"/>
        <v>г Одинцово, ул Маршала Бирюзова, 30А</v>
      </c>
      <c r="L864" s="48" t="str">
        <f>VLOOKUP(A:A,Лист2!$A:$F,2,FALSE)</f>
        <v>г.Одинцово, Маршала Бирюзова, 30 корп.А</v>
      </c>
      <c r="S864" s="48">
        <f t="shared" si="27"/>
        <v>0</v>
      </c>
    </row>
    <row r="865" spans="1:19" ht="11.85" customHeight="1" x14ac:dyDescent="0.2">
      <c r="A865" s="48" t="s">
        <v>692</v>
      </c>
      <c r="B865" s="209"/>
      <c r="C865" s="210"/>
      <c r="D865" s="211"/>
      <c r="E865" s="204" t="s">
        <v>369</v>
      </c>
      <c r="F865" s="205"/>
      <c r="G865" s="50" t="s">
        <v>368</v>
      </c>
      <c r="H865" s="204" t="s">
        <v>398</v>
      </c>
      <c r="I865" s="205"/>
      <c r="K865" s="48" t="str">
        <f t="shared" si="26"/>
        <v>г Одинцово, ул Маршала Бирюзова, 30А</v>
      </c>
      <c r="L865" s="48" t="str">
        <f>VLOOKUP(A:A,Лист2!$A:$F,2,FALSE)</f>
        <v>г.Одинцово, Маршала Бирюзова, 30 корп.А</v>
      </c>
      <c r="S865" s="48">
        <f t="shared" si="27"/>
        <v>0</v>
      </c>
    </row>
    <row r="866" spans="1:19" ht="11.1" customHeight="1" x14ac:dyDescent="0.2">
      <c r="A866" s="48" t="s">
        <v>692</v>
      </c>
      <c r="B866" s="209"/>
      <c r="C866" s="210"/>
      <c r="D866" s="211"/>
      <c r="E866" s="204" t="s">
        <v>366</v>
      </c>
      <c r="F866" s="205"/>
      <c r="G866" s="50" t="s">
        <v>365</v>
      </c>
      <c r="H866" s="204" t="s">
        <v>401</v>
      </c>
      <c r="I866" s="205"/>
      <c r="K866" s="48" t="str">
        <f t="shared" si="26"/>
        <v>г Одинцово, ул Маршала Бирюзова, 30А</v>
      </c>
      <c r="L866" s="48" t="str">
        <f>VLOOKUP(A:A,Лист2!$A:$F,2,FALSE)</f>
        <v>г.Одинцово, Маршала Бирюзова, 30 корп.А</v>
      </c>
      <c r="S866" s="48">
        <f t="shared" si="27"/>
        <v>0</v>
      </c>
    </row>
    <row r="867" spans="1:19" ht="11.85" customHeight="1" x14ac:dyDescent="0.2">
      <c r="A867" s="48" t="s">
        <v>692</v>
      </c>
      <c r="B867" s="209"/>
      <c r="C867" s="210"/>
      <c r="D867" s="211"/>
      <c r="E867" s="204" t="s">
        <v>510</v>
      </c>
      <c r="F867" s="205"/>
      <c r="G867" s="50" t="s">
        <v>509</v>
      </c>
      <c r="H867" s="204" t="s">
        <v>336</v>
      </c>
      <c r="I867" s="205"/>
      <c r="K867" s="48" t="str">
        <f t="shared" si="26"/>
        <v>г Одинцово, ул Маршала Бирюзова, 30А</v>
      </c>
      <c r="L867" s="48" t="str">
        <f>VLOOKUP(A:A,Лист2!$A:$F,2,FALSE)</f>
        <v>г.Одинцово, Маршала Бирюзова, 30 корп.А</v>
      </c>
      <c r="S867" s="57">
        <f>G867*1</f>
        <v>48.44</v>
      </c>
    </row>
    <row r="868" spans="1:19" ht="11.85" customHeight="1" x14ac:dyDescent="0.2">
      <c r="A868" s="48" t="s">
        <v>692</v>
      </c>
      <c r="B868" s="201"/>
      <c r="C868" s="202"/>
      <c r="D868" s="203"/>
      <c r="E868" s="204" t="s">
        <v>508</v>
      </c>
      <c r="F868" s="205"/>
      <c r="G868" s="50" t="s">
        <v>507</v>
      </c>
      <c r="H868" s="204" t="s">
        <v>375</v>
      </c>
      <c r="I868" s="205"/>
      <c r="K868" s="48" t="str">
        <f t="shared" si="26"/>
        <v>г Одинцово, ул Маршала Бирюзова, 30А</v>
      </c>
      <c r="L868" s="48" t="str">
        <f>VLOOKUP(A:A,Лист2!$A:$F,2,FALSE)</f>
        <v>г.Одинцово, Маршала Бирюзова, 30 корп.А</v>
      </c>
      <c r="S868" s="48">
        <f t="shared" si="27"/>
        <v>0</v>
      </c>
    </row>
    <row r="869" spans="1:19" ht="11.85" customHeight="1" x14ac:dyDescent="0.2">
      <c r="A869" s="48" t="s">
        <v>692</v>
      </c>
      <c r="B869" s="51"/>
      <c r="C869" s="196" t="s">
        <v>691</v>
      </c>
      <c r="D869" s="197"/>
      <c r="E869" s="197"/>
      <c r="F869" s="197"/>
      <c r="G869" s="197"/>
      <c r="H869" s="197"/>
      <c r="I869" s="196"/>
      <c r="K869" s="48" t="str">
        <f t="shared" si="26"/>
        <v>г Одинцово, ул Маршала Бирюзова, 30А</v>
      </c>
      <c r="L869" s="48" t="str">
        <f>VLOOKUP(A:A,Лист2!$A:$F,2,FALSE)</f>
        <v>г.Одинцово, Маршала Бирюзова, 30 корп.А</v>
      </c>
      <c r="S869" s="48">
        <f t="shared" si="27"/>
        <v>0</v>
      </c>
    </row>
    <row r="870" spans="1:19" ht="11.1" customHeight="1" x14ac:dyDescent="0.2">
      <c r="A870" s="48" t="s">
        <v>691</v>
      </c>
      <c r="B870" s="198" t="s">
        <v>505</v>
      </c>
      <c r="C870" s="199"/>
      <c r="D870" s="200"/>
      <c r="E870" s="204" t="s">
        <v>503</v>
      </c>
      <c r="F870" s="205"/>
      <c r="G870" s="50" t="s">
        <v>368</v>
      </c>
      <c r="H870" s="204" t="s">
        <v>406</v>
      </c>
      <c r="I870" s="205"/>
      <c r="K870" s="48" t="str">
        <f t="shared" si="26"/>
        <v>г Одинцово, ул Маршала Бирюзова, 30Б</v>
      </c>
      <c r="L870" s="48" t="str">
        <f>VLOOKUP(A:A,Лист2!$A:$F,2,FALSE)</f>
        <v>г.Одинцово, Маршала Бирюзова, 30 корп.Б</v>
      </c>
      <c r="S870" s="48">
        <f t="shared" si="27"/>
        <v>0</v>
      </c>
    </row>
    <row r="871" spans="1:19" ht="11.85" customHeight="1" x14ac:dyDescent="0.2">
      <c r="A871" s="48" t="s">
        <v>691</v>
      </c>
      <c r="B871" s="201"/>
      <c r="C871" s="202"/>
      <c r="D871" s="203"/>
      <c r="E871" s="204" t="s">
        <v>501</v>
      </c>
      <c r="F871" s="205"/>
      <c r="G871" s="50" t="s">
        <v>368</v>
      </c>
      <c r="H871" s="204" t="s">
        <v>488</v>
      </c>
      <c r="I871" s="205"/>
      <c r="K871" s="48" t="str">
        <f t="shared" si="26"/>
        <v>г Одинцово, ул Маршала Бирюзова, 30Б</v>
      </c>
      <c r="L871" s="48" t="str">
        <f>VLOOKUP(A:A,Лист2!$A:$F,2,FALSE)</f>
        <v>г.Одинцово, Маршала Бирюзова, 30 корп.Б</v>
      </c>
      <c r="S871" s="48">
        <f t="shared" si="27"/>
        <v>0</v>
      </c>
    </row>
    <row r="872" spans="1:19" ht="11.85" customHeight="1" x14ac:dyDescent="0.2">
      <c r="A872" s="48" t="s">
        <v>691</v>
      </c>
      <c r="B872" s="198" t="s">
        <v>339</v>
      </c>
      <c r="C872" s="199"/>
      <c r="D872" s="200"/>
      <c r="E872" s="204" t="s">
        <v>351</v>
      </c>
      <c r="F872" s="205"/>
      <c r="G872" s="50" t="s">
        <v>350</v>
      </c>
      <c r="H872" s="204" t="s">
        <v>396</v>
      </c>
      <c r="I872" s="205"/>
      <c r="K872" s="48" t="str">
        <f t="shared" si="26"/>
        <v>г Одинцово, ул Маршала Бирюзова, 30Б</v>
      </c>
      <c r="L872" s="48" t="str">
        <f>VLOOKUP(A:A,Лист2!$A:$F,2,FALSE)</f>
        <v>г.Одинцово, Маршала Бирюзова, 30 корп.Б</v>
      </c>
      <c r="S872" s="48">
        <f t="shared" si="27"/>
        <v>0</v>
      </c>
    </row>
    <row r="873" spans="1:19" ht="11.85" customHeight="1" x14ac:dyDescent="0.2">
      <c r="A873" s="48" t="s">
        <v>691</v>
      </c>
      <c r="B873" s="201"/>
      <c r="C873" s="202"/>
      <c r="D873" s="203"/>
      <c r="E873" s="204" t="s">
        <v>371</v>
      </c>
      <c r="F873" s="205"/>
      <c r="G873" s="50" t="s">
        <v>350</v>
      </c>
      <c r="H873" s="204" t="s">
        <v>396</v>
      </c>
      <c r="I873" s="205"/>
      <c r="K873" s="48" t="str">
        <f t="shared" si="26"/>
        <v>г Одинцово, ул Маршала Бирюзова, 30Б</v>
      </c>
      <c r="L873" s="48" t="str">
        <f>VLOOKUP(A:A,Лист2!$A:$F,2,FALSE)</f>
        <v>г.Одинцово, Маршала Бирюзова, 30 корп.Б</v>
      </c>
      <c r="S873" s="48">
        <f t="shared" si="27"/>
        <v>0</v>
      </c>
    </row>
    <row r="874" spans="1:19" ht="11.85" customHeight="1" x14ac:dyDescent="0.2">
      <c r="A874" s="48" t="s">
        <v>691</v>
      </c>
      <c r="B874" s="198" t="s">
        <v>339</v>
      </c>
      <c r="C874" s="199"/>
      <c r="D874" s="200"/>
      <c r="E874" s="204" t="s">
        <v>369</v>
      </c>
      <c r="F874" s="205"/>
      <c r="G874" s="50" t="s">
        <v>368</v>
      </c>
      <c r="H874" s="204" t="s">
        <v>398</v>
      </c>
      <c r="I874" s="205"/>
      <c r="K874" s="48" t="str">
        <f t="shared" si="26"/>
        <v>г Одинцово, ул Маршала Бирюзова, 30Б</v>
      </c>
      <c r="L874" s="48" t="str">
        <f>VLOOKUP(A:A,Лист2!$A:$F,2,FALSE)</f>
        <v>г.Одинцово, Маршала Бирюзова, 30 корп.Б</v>
      </c>
      <c r="S874" s="48">
        <f t="shared" si="27"/>
        <v>0</v>
      </c>
    </row>
    <row r="875" spans="1:19" ht="11.85" customHeight="1" x14ac:dyDescent="0.2">
      <c r="A875" s="48" t="s">
        <v>691</v>
      </c>
      <c r="B875" s="209"/>
      <c r="C875" s="210"/>
      <c r="D875" s="211"/>
      <c r="E875" s="204" t="s">
        <v>366</v>
      </c>
      <c r="F875" s="205"/>
      <c r="G875" s="50" t="s">
        <v>365</v>
      </c>
      <c r="H875" s="204" t="s">
        <v>401</v>
      </c>
      <c r="I875" s="205"/>
      <c r="K875" s="48" t="str">
        <f t="shared" si="26"/>
        <v>г Одинцово, ул Маршала Бирюзова, 30Б</v>
      </c>
      <c r="L875" s="48" t="str">
        <f>VLOOKUP(A:A,Лист2!$A:$F,2,FALSE)</f>
        <v>г.Одинцово, Маршала Бирюзова, 30 корп.Б</v>
      </c>
      <c r="S875" s="48">
        <f t="shared" si="27"/>
        <v>0</v>
      </c>
    </row>
    <row r="876" spans="1:19" ht="11.85" customHeight="1" x14ac:dyDescent="0.2">
      <c r="A876" s="48" t="s">
        <v>691</v>
      </c>
      <c r="B876" s="209"/>
      <c r="C876" s="210"/>
      <c r="D876" s="211"/>
      <c r="E876" s="204" t="s">
        <v>510</v>
      </c>
      <c r="F876" s="205"/>
      <c r="G876" s="50" t="s">
        <v>509</v>
      </c>
      <c r="H876" s="204" t="s">
        <v>336</v>
      </c>
      <c r="I876" s="205"/>
      <c r="K876" s="48" t="str">
        <f t="shared" si="26"/>
        <v>г Одинцово, ул Маршала Бирюзова, 30Б</v>
      </c>
      <c r="L876" s="48" t="str">
        <f>VLOOKUP(A:A,Лист2!$A:$F,2,FALSE)</f>
        <v>г.Одинцово, Маршала Бирюзова, 30 корп.Б</v>
      </c>
      <c r="S876" s="57">
        <f>G876*1</f>
        <v>48.44</v>
      </c>
    </row>
    <row r="877" spans="1:19" ht="11.1" customHeight="1" x14ac:dyDescent="0.2">
      <c r="A877" s="48" t="s">
        <v>691</v>
      </c>
      <c r="B877" s="201"/>
      <c r="C877" s="202"/>
      <c r="D877" s="203"/>
      <c r="E877" s="204" t="s">
        <v>508</v>
      </c>
      <c r="F877" s="205"/>
      <c r="G877" s="50" t="s">
        <v>507</v>
      </c>
      <c r="H877" s="204" t="s">
        <v>375</v>
      </c>
      <c r="I877" s="205"/>
      <c r="K877" s="48" t="str">
        <f t="shared" si="26"/>
        <v>г Одинцово, ул Маршала Бирюзова, 30Б</v>
      </c>
      <c r="L877" s="48" t="str">
        <f>VLOOKUP(A:A,Лист2!$A:$F,2,FALSE)</f>
        <v>г.Одинцово, Маршала Бирюзова, 30 корп.Б</v>
      </c>
      <c r="S877" s="48">
        <f t="shared" si="27"/>
        <v>0</v>
      </c>
    </row>
    <row r="878" spans="1:19" ht="11.85" customHeight="1" x14ac:dyDescent="0.2">
      <c r="A878" s="48" t="s">
        <v>691</v>
      </c>
      <c r="B878" s="198" t="s">
        <v>497</v>
      </c>
      <c r="C878" s="199"/>
      <c r="D878" s="200"/>
      <c r="E878" s="204" t="s">
        <v>495</v>
      </c>
      <c r="F878" s="205"/>
      <c r="G878" s="50" t="s">
        <v>365</v>
      </c>
      <c r="H878" s="204" t="s">
        <v>494</v>
      </c>
      <c r="I878" s="205"/>
      <c r="K878" s="48" t="str">
        <f t="shared" si="26"/>
        <v>г Одинцово, ул Маршала Бирюзова, 30Б</v>
      </c>
      <c r="L878" s="48" t="str">
        <f>VLOOKUP(A:A,Лист2!$A:$F,2,FALSE)</f>
        <v>г.Одинцово, Маршала Бирюзова, 30 корп.Б</v>
      </c>
      <c r="S878" s="48">
        <f t="shared" si="27"/>
        <v>0</v>
      </c>
    </row>
    <row r="879" spans="1:19" ht="11.85" customHeight="1" x14ac:dyDescent="0.2">
      <c r="A879" s="48" t="s">
        <v>691</v>
      </c>
      <c r="B879" s="209"/>
      <c r="C879" s="210"/>
      <c r="D879" s="211"/>
      <c r="E879" s="204" t="s">
        <v>492</v>
      </c>
      <c r="F879" s="205"/>
      <c r="G879" s="50" t="s">
        <v>350</v>
      </c>
      <c r="H879" s="204" t="s">
        <v>491</v>
      </c>
      <c r="I879" s="205"/>
      <c r="K879" s="48" t="str">
        <f t="shared" si="26"/>
        <v>г Одинцово, ул Маршала Бирюзова, 30Б</v>
      </c>
      <c r="L879" s="48" t="str">
        <f>VLOOKUP(A:A,Лист2!$A:$F,2,FALSE)</f>
        <v>г.Одинцово, Маршала Бирюзова, 30 корп.Б</v>
      </c>
      <c r="S879" s="48">
        <f t="shared" si="27"/>
        <v>0</v>
      </c>
    </row>
    <row r="880" spans="1:19" ht="11.85" customHeight="1" x14ac:dyDescent="0.2">
      <c r="A880" s="48" t="s">
        <v>691</v>
      </c>
      <c r="B880" s="201"/>
      <c r="C880" s="202"/>
      <c r="D880" s="203"/>
      <c r="E880" s="204" t="s">
        <v>489</v>
      </c>
      <c r="F880" s="205"/>
      <c r="G880" s="50" t="s">
        <v>350</v>
      </c>
      <c r="H880" s="204" t="s">
        <v>488</v>
      </c>
      <c r="I880" s="205"/>
      <c r="K880" s="48" t="str">
        <f t="shared" si="26"/>
        <v>г Одинцово, ул Маршала Бирюзова, 30Б</v>
      </c>
      <c r="L880" s="48" t="str">
        <f>VLOOKUP(A:A,Лист2!$A:$F,2,FALSE)</f>
        <v>г.Одинцово, Маршала Бирюзова, 30 корп.Б</v>
      </c>
      <c r="S880" s="48">
        <f t="shared" si="27"/>
        <v>0</v>
      </c>
    </row>
    <row r="881" spans="1:19" ht="11.1" customHeight="1" x14ac:dyDescent="0.2">
      <c r="A881" s="48" t="s">
        <v>691</v>
      </c>
      <c r="B881" s="51"/>
      <c r="C881" s="196" t="s">
        <v>690</v>
      </c>
      <c r="D881" s="197"/>
      <c r="E881" s="197"/>
      <c r="F881" s="197"/>
      <c r="G881" s="197"/>
      <c r="H881" s="197"/>
      <c r="I881" s="196"/>
      <c r="K881" s="48" t="str">
        <f t="shared" si="26"/>
        <v>г Одинцово, ул Маршала Бирюзова, 30Б</v>
      </c>
      <c r="L881" s="48" t="str">
        <f>VLOOKUP(A:A,Лист2!$A:$F,2,FALSE)</f>
        <v>г.Одинцово, Маршала Бирюзова, 30 корп.Б</v>
      </c>
      <c r="S881" s="48">
        <f t="shared" si="27"/>
        <v>0</v>
      </c>
    </row>
    <row r="882" spans="1:19" ht="11.85" customHeight="1" x14ac:dyDescent="0.2">
      <c r="A882" s="48" t="s">
        <v>690</v>
      </c>
      <c r="B882" s="198" t="s">
        <v>505</v>
      </c>
      <c r="C882" s="212"/>
      <c r="D882" s="213"/>
      <c r="E882" s="204" t="s">
        <v>627</v>
      </c>
      <c r="F882" s="205"/>
      <c r="G882" s="50" t="s">
        <v>368</v>
      </c>
      <c r="H882" s="204" t="s">
        <v>488</v>
      </c>
      <c r="I882" s="205"/>
      <c r="K882" s="48" t="str">
        <f t="shared" si="26"/>
        <v>г Одинцово, ул Маршала Жукова, 1А</v>
      </c>
      <c r="L882" s="48" t="str">
        <f>VLOOKUP(A:A,Лист2!$A:$F,2,FALSE)</f>
        <v>г.Одинцово, Маршала Жукова, 1 А</v>
      </c>
      <c r="S882" s="48">
        <f t="shared" si="27"/>
        <v>0</v>
      </c>
    </row>
    <row r="883" spans="1:19" ht="11.85" customHeight="1" x14ac:dyDescent="0.2">
      <c r="A883" s="48" t="s">
        <v>690</v>
      </c>
      <c r="B883" s="198" t="s">
        <v>339</v>
      </c>
      <c r="C883" s="199"/>
      <c r="D883" s="200"/>
      <c r="E883" s="204" t="s">
        <v>351</v>
      </c>
      <c r="F883" s="205"/>
      <c r="G883" s="50" t="s">
        <v>350</v>
      </c>
      <c r="H883" s="204" t="s">
        <v>379</v>
      </c>
      <c r="I883" s="205"/>
      <c r="K883" s="48" t="str">
        <f t="shared" si="26"/>
        <v>г Одинцово, ул Маршала Жукова, 1А</v>
      </c>
      <c r="L883" s="48" t="str">
        <f>VLOOKUP(A:A,Лист2!$A:$F,2,FALSE)</f>
        <v>г.Одинцово, Маршала Жукова, 1 А</v>
      </c>
      <c r="S883" s="48">
        <f t="shared" si="27"/>
        <v>0</v>
      </c>
    </row>
    <row r="884" spans="1:19" ht="11.85" customHeight="1" x14ac:dyDescent="0.2">
      <c r="A884" s="48" t="s">
        <v>690</v>
      </c>
      <c r="B884" s="209"/>
      <c r="C884" s="210"/>
      <c r="D884" s="211"/>
      <c r="E884" s="204" t="s">
        <v>371</v>
      </c>
      <c r="F884" s="205"/>
      <c r="G884" s="50" t="s">
        <v>350</v>
      </c>
      <c r="H884" s="204" t="s">
        <v>379</v>
      </c>
      <c r="I884" s="205"/>
      <c r="K884" s="48" t="str">
        <f t="shared" si="26"/>
        <v>г Одинцово, ул Маршала Жукова, 1А</v>
      </c>
      <c r="L884" s="48" t="str">
        <f>VLOOKUP(A:A,Лист2!$A:$F,2,FALSE)</f>
        <v>г.Одинцово, Маршала Жукова, 1 А</v>
      </c>
      <c r="S884" s="48">
        <f t="shared" si="27"/>
        <v>0</v>
      </c>
    </row>
    <row r="885" spans="1:19" ht="11.1" customHeight="1" x14ac:dyDescent="0.2">
      <c r="A885" s="48" t="s">
        <v>690</v>
      </c>
      <c r="B885" s="209"/>
      <c r="C885" s="210"/>
      <c r="D885" s="211"/>
      <c r="E885" s="204" t="s">
        <v>369</v>
      </c>
      <c r="F885" s="205"/>
      <c r="G885" s="50" t="s">
        <v>368</v>
      </c>
      <c r="H885" s="204" t="s">
        <v>378</v>
      </c>
      <c r="I885" s="205"/>
      <c r="K885" s="48" t="str">
        <f t="shared" si="26"/>
        <v>г Одинцово, ул Маршала Жукова, 1А</v>
      </c>
      <c r="L885" s="48" t="str">
        <f>VLOOKUP(A:A,Лист2!$A:$F,2,FALSE)</f>
        <v>г.Одинцово, Маршала Жукова, 1 А</v>
      </c>
      <c r="S885" s="48">
        <f t="shared" si="27"/>
        <v>0</v>
      </c>
    </row>
    <row r="886" spans="1:19" ht="11.85" customHeight="1" x14ac:dyDescent="0.2">
      <c r="A886" s="48" t="s">
        <v>690</v>
      </c>
      <c r="B886" s="209"/>
      <c r="C886" s="210"/>
      <c r="D886" s="211"/>
      <c r="E886" s="204" t="s">
        <v>366</v>
      </c>
      <c r="F886" s="205"/>
      <c r="G886" s="50" t="s">
        <v>365</v>
      </c>
      <c r="H886" s="204" t="s">
        <v>377</v>
      </c>
      <c r="I886" s="205"/>
      <c r="K886" s="48" t="str">
        <f t="shared" si="26"/>
        <v>г Одинцово, ул Маршала Жукова, 1А</v>
      </c>
      <c r="L886" s="48" t="str">
        <f>VLOOKUP(A:A,Лист2!$A:$F,2,FALSE)</f>
        <v>г.Одинцово, Маршала Жукова, 1 А</v>
      </c>
      <c r="S886" s="48">
        <f t="shared" si="27"/>
        <v>0</v>
      </c>
    </row>
    <row r="887" spans="1:19" ht="11.85" customHeight="1" x14ac:dyDescent="0.2">
      <c r="A887" s="48" t="s">
        <v>690</v>
      </c>
      <c r="B887" s="209"/>
      <c r="C887" s="210"/>
      <c r="D887" s="211"/>
      <c r="E887" s="204" t="s">
        <v>624</v>
      </c>
      <c r="F887" s="205"/>
      <c r="G887" s="50" t="s">
        <v>373</v>
      </c>
      <c r="H887" s="204" t="s">
        <v>336</v>
      </c>
      <c r="I887" s="205"/>
      <c r="K887" s="48" t="str">
        <f t="shared" si="26"/>
        <v>г Одинцово, ул Маршала Жукова, 1А</v>
      </c>
      <c r="L887" s="48" t="str">
        <f>VLOOKUP(A:A,Лист2!$A:$F,2,FALSE)</f>
        <v>г.Одинцово, Маршала Жукова, 1 А</v>
      </c>
      <c r="S887" s="57">
        <f>G887*1</f>
        <v>48.16</v>
      </c>
    </row>
    <row r="888" spans="1:19" ht="11.85" customHeight="1" x14ac:dyDescent="0.2">
      <c r="A888" s="48" t="s">
        <v>690</v>
      </c>
      <c r="B888" s="201"/>
      <c r="C888" s="202"/>
      <c r="D888" s="203"/>
      <c r="E888" s="204" t="s">
        <v>499</v>
      </c>
      <c r="F888" s="205"/>
      <c r="G888" s="50" t="s">
        <v>498</v>
      </c>
      <c r="H888" s="204" t="s">
        <v>375</v>
      </c>
      <c r="I888" s="205"/>
      <c r="K888" s="48" t="str">
        <f t="shared" si="26"/>
        <v>г Одинцово, ул Маршала Жукова, 1А</v>
      </c>
      <c r="L888" s="48" t="str">
        <f>VLOOKUP(A:A,Лист2!$A:$F,2,FALSE)</f>
        <v>г.Одинцово, Маршала Жукова, 1 А</v>
      </c>
      <c r="S888" s="48">
        <f t="shared" si="27"/>
        <v>0</v>
      </c>
    </row>
    <row r="889" spans="1:19" ht="11.1" customHeight="1" x14ac:dyDescent="0.2">
      <c r="A889" s="48" t="s">
        <v>690</v>
      </c>
      <c r="B889" s="198" t="s">
        <v>497</v>
      </c>
      <c r="C889" s="212"/>
      <c r="D889" s="213"/>
      <c r="E889" s="204" t="s">
        <v>623</v>
      </c>
      <c r="F889" s="205"/>
      <c r="G889" s="50" t="s">
        <v>350</v>
      </c>
      <c r="H889" s="204" t="s">
        <v>488</v>
      </c>
      <c r="I889" s="205"/>
      <c r="K889" s="48" t="str">
        <f t="shared" si="26"/>
        <v>г Одинцово, ул Маршала Жукова, 1А</v>
      </c>
      <c r="L889" s="48" t="str">
        <f>VLOOKUP(A:A,Лист2!$A:$F,2,FALSE)</f>
        <v>г.Одинцово, Маршала Жукова, 1 А</v>
      </c>
      <c r="S889" s="48">
        <f t="shared" si="27"/>
        <v>0</v>
      </c>
    </row>
    <row r="890" spans="1:19" ht="11.85" customHeight="1" x14ac:dyDescent="0.2">
      <c r="A890" s="48" t="s">
        <v>690</v>
      </c>
      <c r="B890" s="51"/>
      <c r="C890" s="196" t="s">
        <v>689</v>
      </c>
      <c r="D890" s="197"/>
      <c r="E890" s="197"/>
      <c r="F890" s="197"/>
      <c r="G890" s="197"/>
      <c r="H890" s="197"/>
      <c r="I890" s="196"/>
      <c r="K890" s="48" t="str">
        <f t="shared" si="26"/>
        <v>г Одинцово, ул Маршала Жукова, 1А</v>
      </c>
      <c r="L890" s="48" t="str">
        <f>VLOOKUP(A:A,Лист2!$A:$F,2,FALSE)</f>
        <v>г.Одинцово, Маршала Жукова, 1 А</v>
      </c>
      <c r="S890" s="48">
        <f t="shared" si="27"/>
        <v>0</v>
      </c>
    </row>
    <row r="891" spans="1:19" ht="11.85" customHeight="1" x14ac:dyDescent="0.2">
      <c r="A891" s="48" t="s">
        <v>689</v>
      </c>
      <c r="B891" s="198" t="s">
        <v>505</v>
      </c>
      <c r="C891" s="199"/>
      <c r="D891" s="200"/>
      <c r="E891" s="204" t="s">
        <v>503</v>
      </c>
      <c r="F891" s="205"/>
      <c r="G891" s="50" t="s">
        <v>368</v>
      </c>
      <c r="H891" s="204" t="s">
        <v>406</v>
      </c>
      <c r="I891" s="205"/>
      <c r="K891" s="48" t="str">
        <f t="shared" si="26"/>
        <v>г Одинцово, ул Маршала Жукова, 4</v>
      </c>
      <c r="L891" s="48" t="str">
        <f>VLOOKUP(A:A,Лист2!$A:$F,2,FALSE)</f>
        <v>г.Одинцово, Маршала Жукова, 4</v>
      </c>
      <c r="S891" s="48">
        <f t="shared" si="27"/>
        <v>0</v>
      </c>
    </row>
    <row r="892" spans="1:19" ht="11.85" customHeight="1" x14ac:dyDescent="0.2">
      <c r="A892" s="48" t="s">
        <v>689</v>
      </c>
      <c r="B892" s="201"/>
      <c r="C892" s="202"/>
      <c r="D892" s="203"/>
      <c r="E892" s="204" t="s">
        <v>501</v>
      </c>
      <c r="F892" s="205"/>
      <c r="G892" s="50" t="s">
        <v>368</v>
      </c>
      <c r="H892" s="204" t="s">
        <v>488</v>
      </c>
      <c r="I892" s="205"/>
      <c r="K892" s="48" t="str">
        <f t="shared" si="26"/>
        <v>г Одинцово, ул Маршала Жукова, 4</v>
      </c>
      <c r="L892" s="48" t="str">
        <f>VLOOKUP(A:A,Лист2!$A:$F,2,FALSE)</f>
        <v>г.Одинцово, Маршала Жукова, 4</v>
      </c>
      <c r="S892" s="48">
        <f t="shared" si="27"/>
        <v>0</v>
      </c>
    </row>
    <row r="893" spans="1:19" ht="11.1" customHeight="1" x14ac:dyDescent="0.2">
      <c r="A893" s="48" t="s">
        <v>689</v>
      </c>
      <c r="B893" s="198" t="s">
        <v>339</v>
      </c>
      <c r="C893" s="199"/>
      <c r="D893" s="200"/>
      <c r="E893" s="204" t="s">
        <v>351</v>
      </c>
      <c r="F893" s="205"/>
      <c r="G893" s="50" t="s">
        <v>350</v>
      </c>
      <c r="H893" s="204" t="s">
        <v>370</v>
      </c>
      <c r="I893" s="205"/>
      <c r="K893" s="48" t="str">
        <f t="shared" si="26"/>
        <v>г Одинцово, ул Маршала Жукова, 4</v>
      </c>
      <c r="L893" s="48" t="str">
        <f>VLOOKUP(A:A,Лист2!$A:$F,2,FALSE)</f>
        <v>г.Одинцово, Маршала Жукова, 4</v>
      </c>
      <c r="S893" s="48">
        <f t="shared" si="27"/>
        <v>0</v>
      </c>
    </row>
    <row r="894" spans="1:19" ht="11.85" customHeight="1" x14ac:dyDescent="0.2">
      <c r="A894" s="48" t="s">
        <v>689</v>
      </c>
      <c r="B894" s="209"/>
      <c r="C894" s="210"/>
      <c r="D894" s="211"/>
      <c r="E894" s="204" t="s">
        <v>371</v>
      </c>
      <c r="F894" s="205"/>
      <c r="G894" s="50" t="s">
        <v>350</v>
      </c>
      <c r="H894" s="204" t="s">
        <v>370</v>
      </c>
      <c r="I894" s="205"/>
      <c r="K894" s="48" t="str">
        <f t="shared" si="26"/>
        <v>г Одинцово, ул Маршала Жукова, 4</v>
      </c>
      <c r="L894" s="48" t="str">
        <f>VLOOKUP(A:A,Лист2!$A:$F,2,FALSE)</f>
        <v>г.Одинцово, Маршала Жукова, 4</v>
      </c>
      <c r="S894" s="48">
        <f t="shared" si="27"/>
        <v>0</v>
      </c>
    </row>
    <row r="895" spans="1:19" ht="11.85" customHeight="1" x14ac:dyDescent="0.2">
      <c r="A895" s="48" t="s">
        <v>689</v>
      </c>
      <c r="B895" s="209"/>
      <c r="C895" s="210"/>
      <c r="D895" s="211"/>
      <c r="E895" s="204" t="s">
        <v>369</v>
      </c>
      <c r="F895" s="205"/>
      <c r="G895" s="50" t="s">
        <v>368</v>
      </c>
      <c r="H895" s="204" t="s">
        <v>367</v>
      </c>
      <c r="I895" s="205"/>
      <c r="K895" s="48" t="str">
        <f t="shared" si="26"/>
        <v>г Одинцово, ул Маршала Жукова, 4</v>
      </c>
      <c r="L895" s="48" t="str">
        <f>VLOOKUP(A:A,Лист2!$A:$F,2,FALSE)</f>
        <v>г.Одинцово, Маршала Жукова, 4</v>
      </c>
      <c r="S895" s="48">
        <f t="shared" si="27"/>
        <v>0</v>
      </c>
    </row>
    <row r="896" spans="1:19" ht="11.85" customHeight="1" x14ac:dyDescent="0.2">
      <c r="A896" s="48" t="s">
        <v>689</v>
      </c>
      <c r="B896" s="209"/>
      <c r="C896" s="210"/>
      <c r="D896" s="211"/>
      <c r="E896" s="204" t="s">
        <v>366</v>
      </c>
      <c r="F896" s="205"/>
      <c r="G896" s="50" t="s">
        <v>365</v>
      </c>
      <c r="H896" s="204" t="s">
        <v>364</v>
      </c>
      <c r="I896" s="205"/>
      <c r="K896" s="48" t="str">
        <f t="shared" si="26"/>
        <v>г Одинцово, ул Маршала Жукова, 4</v>
      </c>
      <c r="L896" s="48" t="str">
        <f>VLOOKUP(A:A,Лист2!$A:$F,2,FALSE)</f>
        <v>г.Одинцово, Маршала Жукова, 4</v>
      </c>
      <c r="S896" s="48">
        <f t="shared" si="27"/>
        <v>0</v>
      </c>
    </row>
    <row r="897" spans="1:19" ht="11.1" customHeight="1" x14ac:dyDescent="0.2">
      <c r="A897" s="48" t="s">
        <v>689</v>
      </c>
      <c r="B897" s="209"/>
      <c r="C897" s="210"/>
      <c r="D897" s="211"/>
      <c r="E897" s="204" t="s">
        <v>517</v>
      </c>
      <c r="F897" s="205"/>
      <c r="G897" s="50" t="s">
        <v>361</v>
      </c>
      <c r="H897" s="204" t="s">
        <v>336</v>
      </c>
      <c r="I897" s="205"/>
      <c r="K897" s="48" t="str">
        <f t="shared" si="26"/>
        <v>г Одинцово, ул Маршала Жукова, 4</v>
      </c>
      <c r="L897" s="48" t="str">
        <f>VLOOKUP(A:A,Лист2!$A:$F,2,FALSE)</f>
        <v>г.Одинцово, Маршала Жукова, 4</v>
      </c>
      <c r="S897" s="57">
        <f>G897*1</f>
        <v>33.17</v>
      </c>
    </row>
    <row r="898" spans="1:19" ht="11.85" customHeight="1" x14ac:dyDescent="0.2">
      <c r="A898" s="48" t="s">
        <v>689</v>
      </c>
      <c r="B898" s="201"/>
      <c r="C898" s="202"/>
      <c r="D898" s="203"/>
      <c r="E898" s="204" t="s">
        <v>514</v>
      </c>
      <c r="F898" s="205"/>
      <c r="G898" s="50" t="s">
        <v>507</v>
      </c>
      <c r="H898" s="204" t="s">
        <v>346</v>
      </c>
      <c r="I898" s="205"/>
      <c r="K898" s="48" t="str">
        <f t="shared" si="26"/>
        <v>г Одинцово, ул Маршала Жукова, 4</v>
      </c>
      <c r="L898" s="48" t="str">
        <f>VLOOKUP(A:A,Лист2!$A:$F,2,FALSE)</f>
        <v>г.Одинцово, Маршала Жукова, 4</v>
      </c>
      <c r="S898" s="48">
        <f t="shared" si="27"/>
        <v>0</v>
      </c>
    </row>
    <row r="899" spans="1:19" ht="11.85" customHeight="1" x14ac:dyDescent="0.2">
      <c r="A899" s="48" t="s">
        <v>689</v>
      </c>
      <c r="B899" s="198" t="s">
        <v>497</v>
      </c>
      <c r="C899" s="199"/>
      <c r="D899" s="200"/>
      <c r="E899" s="204" t="s">
        <v>495</v>
      </c>
      <c r="F899" s="205"/>
      <c r="G899" s="50" t="s">
        <v>365</v>
      </c>
      <c r="H899" s="204" t="s">
        <v>494</v>
      </c>
      <c r="I899" s="205"/>
      <c r="K899" s="48" t="str">
        <f t="shared" si="26"/>
        <v>г Одинцово, ул Маршала Жукова, 4</v>
      </c>
      <c r="L899" s="48" t="str">
        <f>VLOOKUP(A:A,Лист2!$A:$F,2,FALSE)</f>
        <v>г.Одинцово, Маршала Жукова, 4</v>
      </c>
      <c r="S899" s="48">
        <f t="shared" si="27"/>
        <v>0</v>
      </c>
    </row>
    <row r="900" spans="1:19" ht="11.85" customHeight="1" x14ac:dyDescent="0.2">
      <c r="A900" s="48" t="s">
        <v>689</v>
      </c>
      <c r="B900" s="209"/>
      <c r="C900" s="210"/>
      <c r="D900" s="211"/>
      <c r="E900" s="204" t="s">
        <v>492</v>
      </c>
      <c r="F900" s="205"/>
      <c r="G900" s="50" t="s">
        <v>350</v>
      </c>
      <c r="H900" s="204" t="s">
        <v>491</v>
      </c>
      <c r="I900" s="205"/>
      <c r="K900" s="48" t="str">
        <f t="shared" si="26"/>
        <v>г Одинцово, ул Маршала Жукова, 4</v>
      </c>
      <c r="L900" s="48" t="str">
        <f>VLOOKUP(A:A,Лист2!$A:$F,2,FALSE)</f>
        <v>г.Одинцово, Маршала Жукова, 4</v>
      </c>
      <c r="S900" s="48">
        <f t="shared" si="27"/>
        <v>0</v>
      </c>
    </row>
    <row r="901" spans="1:19" ht="11.1" customHeight="1" x14ac:dyDescent="0.2">
      <c r="A901" s="48" t="s">
        <v>689</v>
      </c>
      <c r="B901" s="201"/>
      <c r="C901" s="202"/>
      <c r="D901" s="203"/>
      <c r="E901" s="204" t="s">
        <v>489</v>
      </c>
      <c r="F901" s="205"/>
      <c r="G901" s="50" t="s">
        <v>350</v>
      </c>
      <c r="H901" s="204" t="s">
        <v>488</v>
      </c>
      <c r="I901" s="205"/>
      <c r="K901" s="48" t="str">
        <f t="shared" si="26"/>
        <v>г Одинцово, ул Маршала Жукова, 4</v>
      </c>
      <c r="L901" s="48" t="str">
        <f>VLOOKUP(A:A,Лист2!$A:$F,2,FALSE)</f>
        <v>г.Одинцово, Маршала Жукова, 4</v>
      </c>
      <c r="S901" s="48">
        <f t="shared" si="27"/>
        <v>0</v>
      </c>
    </row>
    <row r="902" spans="1:19" ht="11.85" customHeight="1" x14ac:dyDescent="0.2">
      <c r="A902" s="48" t="s">
        <v>689</v>
      </c>
      <c r="B902" s="51"/>
      <c r="C902" s="196" t="s">
        <v>688</v>
      </c>
      <c r="D902" s="197"/>
      <c r="E902" s="197"/>
      <c r="F902" s="197"/>
      <c r="G902" s="197"/>
      <c r="H902" s="197"/>
      <c r="I902" s="196"/>
      <c r="K902" s="48" t="str">
        <f t="shared" si="26"/>
        <v>г Одинцово, ул Маршала Жукова, 4</v>
      </c>
      <c r="L902" s="48" t="str">
        <f>VLOOKUP(A:A,Лист2!$A:$F,2,FALSE)</f>
        <v>г.Одинцово, Маршала Жукова, 4</v>
      </c>
      <c r="S902" s="48">
        <f t="shared" si="27"/>
        <v>0</v>
      </c>
    </row>
    <row r="903" spans="1:19" ht="11.85" customHeight="1" x14ac:dyDescent="0.2">
      <c r="A903" s="48" t="s">
        <v>688</v>
      </c>
      <c r="B903" s="198" t="s">
        <v>505</v>
      </c>
      <c r="C903" s="199"/>
      <c r="D903" s="200"/>
      <c r="E903" s="204" t="s">
        <v>503</v>
      </c>
      <c r="F903" s="205"/>
      <c r="G903" s="50" t="s">
        <v>368</v>
      </c>
      <c r="H903" s="204" t="s">
        <v>406</v>
      </c>
      <c r="I903" s="205"/>
      <c r="K903" s="48" t="str">
        <f t="shared" si="26"/>
        <v>г Одинцово, ул Маршала Жукова, 7 к. 1</v>
      </c>
      <c r="L903" s="48" t="str">
        <f>VLOOKUP(A:A,Лист2!$A:$F,2,FALSE)</f>
        <v>г.Одинцово, Маршала Жукова, 7 к.1</v>
      </c>
      <c r="S903" s="48">
        <f t="shared" si="27"/>
        <v>0</v>
      </c>
    </row>
    <row r="904" spans="1:19" ht="11.85" customHeight="1" x14ac:dyDescent="0.2">
      <c r="A904" s="48" t="s">
        <v>688</v>
      </c>
      <c r="B904" s="201"/>
      <c r="C904" s="202"/>
      <c r="D904" s="203"/>
      <c r="E904" s="204" t="s">
        <v>501</v>
      </c>
      <c r="F904" s="205"/>
      <c r="G904" s="50" t="s">
        <v>368</v>
      </c>
      <c r="H904" s="204" t="s">
        <v>488</v>
      </c>
      <c r="I904" s="205"/>
      <c r="K904" s="48" t="str">
        <f t="shared" si="26"/>
        <v>г Одинцово, ул Маршала Жукова, 7 к. 1</v>
      </c>
      <c r="L904" s="48" t="str">
        <f>VLOOKUP(A:A,Лист2!$A:$F,2,FALSE)</f>
        <v>г.Одинцово, Маршала Жукова, 7 к.1</v>
      </c>
      <c r="S904" s="48">
        <f t="shared" si="27"/>
        <v>0</v>
      </c>
    </row>
    <row r="905" spans="1:19" ht="11.1" customHeight="1" x14ac:dyDescent="0.2">
      <c r="A905" s="48" t="s">
        <v>688</v>
      </c>
      <c r="B905" s="198" t="s">
        <v>339</v>
      </c>
      <c r="C905" s="199"/>
      <c r="D905" s="200"/>
      <c r="E905" s="204" t="s">
        <v>351</v>
      </c>
      <c r="F905" s="205"/>
      <c r="G905" s="50" t="s">
        <v>350</v>
      </c>
      <c r="H905" s="204" t="s">
        <v>379</v>
      </c>
      <c r="I905" s="205"/>
      <c r="K905" s="48" t="str">
        <f t="shared" si="26"/>
        <v>г Одинцово, ул Маршала Жукова, 7 к. 1</v>
      </c>
      <c r="L905" s="48" t="str">
        <f>VLOOKUP(A:A,Лист2!$A:$F,2,FALSE)</f>
        <v>г.Одинцово, Маршала Жукова, 7 к.1</v>
      </c>
      <c r="S905" s="48">
        <f t="shared" si="27"/>
        <v>0</v>
      </c>
    </row>
    <row r="906" spans="1:19" ht="11.85" customHeight="1" x14ac:dyDescent="0.2">
      <c r="A906" s="48" t="s">
        <v>688</v>
      </c>
      <c r="B906" s="209"/>
      <c r="C906" s="210"/>
      <c r="D906" s="211"/>
      <c r="E906" s="204" t="s">
        <v>371</v>
      </c>
      <c r="F906" s="205"/>
      <c r="G906" s="50" t="s">
        <v>350</v>
      </c>
      <c r="H906" s="204" t="s">
        <v>379</v>
      </c>
      <c r="I906" s="205"/>
      <c r="K906" s="48" t="str">
        <f t="shared" ref="K906:K969" si="28">IF(C905&gt;0,C905,K905)</f>
        <v>г Одинцово, ул Маршала Жукова, 7 к. 1</v>
      </c>
      <c r="L906" s="48" t="str">
        <f>VLOOKUP(A:A,Лист2!$A:$F,2,FALSE)</f>
        <v>г.Одинцово, Маршала Жукова, 7 к.1</v>
      </c>
      <c r="S906" s="48">
        <f t="shared" ref="S906:S969" si="29">IF($E906=S$7,G906,0)</f>
        <v>0</v>
      </c>
    </row>
    <row r="907" spans="1:19" ht="11.85" customHeight="1" x14ac:dyDescent="0.2">
      <c r="A907" s="48" t="s">
        <v>688</v>
      </c>
      <c r="B907" s="209"/>
      <c r="C907" s="210"/>
      <c r="D907" s="211"/>
      <c r="E907" s="204" t="s">
        <v>369</v>
      </c>
      <c r="F907" s="205"/>
      <c r="G907" s="50" t="s">
        <v>368</v>
      </c>
      <c r="H907" s="204" t="s">
        <v>378</v>
      </c>
      <c r="I907" s="205"/>
      <c r="K907" s="48" t="str">
        <f t="shared" si="28"/>
        <v>г Одинцово, ул Маршала Жукова, 7 к. 1</v>
      </c>
      <c r="L907" s="48" t="str">
        <f>VLOOKUP(A:A,Лист2!$A:$F,2,FALSE)</f>
        <v>г.Одинцово, Маршала Жукова, 7 к.1</v>
      </c>
      <c r="S907" s="48">
        <f t="shared" si="29"/>
        <v>0</v>
      </c>
    </row>
    <row r="908" spans="1:19" ht="11.85" customHeight="1" x14ac:dyDescent="0.2">
      <c r="A908" s="48" t="s">
        <v>688</v>
      </c>
      <c r="B908" s="209"/>
      <c r="C908" s="210"/>
      <c r="D908" s="211"/>
      <c r="E908" s="204" t="s">
        <v>366</v>
      </c>
      <c r="F908" s="205"/>
      <c r="G908" s="50" t="s">
        <v>365</v>
      </c>
      <c r="H908" s="204" t="s">
        <v>377</v>
      </c>
      <c r="I908" s="205"/>
      <c r="K908" s="48" t="str">
        <f t="shared" si="28"/>
        <v>г Одинцово, ул Маршала Жукова, 7 к. 1</v>
      </c>
      <c r="L908" s="48" t="str">
        <f>VLOOKUP(A:A,Лист2!$A:$F,2,FALSE)</f>
        <v>г.Одинцово, Маршала Жукова, 7 к.1</v>
      </c>
      <c r="S908" s="48">
        <f t="shared" si="29"/>
        <v>0</v>
      </c>
    </row>
    <row r="909" spans="1:19" ht="11.1" customHeight="1" x14ac:dyDescent="0.2">
      <c r="A909" s="48" t="s">
        <v>688</v>
      </c>
      <c r="B909" s="209"/>
      <c r="C909" s="210"/>
      <c r="D909" s="211"/>
      <c r="E909" s="204" t="s">
        <v>510</v>
      </c>
      <c r="F909" s="205"/>
      <c r="G909" s="50" t="s">
        <v>509</v>
      </c>
      <c r="H909" s="204" t="s">
        <v>336</v>
      </c>
      <c r="I909" s="205"/>
      <c r="K909" s="48" t="str">
        <f t="shared" si="28"/>
        <v>г Одинцово, ул Маршала Жукова, 7 к. 1</v>
      </c>
      <c r="L909" s="48" t="str">
        <f>VLOOKUP(A:A,Лист2!$A:$F,2,FALSE)</f>
        <v>г.Одинцово, Маршала Жукова, 7 к.1</v>
      </c>
      <c r="S909" s="57">
        <f>G909*1</f>
        <v>48.44</v>
      </c>
    </row>
    <row r="910" spans="1:19" ht="11.85" customHeight="1" x14ac:dyDescent="0.2">
      <c r="A910" s="48" t="s">
        <v>688</v>
      </c>
      <c r="B910" s="201"/>
      <c r="C910" s="202"/>
      <c r="D910" s="203"/>
      <c r="E910" s="204" t="s">
        <v>508</v>
      </c>
      <c r="F910" s="205"/>
      <c r="G910" s="50" t="s">
        <v>507</v>
      </c>
      <c r="H910" s="204" t="s">
        <v>375</v>
      </c>
      <c r="I910" s="205"/>
      <c r="K910" s="48" t="str">
        <f t="shared" si="28"/>
        <v>г Одинцово, ул Маршала Жукова, 7 к. 1</v>
      </c>
      <c r="L910" s="48" t="str">
        <f>VLOOKUP(A:A,Лист2!$A:$F,2,FALSE)</f>
        <v>г.Одинцово, Маршала Жукова, 7 к.1</v>
      </c>
      <c r="S910" s="48">
        <f t="shared" si="29"/>
        <v>0</v>
      </c>
    </row>
    <row r="911" spans="1:19" ht="11.85" customHeight="1" x14ac:dyDescent="0.2">
      <c r="A911" s="48" t="s">
        <v>688</v>
      </c>
      <c r="B911" s="198" t="s">
        <v>497</v>
      </c>
      <c r="C911" s="199"/>
      <c r="D911" s="200"/>
      <c r="E911" s="204" t="s">
        <v>495</v>
      </c>
      <c r="F911" s="205"/>
      <c r="G911" s="50" t="s">
        <v>365</v>
      </c>
      <c r="H911" s="204" t="s">
        <v>494</v>
      </c>
      <c r="I911" s="205"/>
      <c r="K911" s="48" t="str">
        <f t="shared" si="28"/>
        <v>г Одинцово, ул Маршала Жукова, 7 к. 1</v>
      </c>
      <c r="L911" s="48" t="str">
        <f>VLOOKUP(A:A,Лист2!$A:$F,2,FALSE)</f>
        <v>г.Одинцово, Маршала Жукова, 7 к.1</v>
      </c>
      <c r="S911" s="48">
        <f t="shared" si="29"/>
        <v>0</v>
      </c>
    </row>
    <row r="912" spans="1:19" ht="11.85" customHeight="1" x14ac:dyDescent="0.2">
      <c r="A912" s="48" t="s">
        <v>688</v>
      </c>
      <c r="B912" s="209"/>
      <c r="C912" s="210"/>
      <c r="D912" s="211"/>
      <c r="E912" s="204" t="s">
        <v>492</v>
      </c>
      <c r="F912" s="205"/>
      <c r="G912" s="50" t="s">
        <v>350</v>
      </c>
      <c r="H912" s="204" t="s">
        <v>491</v>
      </c>
      <c r="I912" s="205"/>
      <c r="K912" s="48" t="str">
        <f t="shared" si="28"/>
        <v>г Одинцово, ул Маршала Жукова, 7 к. 1</v>
      </c>
      <c r="L912" s="48" t="str">
        <f>VLOOKUP(A:A,Лист2!$A:$F,2,FALSE)</f>
        <v>г.Одинцово, Маршала Жукова, 7 к.1</v>
      </c>
      <c r="S912" s="48">
        <f t="shared" si="29"/>
        <v>0</v>
      </c>
    </row>
    <row r="913" spans="1:19" ht="11.1" customHeight="1" x14ac:dyDescent="0.2">
      <c r="A913" s="48" t="s">
        <v>688</v>
      </c>
      <c r="B913" s="201"/>
      <c r="C913" s="202"/>
      <c r="D913" s="203"/>
      <c r="E913" s="204" t="s">
        <v>489</v>
      </c>
      <c r="F913" s="205"/>
      <c r="G913" s="50" t="s">
        <v>350</v>
      </c>
      <c r="H913" s="204" t="s">
        <v>488</v>
      </c>
      <c r="I913" s="205"/>
      <c r="K913" s="48" t="str">
        <f t="shared" si="28"/>
        <v>г Одинцово, ул Маршала Жукова, 7 к. 1</v>
      </c>
      <c r="L913" s="48" t="str">
        <f>VLOOKUP(A:A,Лист2!$A:$F,2,FALSE)</f>
        <v>г.Одинцово, Маршала Жукова, 7 к.1</v>
      </c>
      <c r="S913" s="48">
        <f t="shared" si="29"/>
        <v>0</v>
      </c>
    </row>
    <row r="914" spans="1:19" ht="11.85" customHeight="1" x14ac:dyDescent="0.2">
      <c r="A914" s="48" t="s">
        <v>688</v>
      </c>
      <c r="B914" s="51"/>
      <c r="C914" s="196" t="s">
        <v>687</v>
      </c>
      <c r="D914" s="197"/>
      <c r="E914" s="197"/>
      <c r="F914" s="197"/>
      <c r="G914" s="197"/>
      <c r="H914" s="197"/>
      <c r="I914" s="196"/>
      <c r="K914" s="48" t="str">
        <f t="shared" si="28"/>
        <v>г Одинцово, ул Маршала Жукова, 7 к. 1</v>
      </c>
      <c r="L914" s="48" t="str">
        <f>VLOOKUP(A:A,Лист2!$A:$F,2,FALSE)</f>
        <v>г.Одинцово, Маршала Жукова, 7 к.1</v>
      </c>
      <c r="S914" s="48">
        <f t="shared" si="29"/>
        <v>0</v>
      </c>
    </row>
    <row r="915" spans="1:19" ht="11.85" customHeight="1" x14ac:dyDescent="0.2">
      <c r="A915" s="48" t="s">
        <v>687</v>
      </c>
      <c r="B915" s="198" t="s">
        <v>505</v>
      </c>
      <c r="C915" s="199"/>
      <c r="D915" s="200"/>
      <c r="E915" s="204" t="s">
        <v>503</v>
      </c>
      <c r="F915" s="205"/>
      <c r="G915" s="50" t="s">
        <v>368</v>
      </c>
      <c r="H915" s="204" t="s">
        <v>406</v>
      </c>
      <c r="I915" s="205"/>
      <c r="K915" s="48" t="str">
        <f t="shared" si="28"/>
        <v>г Одинцово, ул Маршала Жукова, 7 к. 2</v>
      </c>
      <c r="L915" s="48" t="str">
        <f>VLOOKUP(A:A,Лист2!$A:$F,2,FALSE)</f>
        <v>г.Одинцово, Маршала Жукова, 7 к.2</v>
      </c>
      <c r="S915" s="48">
        <f t="shared" si="29"/>
        <v>0</v>
      </c>
    </row>
    <row r="916" spans="1:19" ht="11.85" customHeight="1" x14ac:dyDescent="0.2">
      <c r="A916" s="48" t="s">
        <v>687</v>
      </c>
      <c r="B916" s="201"/>
      <c r="C916" s="202"/>
      <c r="D916" s="203"/>
      <c r="E916" s="204" t="s">
        <v>501</v>
      </c>
      <c r="F916" s="205"/>
      <c r="G916" s="50" t="s">
        <v>368</v>
      </c>
      <c r="H916" s="204" t="s">
        <v>488</v>
      </c>
      <c r="I916" s="205"/>
      <c r="K916" s="48" t="str">
        <f t="shared" si="28"/>
        <v>г Одинцово, ул Маршала Жукова, 7 к. 2</v>
      </c>
      <c r="L916" s="48" t="str">
        <f>VLOOKUP(A:A,Лист2!$A:$F,2,FALSE)</f>
        <v>г.Одинцово, Маршала Жукова, 7 к.2</v>
      </c>
      <c r="S916" s="48">
        <f t="shared" si="29"/>
        <v>0</v>
      </c>
    </row>
    <row r="917" spans="1:19" ht="11.1" customHeight="1" x14ac:dyDescent="0.2">
      <c r="A917" s="48" t="s">
        <v>687</v>
      </c>
      <c r="B917" s="198" t="s">
        <v>339</v>
      </c>
      <c r="C917" s="199"/>
      <c r="D917" s="200"/>
      <c r="E917" s="204" t="s">
        <v>351</v>
      </c>
      <c r="F917" s="205"/>
      <c r="G917" s="50" t="s">
        <v>350</v>
      </c>
      <c r="H917" s="204" t="s">
        <v>379</v>
      </c>
      <c r="I917" s="205"/>
      <c r="K917" s="48" t="str">
        <f t="shared" si="28"/>
        <v>г Одинцово, ул Маршала Жукова, 7 к. 2</v>
      </c>
      <c r="L917" s="48" t="str">
        <f>VLOOKUP(A:A,Лист2!$A:$F,2,FALSE)</f>
        <v>г.Одинцово, Маршала Жукова, 7 к.2</v>
      </c>
      <c r="S917" s="48">
        <f t="shared" si="29"/>
        <v>0</v>
      </c>
    </row>
    <row r="918" spans="1:19" ht="11.85" customHeight="1" x14ac:dyDescent="0.2">
      <c r="A918" s="48" t="s">
        <v>687</v>
      </c>
      <c r="B918" s="209"/>
      <c r="C918" s="210"/>
      <c r="D918" s="211"/>
      <c r="E918" s="204" t="s">
        <v>371</v>
      </c>
      <c r="F918" s="205"/>
      <c r="G918" s="50" t="s">
        <v>350</v>
      </c>
      <c r="H918" s="204" t="s">
        <v>379</v>
      </c>
      <c r="I918" s="205"/>
      <c r="K918" s="48" t="str">
        <f t="shared" si="28"/>
        <v>г Одинцово, ул Маршала Жукова, 7 к. 2</v>
      </c>
      <c r="L918" s="48" t="str">
        <f>VLOOKUP(A:A,Лист2!$A:$F,2,FALSE)</f>
        <v>г.Одинцово, Маршала Жукова, 7 к.2</v>
      </c>
      <c r="S918" s="48">
        <f t="shared" si="29"/>
        <v>0</v>
      </c>
    </row>
    <row r="919" spans="1:19" ht="11.85" customHeight="1" x14ac:dyDescent="0.2">
      <c r="A919" s="48" t="s">
        <v>687</v>
      </c>
      <c r="B919" s="209"/>
      <c r="C919" s="210"/>
      <c r="D919" s="211"/>
      <c r="E919" s="204" t="s">
        <v>369</v>
      </c>
      <c r="F919" s="205"/>
      <c r="G919" s="50" t="s">
        <v>368</v>
      </c>
      <c r="H919" s="204" t="s">
        <v>378</v>
      </c>
      <c r="I919" s="205"/>
      <c r="K919" s="48" t="str">
        <f t="shared" si="28"/>
        <v>г Одинцово, ул Маршала Жукова, 7 к. 2</v>
      </c>
      <c r="L919" s="48" t="str">
        <f>VLOOKUP(A:A,Лист2!$A:$F,2,FALSE)</f>
        <v>г.Одинцово, Маршала Жукова, 7 к.2</v>
      </c>
      <c r="S919" s="48">
        <f t="shared" si="29"/>
        <v>0</v>
      </c>
    </row>
    <row r="920" spans="1:19" ht="11.85" customHeight="1" x14ac:dyDescent="0.2">
      <c r="A920" s="48" t="s">
        <v>687</v>
      </c>
      <c r="B920" s="209"/>
      <c r="C920" s="210"/>
      <c r="D920" s="211"/>
      <c r="E920" s="204" t="s">
        <v>366</v>
      </c>
      <c r="F920" s="205"/>
      <c r="G920" s="50" t="s">
        <v>365</v>
      </c>
      <c r="H920" s="204" t="s">
        <v>377</v>
      </c>
      <c r="I920" s="205"/>
      <c r="K920" s="48" t="str">
        <f t="shared" si="28"/>
        <v>г Одинцово, ул Маршала Жукова, 7 к. 2</v>
      </c>
      <c r="L920" s="48" t="str">
        <f>VLOOKUP(A:A,Лист2!$A:$F,2,FALSE)</f>
        <v>г.Одинцово, Маршала Жукова, 7 к.2</v>
      </c>
      <c r="S920" s="48">
        <f t="shared" si="29"/>
        <v>0</v>
      </c>
    </row>
    <row r="921" spans="1:19" ht="11.1" customHeight="1" x14ac:dyDescent="0.2">
      <c r="A921" s="48" t="s">
        <v>687</v>
      </c>
      <c r="B921" s="209"/>
      <c r="C921" s="210"/>
      <c r="D921" s="211"/>
      <c r="E921" s="204" t="s">
        <v>510</v>
      </c>
      <c r="F921" s="205"/>
      <c r="G921" s="50" t="s">
        <v>509</v>
      </c>
      <c r="H921" s="204" t="s">
        <v>336</v>
      </c>
      <c r="I921" s="205"/>
      <c r="K921" s="48" t="str">
        <f t="shared" si="28"/>
        <v>г Одинцово, ул Маршала Жукова, 7 к. 2</v>
      </c>
      <c r="L921" s="48" t="str">
        <f>VLOOKUP(A:A,Лист2!$A:$F,2,FALSE)</f>
        <v>г.Одинцово, Маршала Жукова, 7 к.2</v>
      </c>
      <c r="S921" s="57">
        <f>G921*1</f>
        <v>48.44</v>
      </c>
    </row>
    <row r="922" spans="1:19" ht="11.85" customHeight="1" x14ac:dyDescent="0.2">
      <c r="A922" s="48" t="s">
        <v>687</v>
      </c>
      <c r="B922" s="201"/>
      <c r="C922" s="202"/>
      <c r="D922" s="203"/>
      <c r="E922" s="204" t="s">
        <v>508</v>
      </c>
      <c r="F922" s="205"/>
      <c r="G922" s="50" t="s">
        <v>507</v>
      </c>
      <c r="H922" s="204" t="s">
        <v>375</v>
      </c>
      <c r="I922" s="205"/>
      <c r="K922" s="48" t="str">
        <f t="shared" si="28"/>
        <v>г Одинцово, ул Маршала Жукова, 7 к. 2</v>
      </c>
      <c r="L922" s="48" t="str">
        <f>VLOOKUP(A:A,Лист2!$A:$F,2,FALSE)</f>
        <v>г.Одинцово, Маршала Жукова, 7 к.2</v>
      </c>
      <c r="S922" s="48">
        <f t="shared" si="29"/>
        <v>0</v>
      </c>
    </row>
    <row r="923" spans="1:19" ht="11.85" customHeight="1" x14ac:dyDescent="0.2">
      <c r="A923" s="48" t="s">
        <v>687</v>
      </c>
      <c r="B923" s="198" t="s">
        <v>497</v>
      </c>
      <c r="C923" s="199"/>
      <c r="D923" s="200"/>
      <c r="E923" s="204" t="s">
        <v>495</v>
      </c>
      <c r="F923" s="205"/>
      <c r="G923" s="50" t="s">
        <v>365</v>
      </c>
      <c r="H923" s="204" t="s">
        <v>494</v>
      </c>
      <c r="I923" s="205"/>
      <c r="K923" s="48" t="str">
        <f t="shared" si="28"/>
        <v>г Одинцово, ул Маршала Жукова, 7 к. 2</v>
      </c>
      <c r="L923" s="48" t="str">
        <f>VLOOKUP(A:A,Лист2!$A:$F,2,FALSE)</f>
        <v>г.Одинцово, Маршала Жукова, 7 к.2</v>
      </c>
      <c r="S923" s="48">
        <f t="shared" si="29"/>
        <v>0</v>
      </c>
    </row>
    <row r="924" spans="1:19" ht="11.85" customHeight="1" x14ac:dyDescent="0.2">
      <c r="A924" s="48" t="s">
        <v>687</v>
      </c>
      <c r="B924" s="209"/>
      <c r="C924" s="210"/>
      <c r="D924" s="211"/>
      <c r="E924" s="204" t="s">
        <v>492</v>
      </c>
      <c r="F924" s="205"/>
      <c r="G924" s="50" t="s">
        <v>350</v>
      </c>
      <c r="H924" s="204" t="s">
        <v>491</v>
      </c>
      <c r="I924" s="205"/>
      <c r="K924" s="48" t="str">
        <f t="shared" si="28"/>
        <v>г Одинцово, ул Маршала Жукова, 7 к. 2</v>
      </c>
      <c r="L924" s="48" t="str">
        <f>VLOOKUP(A:A,Лист2!$A:$F,2,FALSE)</f>
        <v>г.Одинцово, Маршала Жукова, 7 к.2</v>
      </c>
      <c r="S924" s="48">
        <f t="shared" si="29"/>
        <v>0</v>
      </c>
    </row>
    <row r="925" spans="1:19" ht="11.1" customHeight="1" x14ac:dyDescent="0.2">
      <c r="A925" s="48" t="s">
        <v>687</v>
      </c>
      <c r="B925" s="201"/>
      <c r="C925" s="202"/>
      <c r="D925" s="203"/>
      <c r="E925" s="204" t="s">
        <v>489</v>
      </c>
      <c r="F925" s="205"/>
      <c r="G925" s="50" t="s">
        <v>350</v>
      </c>
      <c r="H925" s="204" t="s">
        <v>488</v>
      </c>
      <c r="I925" s="205"/>
      <c r="K925" s="48" t="str">
        <f t="shared" si="28"/>
        <v>г Одинцово, ул Маршала Жукова, 7 к. 2</v>
      </c>
      <c r="L925" s="48" t="str">
        <f>VLOOKUP(A:A,Лист2!$A:$F,2,FALSE)</f>
        <v>г.Одинцово, Маршала Жукова, 7 к.2</v>
      </c>
      <c r="S925" s="48">
        <f t="shared" si="29"/>
        <v>0</v>
      </c>
    </row>
    <row r="926" spans="1:19" ht="11.85" customHeight="1" x14ac:dyDescent="0.2">
      <c r="A926" s="48" t="s">
        <v>687</v>
      </c>
      <c r="B926" s="51"/>
      <c r="C926" s="196" t="s">
        <v>686</v>
      </c>
      <c r="D926" s="197"/>
      <c r="E926" s="197"/>
      <c r="F926" s="197"/>
      <c r="G926" s="197"/>
      <c r="H926" s="197"/>
      <c r="I926" s="196"/>
      <c r="K926" s="48" t="str">
        <f t="shared" si="28"/>
        <v>г Одинцово, ул Маршала Жукова, 7 к. 2</v>
      </c>
      <c r="L926" s="48" t="str">
        <f>VLOOKUP(A:A,Лист2!$A:$F,2,FALSE)</f>
        <v>г.Одинцово, Маршала Жукова, 7 к.2</v>
      </c>
      <c r="S926" s="48">
        <f t="shared" si="29"/>
        <v>0</v>
      </c>
    </row>
    <row r="927" spans="1:19" ht="11.85" customHeight="1" x14ac:dyDescent="0.2">
      <c r="A927" s="48" t="s">
        <v>686</v>
      </c>
      <c r="B927" s="198" t="s">
        <v>339</v>
      </c>
      <c r="C927" s="199"/>
      <c r="D927" s="200"/>
      <c r="E927" s="204" t="s">
        <v>351</v>
      </c>
      <c r="F927" s="205"/>
      <c r="G927" s="50" t="s">
        <v>350</v>
      </c>
      <c r="H927" s="204" t="s">
        <v>370</v>
      </c>
      <c r="I927" s="205"/>
      <c r="K927" s="48" t="str">
        <f t="shared" si="28"/>
        <v>г Одинцово, ул Маршала Жукова, 10</v>
      </c>
      <c r="L927" s="48" t="str">
        <f>VLOOKUP(A:A,Лист2!$A:$F,2,FALSE)</f>
        <v>г.Одинцово, Маршала Жукова, 10</v>
      </c>
      <c r="S927" s="48">
        <f t="shared" si="29"/>
        <v>0</v>
      </c>
    </row>
    <row r="928" spans="1:19" ht="11.85" customHeight="1" x14ac:dyDescent="0.2">
      <c r="A928" s="48" t="s">
        <v>686</v>
      </c>
      <c r="B928" s="209"/>
      <c r="C928" s="210"/>
      <c r="D928" s="211"/>
      <c r="E928" s="204" t="s">
        <v>371</v>
      </c>
      <c r="F928" s="205"/>
      <c r="G928" s="50" t="s">
        <v>350</v>
      </c>
      <c r="H928" s="204" t="s">
        <v>370</v>
      </c>
      <c r="I928" s="205"/>
      <c r="K928" s="48" t="str">
        <f t="shared" si="28"/>
        <v>г Одинцово, ул Маршала Жукова, 10</v>
      </c>
      <c r="L928" s="48" t="str">
        <f>VLOOKUP(A:A,Лист2!$A:$F,2,FALSE)</f>
        <v>г.Одинцово, Маршала Жукова, 10</v>
      </c>
      <c r="S928" s="48">
        <f t="shared" si="29"/>
        <v>0</v>
      </c>
    </row>
    <row r="929" spans="1:19" ht="11.1" customHeight="1" x14ac:dyDescent="0.2">
      <c r="A929" s="48" t="s">
        <v>686</v>
      </c>
      <c r="B929" s="209"/>
      <c r="C929" s="210"/>
      <c r="D929" s="211"/>
      <c r="E929" s="204" t="s">
        <v>369</v>
      </c>
      <c r="F929" s="205"/>
      <c r="G929" s="50" t="s">
        <v>368</v>
      </c>
      <c r="H929" s="204" t="s">
        <v>367</v>
      </c>
      <c r="I929" s="205"/>
      <c r="K929" s="48" t="str">
        <f t="shared" si="28"/>
        <v>г Одинцово, ул Маршала Жукова, 10</v>
      </c>
      <c r="L929" s="48" t="str">
        <f>VLOOKUP(A:A,Лист2!$A:$F,2,FALSE)</f>
        <v>г.Одинцово, Маршала Жукова, 10</v>
      </c>
      <c r="S929" s="48">
        <f t="shared" si="29"/>
        <v>0</v>
      </c>
    </row>
    <row r="930" spans="1:19" ht="11.85" customHeight="1" x14ac:dyDescent="0.2">
      <c r="A930" s="48" t="s">
        <v>686</v>
      </c>
      <c r="B930" s="209"/>
      <c r="C930" s="210"/>
      <c r="D930" s="211"/>
      <c r="E930" s="204" t="s">
        <v>366</v>
      </c>
      <c r="F930" s="205"/>
      <c r="G930" s="50" t="s">
        <v>365</v>
      </c>
      <c r="H930" s="204" t="s">
        <v>364</v>
      </c>
      <c r="I930" s="205"/>
      <c r="K930" s="48" t="str">
        <f t="shared" si="28"/>
        <v>г Одинцово, ул Маршала Жукова, 10</v>
      </c>
      <c r="L930" s="48" t="str">
        <f>VLOOKUP(A:A,Лист2!$A:$F,2,FALSE)</f>
        <v>г.Одинцово, Маршала Жукова, 10</v>
      </c>
      <c r="S930" s="48">
        <f t="shared" si="29"/>
        <v>0</v>
      </c>
    </row>
    <row r="931" spans="1:19" ht="11.85" customHeight="1" x14ac:dyDescent="0.2">
      <c r="A931" s="48" t="s">
        <v>686</v>
      </c>
      <c r="B931" s="209"/>
      <c r="C931" s="210"/>
      <c r="D931" s="211"/>
      <c r="E931" s="204" t="s">
        <v>517</v>
      </c>
      <c r="F931" s="205"/>
      <c r="G931" s="50" t="s">
        <v>361</v>
      </c>
      <c r="H931" s="204" t="s">
        <v>336</v>
      </c>
      <c r="I931" s="205"/>
      <c r="K931" s="48" t="str">
        <f t="shared" si="28"/>
        <v>г Одинцово, ул Маршала Жукова, 10</v>
      </c>
      <c r="L931" s="48" t="str">
        <f>VLOOKUP(A:A,Лист2!$A:$F,2,FALSE)</f>
        <v>г.Одинцово, Маршала Жукова, 10</v>
      </c>
      <c r="S931" s="57">
        <f>G931*1</f>
        <v>33.17</v>
      </c>
    </row>
    <row r="932" spans="1:19" ht="11.85" customHeight="1" x14ac:dyDescent="0.2">
      <c r="A932" s="48" t="s">
        <v>686</v>
      </c>
      <c r="B932" s="201"/>
      <c r="C932" s="202"/>
      <c r="D932" s="203"/>
      <c r="E932" s="204" t="s">
        <v>514</v>
      </c>
      <c r="F932" s="205"/>
      <c r="G932" s="50" t="s">
        <v>507</v>
      </c>
      <c r="H932" s="204" t="s">
        <v>346</v>
      </c>
      <c r="I932" s="205"/>
      <c r="K932" s="48" t="str">
        <f t="shared" si="28"/>
        <v>г Одинцово, ул Маршала Жукова, 10</v>
      </c>
      <c r="L932" s="48" t="str">
        <f>VLOOKUP(A:A,Лист2!$A:$F,2,FALSE)</f>
        <v>г.Одинцово, Маршала Жукова, 10</v>
      </c>
      <c r="S932" s="48">
        <f t="shared" si="29"/>
        <v>0</v>
      </c>
    </row>
    <row r="933" spans="1:19" ht="11.1" customHeight="1" x14ac:dyDescent="0.2">
      <c r="A933" s="48" t="s">
        <v>686</v>
      </c>
      <c r="B933" s="51"/>
      <c r="C933" s="196" t="s">
        <v>685</v>
      </c>
      <c r="D933" s="197"/>
      <c r="E933" s="197"/>
      <c r="F933" s="197"/>
      <c r="G933" s="197"/>
      <c r="H933" s="197"/>
      <c r="I933" s="196"/>
      <c r="K933" s="48" t="str">
        <f t="shared" si="28"/>
        <v>г Одинцово, ул Маршала Жукова, 10</v>
      </c>
      <c r="L933" s="48" t="str">
        <f>VLOOKUP(A:A,Лист2!$A:$F,2,FALSE)</f>
        <v>г.Одинцово, Маршала Жукова, 10</v>
      </c>
      <c r="S933" s="48">
        <f t="shared" si="29"/>
        <v>0</v>
      </c>
    </row>
    <row r="934" spans="1:19" ht="11.85" customHeight="1" x14ac:dyDescent="0.2">
      <c r="A934" s="48" t="s">
        <v>685</v>
      </c>
      <c r="B934" s="198" t="s">
        <v>505</v>
      </c>
      <c r="C934" s="199"/>
      <c r="D934" s="200"/>
      <c r="E934" s="204" t="s">
        <v>503</v>
      </c>
      <c r="F934" s="205"/>
      <c r="G934" s="50" t="s">
        <v>368</v>
      </c>
      <c r="H934" s="204" t="s">
        <v>406</v>
      </c>
      <c r="I934" s="205"/>
      <c r="K934" s="48" t="str">
        <f t="shared" si="28"/>
        <v>г Одинцово, ул Маршала Жукова, 12</v>
      </c>
      <c r="L934" s="48" t="str">
        <f>VLOOKUP(A:A,Лист2!$A:$F,2,FALSE)</f>
        <v>г.Одинцово, Маршала Жукова, 12</v>
      </c>
      <c r="S934" s="48">
        <f t="shared" si="29"/>
        <v>0</v>
      </c>
    </row>
    <row r="935" spans="1:19" ht="11.85" customHeight="1" x14ac:dyDescent="0.2">
      <c r="A935" s="48" t="s">
        <v>685</v>
      </c>
      <c r="B935" s="201"/>
      <c r="C935" s="202"/>
      <c r="D935" s="203"/>
      <c r="E935" s="204" t="s">
        <v>501</v>
      </c>
      <c r="F935" s="205"/>
      <c r="G935" s="50" t="s">
        <v>368</v>
      </c>
      <c r="H935" s="204" t="s">
        <v>488</v>
      </c>
      <c r="I935" s="205"/>
      <c r="K935" s="48" t="str">
        <f t="shared" si="28"/>
        <v>г Одинцово, ул Маршала Жукова, 12</v>
      </c>
      <c r="L935" s="48" t="str">
        <f>VLOOKUP(A:A,Лист2!$A:$F,2,FALSE)</f>
        <v>г.Одинцово, Маршала Жукова, 12</v>
      </c>
      <c r="S935" s="48">
        <f t="shared" si="29"/>
        <v>0</v>
      </c>
    </row>
    <row r="936" spans="1:19" ht="11.85" customHeight="1" x14ac:dyDescent="0.2">
      <c r="A936" s="48" t="s">
        <v>685</v>
      </c>
      <c r="B936" s="198" t="s">
        <v>339</v>
      </c>
      <c r="C936" s="199"/>
      <c r="D936" s="200"/>
      <c r="E936" s="204" t="s">
        <v>351</v>
      </c>
      <c r="F936" s="205"/>
      <c r="G936" s="50" t="s">
        <v>350</v>
      </c>
      <c r="H936" s="204" t="s">
        <v>370</v>
      </c>
      <c r="I936" s="205"/>
      <c r="K936" s="48" t="str">
        <f t="shared" si="28"/>
        <v>г Одинцово, ул Маршала Жукова, 12</v>
      </c>
      <c r="L936" s="48" t="str">
        <f>VLOOKUP(A:A,Лист2!$A:$F,2,FALSE)</f>
        <v>г.Одинцово, Маршала Жукова, 12</v>
      </c>
      <c r="S936" s="48">
        <f t="shared" si="29"/>
        <v>0</v>
      </c>
    </row>
    <row r="937" spans="1:19" ht="11.1" customHeight="1" x14ac:dyDescent="0.2">
      <c r="A937" s="48" t="s">
        <v>685</v>
      </c>
      <c r="B937" s="209"/>
      <c r="C937" s="210"/>
      <c r="D937" s="211"/>
      <c r="E937" s="204" t="s">
        <v>371</v>
      </c>
      <c r="F937" s="205"/>
      <c r="G937" s="50" t="s">
        <v>350</v>
      </c>
      <c r="H937" s="204" t="s">
        <v>370</v>
      </c>
      <c r="I937" s="205"/>
      <c r="K937" s="48" t="str">
        <f t="shared" si="28"/>
        <v>г Одинцово, ул Маршала Жукова, 12</v>
      </c>
      <c r="L937" s="48" t="str">
        <f>VLOOKUP(A:A,Лист2!$A:$F,2,FALSE)</f>
        <v>г.Одинцово, Маршала Жукова, 12</v>
      </c>
      <c r="S937" s="48">
        <f t="shared" si="29"/>
        <v>0</v>
      </c>
    </row>
    <row r="938" spans="1:19" ht="11.85" customHeight="1" x14ac:dyDescent="0.2">
      <c r="A938" s="48" t="s">
        <v>685</v>
      </c>
      <c r="B938" s="209"/>
      <c r="C938" s="210"/>
      <c r="D938" s="211"/>
      <c r="E938" s="204" t="s">
        <v>369</v>
      </c>
      <c r="F938" s="205"/>
      <c r="G938" s="50" t="s">
        <v>368</v>
      </c>
      <c r="H938" s="204" t="s">
        <v>367</v>
      </c>
      <c r="I938" s="205"/>
      <c r="K938" s="48" t="str">
        <f t="shared" si="28"/>
        <v>г Одинцово, ул Маршала Жукова, 12</v>
      </c>
      <c r="L938" s="48" t="str">
        <f>VLOOKUP(A:A,Лист2!$A:$F,2,FALSE)</f>
        <v>г.Одинцово, Маршала Жукова, 12</v>
      </c>
      <c r="S938" s="48">
        <f t="shared" si="29"/>
        <v>0</v>
      </c>
    </row>
    <row r="939" spans="1:19" ht="11.85" customHeight="1" x14ac:dyDescent="0.2">
      <c r="A939" s="48" t="s">
        <v>685</v>
      </c>
      <c r="B939" s="209"/>
      <c r="C939" s="210"/>
      <c r="D939" s="211"/>
      <c r="E939" s="204" t="s">
        <v>366</v>
      </c>
      <c r="F939" s="205"/>
      <c r="G939" s="50" t="s">
        <v>365</v>
      </c>
      <c r="H939" s="204" t="s">
        <v>364</v>
      </c>
      <c r="I939" s="205"/>
      <c r="K939" s="48" t="str">
        <f t="shared" si="28"/>
        <v>г Одинцово, ул Маршала Жукова, 12</v>
      </c>
      <c r="L939" s="48" t="str">
        <f>VLOOKUP(A:A,Лист2!$A:$F,2,FALSE)</f>
        <v>г.Одинцово, Маршала Жукова, 12</v>
      </c>
      <c r="S939" s="48">
        <f t="shared" si="29"/>
        <v>0</v>
      </c>
    </row>
    <row r="940" spans="1:19" ht="11.85" customHeight="1" x14ac:dyDescent="0.2">
      <c r="A940" s="48" t="s">
        <v>685</v>
      </c>
      <c r="B940" s="201"/>
      <c r="C940" s="202"/>
      <c r="D940" s="203"/>
      <c r="E940" s="204" t="s">
        <v>517</v>
      </c>
      <c r="F940" s="205"/>
      <c r="G940" s="50" t="s">
        <v>361</v>
      </c>
      <c r="H940" s="204" t="s">
        <v>336</v>
      </c>
      <c r="I940" s="205"/>
      <c r="K940" s="48" t="str">
        <f t="shared" si="28"/>
        <v>г Одинцово, ул Маршала Жукова, 12</v>
      </c>
      <c r="L940" s="48" t="str">
        <f>VLOOKUP(A:A,Лист2!$A:$F,2,FALSE)</f>
        <v>г.Одинцово, Маршала Жукова, 12</v>
      </c>
      <c r="S940" s="57">
        <f>G940*1</f>
        <v>33.17</v>
      </c>
    </row>
    <row r="941" spans="1:19" ht="11.85" customHeight="1" x14ac:dyDescent="0.2">
      <c r="A941" s="48" t="s">
        <v>685</v>
      </c>
      <c r="B941" s="198" t="s">
        <v>339</v>
      </c>
      <c r="C941" s="212"/>
      <c r="D941" s="213"/>
      <c r="E941" s="204" t="s">
        <v>514</v>
      </c>
      <c r="F941" s="205"/>
      <c r="G941" s="50" t="s">
        <v>507</v>
      </c>
      <c r="H941" s="204" t="s">
        <v>346</v>
      </c>
      <c r="I941" s="205"/>
      <c r="K941" s="48" t="str">
        <f t="shared" si="28"/>
        <v>г Одинцово, ул Маршала Жукова, 12</v>
      </c>
      <c r="L941" s="48" t="str">
        <f>VLOOKUP(A:A,Лист2!$A:$F,2,FALSE)</f>
        <v>г.Одинцово, Маршала Жукова, 12</v>
      </c>
      <c r="S941" s="48">
        <f t="shared" si="29"/>
        <v>0</v>
      </c>
    </row>
    <row r="942" spans="1:19" ht="11.85" customHeight="1" x14ac:dyDescent="0.2">
      <c r="A942" s="48" t="s">
        <v>685</v>
      </c>
      <c r="B942" s="198" t="s">
        <v>497</v>
      </c>
      <c r="C942" s="199"/>
      <c r="D942" s="200"/>
      <c r="E942" s="204" t="s">
        <v>495</v>
      </c>
      <c r="F942" s="205"/>
      <c r="G942" s="50" t="s">
        <v>365</v>
      </c>
      <c r="H942" s="204" t="s">
        <v>494</v>
      </c>
      <c r="I942" s="205"/>
      <c r="K942" s="48" t="str">
        <f t="shared" si="28"/>
        <v>г Одинцово, ул Маршала Жукова, 12</v>
      </c>
      <c r="L942" s="48" t="str">
        <f>VLOOKUP(A:A,Лист2!$A:$F,2,FALSE)</f>
        <v>г.Одинцово, Маршала Жукова, 12</v>
      </c>
      <c r="S942" s="48">
        <f t="shared" si="29"/>
        <v>0</v>
      </c>
    </row>
    <row r="943" spans="1:19" ht="11.85" customHeight="1" x14ac:dyDescent="0.2">
      <c r="A943" s="48" t="s">
        <v>685</v>
      </c>
      <c r="B943" s="209"/>
      <c r="C943" s="210"/>
      <c r="D943" s="211"/>
      <c r="E943" s="204" t="s">
        <v>492</v>
      </c>
      <c r="F943" s="205"/>
      <c r="G943" s="50" t="s">
        <v>350</v>
      </c>
      <c r="H943" s="204" t="s">
        <v>491</v>
      </c>
      <c r="I943" s="205"/>
      <c r="K943" s="48" t="str">
        <f t="shared" si="28"/>
        <v>г Одинцово, ул Маршала Жукова, 12</v>
      </c>
      <c r="L943" s="48" t="str">
        <f>VLOOKUP(A:A,Лист2!$A:$F,2,FALSE)</f>
        <v>г.Одинцово, Маршала Жукова, 12</v>
      </c>
      <c r="S943" s="48">
        <f t="shared" si="29"/>
        <v>0</v>
      </c>
    </row>
    <row r="944" spans="1:19" ht="11.1" customHeight="1" x14ac:dyDescent="0.2">
      <c r="A944" s="48" t="s">
        <v>685</v>
      </c>
      <c r="B944" s="201"/>
      <c r="C944" s="202"/>
      <c r="D944" s="203"/>
      <c r="E944" s="204" t="s">
        <v>489</v>
      </c>
      <c r="F944" s="205"/>
      <c r="G944" s="50" t="s">
        <v>350</v>
      </c>
      <c r="H944" s="204" t="s">
        <v>488</v>
      </c>
      <c r="I944" s="205"/>
      <c r="K944" s="48" t="str">
        <f t="shared" si="28"/>
        <v>г Одинцово, ул Маршала Жукова, 12</v>
      </c>
      <c r="L944" s="48" t="str">
        <f>VLOOKUP(A:A,Лист2!$A:$F,2,FALSE)</f>
        <v>г.Одинцово, Маршала Жукова, 12</v>
      </c>
      <c r="S944" s="48">
        <f t="shared" si="29"/>
        <v>0</v>
      </c>
    </row>
    <row r="945" spans="1:19" ht="11.85" customHeight="1" x14ac:dyDescent="0.2">
      <c r="A945" s="48" t="s">
        <v>685</v>
      </c>
      <c r="B945" s="51"/>
      <c r="C945" s="196" t="s">
        <v>684</v>
      </c>
      <c r="D945" s="197"/>
      <c r="E945" s="197"/>
      <c r="F945" s="197"/>
      <c r="G945" s="197"/>
      <c r="H945" s="197"/>
      <c r="I945" s="196"/>
      <c r="K945" s="48" t="str">
        <f t="shared" si="28"/>
        <v>г Одинцово, ул Маршала Жукова, 12</v>
      </c>
      <c r="L945" s="48" t="str">
        <f>VLOOKUP(A:A,Лист2!$A:$F,2,FALSE)</f>
        <v>г.Одинцово, Маршала Жукова, 12</v>
      </c>
      <c r="S945" s="48">
        <f t="shared" si="29"/>
        <v>0</v>
      </c>
    </row>
    <row r="946" spans="1:19" ht="11.85" customHeight="1" x14ac:dyDescent="0.2">
      <c r="A946" s="48" t="s">
        <v>684</v>
      </c>
      <c r="B946" s="198" t="s">
        <v>339</v>
      </c>
      <c r="C946" s="199"/>
      <c r="D946" s="200"/>
      <c r="E946" s="204" t="s">
        <v>351</v>
      </c>
      <c r="F946" s="205"/>
      <c r="G946" s="50" t="s">
        <v>350</v>
      </c>
      <c r="H946" s="204" t="s">
        <v>370</v>
      </c>
      <c r="I946" s="205"/>
      <c r="K946" s="48" t="str">
        <f t="shared" si="28"/>
        <v>г Одинцово, ул Маршала Жукова, 13</v>
      </c>
      <c r="L946" s="48" t="str">
        <f>VLOOKUP(A:A,Лист2!$A:$F,2,FALSE)</f>
        <v>г.Одинцово, Маршала Жукова, 13</v>
      </c>
      <c r="S946" s="48">
        <f t="shared" si="29"/>
        <v>0</v>
      </c>
    </row>
    <row r="947" spans="1:19" ht="11.85" customHeight="1" x14ac:dyDescent="0.2">
      <c r="A947" s="48" t="s">
        <v>684</v>
      </c>
      <c r="B947" s="209"/>
      <c r="C947" s="210"/>
      <c r="D947" s="211"/>
      <c r="E947" s="204" t="s">
        <v>371</v>
      </c>
      <c r="F947" s="205"/>
      <c r="G947" s="50" t="s">
        <v>350</v>
      </c>
      <c r="H947" s="204" t="s">
        <v>370</v>
      </c>
      <c r="I947" s="205"/>
      <c r="K947" s="48" t="str">
        <f t="shared" si="28"/>
        <v>г Одинцово, ул Маршала Жукова, 13</v>
      </c>
      <c r="L947" s="48" t="str">
        <f>VLOOKUP(A:A,Лист2!$A:$F,2,FALSE)</f>
        <v>г.Одинцово, Маршала Жукова, 13</v>
      </c>
      <c r="S947" s="48">
        <f t="shared" si="29"/>
        <v>0</v>
      </c>
    </row>
    <row r="948" spans="1:19" ht="11.1" customHeight="1" x14ac:dyDescent="0.2">
      <c r="A948" s="48" t="s">
        <v>684</v>
      </c>
      <c r="B948" s="209"/>
      <c r="C948" s="210"/>
      <c r="D948" s="211"/>
      <c r="E948" s="204" t="s">
        <v>369</v>
      </c>
      <c r="F948" s="205"/>
      <c r="G948" s="50" t="s">
        <v>368</v>
      </c>
      <c r="H948" s="204" t="s">
        <v>367</v>
      </c>
      <c r="I948" s="205"/>
      <c r="K948" s="48" t="str">
        <f t="shared" si="28"/>
        <v>г Одинцово, ул Маршала Жукова, 13</v>
      </c>
      <c r="L948" s="48" t="str">
        <f>VLOOKUP(A:A,Лист2!$A:$F,2,FALSE)</f>
        <v>г.Одинцово, Маршала Жукова, 13</v>
      </c>
      <c r="S948" s="48">
        <f t="shared" si="29"/>
        <v>0</v>
      </c>
    </row>
    <row r="949" spans="1:19" ht="11.85" customHeight="1" x14ac:dyDescent="0.2">
      <c r="A949" s="48" t="s">
        <v>684</v>
      </c>
      <c r="B949" s="209"/>
      <c r="C949" s="210"/>
      <c r="D949" s="211"/>
      <c r="E949" s="204" t="s">
        <v>366</v>
      </c>
      <c r="F949" s="205"/>
      <c r="G949" s="50" t="s">
        <v>365</v>
      </c>
      <c r="H949" s="204" t="s">
        <v>364</v>
      </c>
      <c r="I949" s="205"/>
      <c r="K949" s="48" t="str">
        <f t="shared" si="28"/>
        <v>г Одинцово, ул Маршала Жукова, 13</v>
      </c>
      <c r="L949" s="48" t="str">
        <f>VLOOKUP(A:A,Лист2!$A:$F,2,FALSE)</f>
        <v>г.Одинцово, Маршала Жукова, 13</v>
      </c>
      <c r="S949" s="48">
        <f t="shared" si="29"/>
        <v>0</v>
      </c>
    </row>
    <row r="950" spans="1:19" ht="11.85" customHeight="1" x14ac:dyDescent="0.2">
      <c r="A950" s="48" t="s">
        <v>684</v>
      </c>
      <c r="B950" s="209"/>
      <c r="C950" s="210"/>
      <c r="D950" s="211"/>
      <c r="E950" s="204" t="s">
        <v>517</v>
      </c>
      <c r="F950" s="205"/>
      <c r="G950" s="50" t="s">
        <v>361</v>
      </c>
      <c r="H950" s="204" t="s">
        <v>336</v>
      </c>
      <c r="I950" s="205"/>
      <c r="K950" s="48" t="str">
        <f t="shared" si="28"/>
        <v>г Одинцово, ул Маршала Жукова, 13</v>
      </c>
      <c r="L950" s="48" t="str">
        <f>VLOOKUP(A:A,Лист2!$A:$F,2,FALSE)</f>
        <v>г.Одинцово, Маршала Жукова, 13</v>
      </c>
      <c r="S950" s="57">
        <f>G950*1</f>
        <v>33.17</v>
      </c>
    </row>
    <row r="951" spans="1:19" ht="11.85" customHeight="1" x14ac:dyDescent="0.2">
      <c r="A951" s="48" t="s">
        <v>684</v>
      </c>
      <c r="B951" s="201"/>
      <c r="C951" s="202"/>
      <c r="D951" s="203"/>
      <c r="E951" s="204" t="s">
        <v>514</v>
      </c>
      <c r="F951" s="205"/>
      <c r="G951" s="50" t="s">
        <v>507</v>
      </c>
      <c r="H951" s="204" t="s">
        <v>346</v>
      </c>
      <c r="I951" s="205"/>
      <c r="K951" s="48" t="str">
        <f t="shared" si="28"/>
        <v>г Одинцово, ул Маршала Жукова, 13</v>
      </c>
      <c r="L951" s="48" t="str">
        <f>VLOOKUP(A:A,Лист2!$A:$F,2,FALSE)</f>
        <v>г.Одинцово, Маршала Жукова, 13</v>
      </c>
      <c r="S951" s="48">
        <f t="shared" si="29"/>
        <v>0</v>
      </c>
    </row>
    <row r="952" spans="1:19" ht="11.1" customHeight="1" x14ac:dyDescent="0.2">
      <c r="A952" s="48" t="s">
        <v>684</v>
      </c>
      <c r="B952" s="51"/>
      <c r="C952" s="196" t="s">
        <v>683</v>
      </c>
      <c r="D952" s="197"/>
      <c r="E952" s="197"/>
      <c r="F952" s="197"/>
      <c r="G952" s="197"/>
      <c r="H952" s="197"/>
      <c r="I952" s="196"/>
      <c r="K952" s="48" t="str">
        <f t="shared" si="28"/>
        <v>г Одинцово, ул Маршала Жукова, 13</v>
      </c>
      <c r="L952" s="48" t="str">
        <f>VLOOKUP(A:A,Лист2!$A:$F,2,FALSE)</f>
        <v>г.Одинцово, Маршала Жукова, 13</v>
      </c>
      <c r="S952" s="48">
        <f t="shared" si="29"/>
        <v>0</v>
      </c>
    </row>
    <row r="953" spans="1:19" ht="11.85" customHeight="1" x14ac:dyDescent="0.2">
      <c r="A953" s="48" t="s">
        <v>683</v>
      </c>
      <c r="B953" s="198" t="s">
        <v>339</v>
      </c>
      <c r="C953" s="199"/>
      <c r="D953" s="200"/>
      <c r="E953" s="204" t="s">
        <v>351</v>
      </c>
      <c r="F953" s="205"/>
      <c r="G953" s="50" t="s">
        <v>350</v>
      </c>
      <c r="H953" s="204" t="s">
        <v>370</v>
      </c>
      <c r="I953" s="205"/>
      <c r="K953" s="48" t="str">
        <f t="shared" si="28"/>
        <v>г Одинцово, ул Маршала Жукова, 14</v>
      </c>
      <c r="L953" s="48" t="str">
        <f>VLOOKUP(A:A,Лист2!$A:$F,2,FALSE)</f>
        <v>г.Одинцово, Маршала Жукова, 14</v>
      </c>
      <c r="S953" s="48">
        <f t="shared" si="29"/>
        <v>0</v>
      </c>
    </row>
    <row r="954" spans="1:19" ht="11.85" customHeight="1" x14ac:dyDescent="0.2">
      <c r="A954" s="48" t="s">
        <v>683</v>
      </c>
      <c r="B954" s="209"/>
      <c r="C954" s="210"/>
      <c r="D954" s="211"/>
      <c r="E954" s="204" t="s">
        <v>371</v>
      </c>
      <c r="F954" s="205"/>
      <c r="G954" s="50" t="s">
        <v>350</v>
      </c>
      <c r="H954" s="204" t="s">
        <v>370</v>
      </c>
      <c r="I954" s="205"/>
      <c r="K954" s="48" t="str">
        <f t="shared" si="28"/>
        <v>г Одинцово, ул Маршала Жукова, 14</v>
      </c>
      <c r="L954" s="48" t="str">
        <f>VLOOKUP(A:A,Лист2!$A:$F,2,FALSE)</f>
        <v>г.Одинцово, Маршала Жукова, 14</v>
      </c>
      <c r="S954" s="48">
        <f t="shared" si="29"/>
        <v>0</v>
      </c>
    </row>
    <row r="955" spans="1:19" ht="11.85" customHeight="1" x14ac:dyDescent="0.2">
      <c r="A955" s="48" t="s">
        <v>683</v>
      </c>
      <c r="B955" s="209"/>
      <c r="C955" s="210"/>
      <c r="D955" s="211"/>
      <c r="E955" s="204" t="s">
        <v>369</v>
      </c>
      <c r="F955" s="205"/>
      <c r="G955" s="50" t="s">
        <v>368</v>
      </c>
      <c r="H955" s="204" t="s">
        <v>367</v>
      </c>
      <c r="I955" s="205"/>
      <c r="K955" s="48" t="str">
        <f t="shared" si="28"/>
        <v>г Одинцово, ул Маршала Жукова, 14</v>
      </c>
      <c r="L955" s="48" t="str">
        <f>VLOOKUP(A:A,Лист2!$A:$F,2,FALSE)</f>
        <v>г.Одинцово, Маршала Жукова, 14</v>
      </c>
      <c r="S955" s="48">
        <f t="shared" si="29"/>
        <v>0</v>
      </c>
    </row>
    <row r="956" spans="1:19" ht="11.1" customHeight="1" x14ac:dyDescent="0.2">
      <c r="A956" s="48" t="s">
        <v>683</v>
      </c>
      <c r="B956" s="209"/>
      <c r="C956" s="210"/>
      <c r="D956" s="211"/>
      <c r="E956" s="204" t="s">
        <v>366</v>
      </c>
      <c r="F956" s="205"/>
      <c r="G956" s="50" t="s">
        <v>365</v>
      </c>
      <c r="H956" s="204" t="s">
        <v>364</v>
      </c>
      <c r="I956" s="205"/>
      <c r="K956" s="48" t="str">
        <f t="shared" si="28"/>
        <v>г Одинцово, ул Маршала Жукова, 14</v>
      </c>
      <c r="L956" s="48" t="str">
        <f>VLOOKUP(A:A,Лист2!$A:$F,2,FALSE)</f>
        <v>г.Одинцово, Маршала Жукова, 14</v>
      </c>
      <c r="S956" s="48">
        <f t="shared" si="29"/>
        <v>0</v>
      </c>
    </row>
    <row r="957" spans="1:19" ht="11.85" customHeight="1" x14ac:dyDescent="0.2">
      <c r="A957" s="48" t="s">
        <v>683</v>
      </c>
      <c r="B957" s="209"/>
      <c r="C957" s="210"/>
      <c r="D957" s="211"/>
      <c r="E957" s="204" t="s">
        <v>517</v>
      </c>
      <c r="F957" s="205"/>
      <c r="G957" s="50" t="s">
        <v>361</v>
      </c>
      <c r="H957" s="204" t="s">
        <v>336</v>
      </c>
      <c r="I957" s="205"/>
      <c r="K957" s="48" t="str">
        <f t="shared" si="28"/>
        <v>г Одинцово, ул Маршала Жукова, 14</v>
      </c>
      <c r="L957" s="48" t="str">
        <f>VLOOKUP(A:A,Лист2!$A:$F,2,FALSE)</f>
        <v>г.Одинцово, Маршала Жукова, 14</v>
      </c>
      <c r="S957" s="57">
        <f>G957*1</f>
        <v>33.17</v>
      </c>
    </row>
    <row r="958" spans="1:19" ht="11.85" customHeight="1" x14ac:dyDescent="0.2">
      <c r="A958" s="48" t="s">
        <v>683</v>
      </c>
      <c r="B958" s="201"/>
      <c r="C958" s="202"/>
      <c r="D958" s="203"/>
      <c r="E958" s="204" t="s">
        <v>514</v>
      </c>
      <c r="F958" s="205"/>
      <c r="G958" s="50" t="s">
        <v>507</v>
      </c>
      <c r="H958" s="204" t="s">
        <v>346</v>
      </c>
      <c r="I958" s="205"/>
      <c r="K958" s="48" t="str">
        <f t="shared" si="28"/>
        <v>г Одинцово, ул Маршала Жукова, 14</v>
      </c>
      <c r="L958" s="48" t="str">
        <f>VLOOKUP(A:A,Лист2!$A:$F,2,FALSE)</f>
        <v>г.Одинцово, Маршала Жукова, 14</v>
      </c>
      <c r="S958" s="48">
        <f t="shared" si="29"/>
        <v>0</v>
      </c>
    </row>
    <row r="959" spans="1:19" ht="11.85" customHeight="1" x14ac:dyDescent="0.2">
      <c r="A959" s="48" t="s">
        <v>683</v>
      </c>
      <c r="B959" s="51"/>
      <c r="C959" s="196" t="s">
        <v>682</v>
      </c>
      <c r="D959" s="197"/>
      <c r="E959" s="197"/>
      <c r="F959" s="197"/>
      <c r="G959" s="197"/>
      <c r="H959" s="197"/>
      <c r="I959" s="196"/>
      <c r="K959" s="48" t="str">
        <f t="shared" si="28"/>
        <v>г Одинцово, ул Маршала Жукова, 14</v>
      </c>
      <c r="L959" s="48" t="str">
        <f>VLOOKUP(A:A,Лист2!$A:$F,2,FALSE)</f>
        <v>г.Одинцово, Маршала Жукова, 14</v>
      </c>
      <c r="S959" s="48">
        <f t="shared" si="29"/>
        <v>0</v>
      </c>
    </row>
    <row r="960" spans="1:19" ht="11.1" customHeight="1" x14ac:dyDescent="0.2">
      <c r="A960" s="48" t="s">
        <v>682</v>
      </c>
      <c r="B960" s="198" t="s">
        <v>505</v>
      </c>
      <c r="C960" s="199"/>
      <c r="D960" s="200"/>
      <c r="E960" s="204" t="s">
        <v>503</v>
      </c>
      <c r="F960" s="205"/>
      <c r="G960" s="50" t="s">
        <v>368</v>
      </c>
      <c r="H960" s="204" t="s">
        <v>406</v>
      </c>
      <c r="I960" s="205"/>
      <c r="K960" s="48" t="str">
        <f t="shared" si="28"/>
        <v>г Одинцово, ул Маршала Жукова, 15</v>
      </c>
      <c r="L960" s="48" t="str">
        <f>VLOOKUP(A:A,Лист2!$A:$F,2,FALSE)</f>
        <v>г.Одинцово, Маршала Жукова, 15</v>
      </c>
      <c r="S960" s="48">
        <f t="shared" si="29"/>
        <v>0</v>
      </c>
    </row>
    <row r="961" spans="1:19" ht="11.85" customHeight="1" x14ac:dyDescent="0.2">
      <c r="A961" s="48" t="s">
        <v>682</v>
      </c>
      <c r="B961" s="201"/>
      <c r="C961" s="202"/>
      <c r="D961" s="203"/>
      <c r="E961" s="204" t="s">
        <v>501</v>
      </c>
      <c r="F961" s="205"/>
      <c r="G961" s="50" t="s">
        <v>368</v>
      </c>
      <c r="H961" s="204" t="s">
        <v>488</v>
      </c>
      <c r="I961" s="205"/>
      <c r="K961" s="48" t="str">
        <f t="shared" si="28"/>
        <v>г Одинцово, ул Маршала Жукова, 15</v>
      </c>
      <c r="L961" s="48" t="str">
        <f>VLOOKUP(A:A,Лист2!$A:$F,2,FALSE)</f>
        <v>г.Одинцово, Маршала Жукова, 15</v>
      </c>
      <c r="S961" s="48">
        <f t="shared" si="29"/>
        <v>0</v>
      </c>
    </row>
    <row r="962" spans="1:19" ht="11.85" customHeight="1" x14ac:dyDescent="0.2">
      <c r="A962" s="48" t="s">
        <v>682</v>
      </c>
      <c r="B962" s="198" t="s">
        <v>339</v>
      </c>
      <c r="C962" s="199"/>
      <c r="D962" s="200"/>
      <c r="E962" s="204" t="s">
        <v>351</v>
      </c>
      <c r="F962" s="205"/>
      <c r="G962" s="50" t="s">
        <v>350</v>
      </c>
      <c r="H962" s="204" t="s">
        <v>370</v>
      </c>
      <c r="I962" s="205"/>
      <c r="K962" s="48" t="str">
        <f t="shared" si="28"/>
        <v>г Одинцово, ул Маршала Жукова, 15</v>
      </c>
      <c r="L962" s="48" t="str">
        <f>VLOOKUP(A:A,Лист2!$A:$F,2,FALSE)</f>
        <v>г.Одинцово, Маршала Жукова, 15</v>
      </c>
      <c r="S962" s="48">
        <f t="shared" si="29"/>
        <v>0</v>
      </c>
    </row>
    <row r="963" spans="1:19" ht="11.85" customHeight="1" x14ac:dyDescent="0.2">
      <c r="A963" s="48" t="s">
        <v>682</v>
      </c>
      <c r="B963" s="209"/>
      <c r="C963" s="210"/>
      <c r="D963" s="211"/>
      <c r="E963" s="204" t="s">
        <v>371</v>
      </c>
      <c r="F963" s="205"/>
      <c r="G963" s="50" t="s">
        <v>350</v>
      </c>
      <c r="H963" s="204" t="s">
        <v>370</v>
      </c>
      <c r="I963" s="205"/>
      <c r="K963" s="48" t="str">
        <f t="shared" si="28"/>
        <v>г Одинцово, ул Маршала Жукова, 15</v>
      </c>
      <c r="L963" s="48" t="str">
        <f>VLOOKUP(A:A,Лист2!$A:$F,2,FALSE)</f>
        <v>г.Одинцово, Маршала Жукова, 15</v>
      </c>
      <c r="S963" s="48">
        <f t="shared" si="29"/>
        <v>0</v>
      </c>
    </row>
    <row r="964" spans="1:19" ht="11.1" customHeight="1" x14ac:dyDescent="0.2">
      <c r="A964" s="48" t="s">
        <v>682</v>
      </c>
      <c r="B964" s="209"/>
      <c r="C964" s="210"/>
      <c r="D964" s="211"/>
      <c r="E964" s="204" t="s">
        <v>369</v>
      </c>
      <c r="F964" s="205"/>
      <c r="G964" s="50" t="s">
        <v>368</v>
      </c>
      <c r="H964" s="204" t="s">
        <v>367</v>
      </c>
      <c r="I964" s="205"/>
      <c r="K964" s="48" t="str">
        <f t="shared" si="28"/>
        <v>г Одинцово, ул Маршала Жукова, 15</v>
      </c>
      <c r="L964" s="48" t="str">
        <f>VLOOKUP(A:A,Лист2!$A:$F,2,FALSE)</f>
        <v>г.Одинцово, Маршала Жукова, 15</v>
      </c>
      <c r="S964" s="48">
        <f t="shared" si="29"/>
        <v>0</v>
      </c>
    </row>
    <row r="965" spans="1:19" ht="11.85" customHeight="1" x14ac:dyDescent="0.2">
      <c r="A965" s="48" t="s">
        <v>682</v>
      </c>
      <c r="B965" s="209"/>
      <c r="C965" s="210"/>
      <c r="D965" s="211"/>
      <c r="E965" s="204" t="s">
        <v>366</v>
      </c>
      <c r="F965" s="205"/>
      <c r="G965" s="50" t="s">
        <v>365</v>
      </c>
      <c r="H965" s="204" t="s">
        <v>364</v>
      </c>
      <c r="I965" s="205"/>
      <c r="K965" s="48" t="str">
        <f t="shared" si="28"/>
        <v>г Одинцово, ул Маршала Жукова, 15</v>
      </c>
      <c r="L965" s="48" t="str">
        <f>VLOOKUP(A:A,Лист2!$A:$F,2,FALSE)</f>
        <v>г.Одинцово, Маршала Жукова, 15</v>
      </c>
      <c r="S965" s="48">
        <f t="shared" si="29"/>
        <v>0</v>
      </c>
    </row>
    <row r="966" spans="1:19" ht="11.85" customHeight="1" x14ac:dyDescent="0.2">
      <c r="A966" s="48" t="s">
        <v>682</v>
      </c>
      <c r="B966" s="209"/>
      <c r="C966" s="210"/>
      <c r="D966" s="211"/>
      <c r="E966" s="204" t="s">
        <v>517</v>
      </c>
      <c r="F966" s="205"/>
      <c r="G966" s="50" t="s">
        <v>361</v>
      </c>
      <c r="H966" s="204" t="s">
        <v>336</v>
      </c>
      <c r="I966" s="205"/>
      <c r="K966" s="48" t="str">
        <f t="shared" si="28"/>
        <v>г Одинцово, ул Маршала Жукова, 15</v>
      </c>
      <c r="L966" s="48" t="str">
        <f>VLOOKUP(A:A,Лист2!$A:$F,2,FALSE)</f>
        <v>г.Одинцово, Маршала Жукова, 15</v>
      </c>
      <c r="S966" s="57">
        <f>G966*1</f>
        <v>33.17</v>
      </c>
    </row>
    <row r="967" spans="1:19" ht="11.85" customHeight="1" x14ac:dyDescent="0.2">
      <c r="A967" s="48" t="s">
        <v>682</v>
      </c>
      <c r="B967" s="201"/>
      <c r="C967" s="202"/>
      <c r="D967" s="203"/>
      <c r="E967" s="204" t="s">
        <v>514</v>
      </c>
      <c r="F967" s="205"/>
      <c r="G967" s="50" t="s">
        <v>507</v>
      </c>
      <c r="H967" s="204" t="s">
        <v>346</v>
      </c>
      <c r="I967" s="205"/>
      <c r="K967" s="48" t="str">
        <f t="shared" si="28"/>
        <v>г Одинцово, ул Маршала Жукова, 15</v>
      </c>
      <c r="L967" s="48" t="str">
        <f>VLOOKUP(A:A,Лист2!$A:$F,2,FALSE)</f>
        <v>г.Одинцово, Маршала Жукова, 15</v>
      </c>
      <c r="S967" s="48">
        <f t="shared" si="29"/>
        <v>0</v>
      </c>
    </row>
    <row r="968" spans="1:19" ht="11.1" customHeight="1" x14ac:dyDescent="0.2">
      <c r="A968" s="48" t="s">
        <v>682</v>
      </c>
      <c r="B968" s="198" t="s">
        <v>497</v>
      </c>
      <c r="C968" s="199"/>
      <c r="D968" s="200"/>
      <c r="E968" s="204" t="s">
        <v>495</v>
      </c>
      <c r="F968" s="205"/>
      <c r="G968" s="50" t="s">
        <v>365</v>
      </c>
      <c r="H968" s="204" t="s">
        <v>494</v>
      </c>
      <c r="I968" s="205"/>
      <c r="K968" s="48" t="str">
        <f t="shared" si="28"/>
        <v>г Одинцово, ул Маршала Жукова, 15</v>
      </c>
      <c r="L968" s="48" t="str">
        <f>VLOOKUP(A:A,Лист2!$A:$F,2,FALSE)</f>
        <v>г.Одинцово, Маршала Жукова, 15</v>
      </c>
      <c r="S968" s="48">
        <f t="shared" si="29"/>
        <v>0</v>
      </c>
    </row>
    <row r="969" spans="1:19" ht="11.85" customHeight="1" x14ac:dyDescent="0.2">
      <c r="A969" s="48" t="s">
        <v>682</v>
      </c>
      <c r="B969" s="209"/>
      <c r="C969" s="210"/>
      <c r="D969" s="211"/>
      <c r="E969" s="204" t="s">
        <v>492</v>
      </c>
      <c r="F969" s="205"/>
      <c r="G969" s="50" t="s">
        <v>350</v>
      </c>
      <c r="H969" s="204" t="s">
        <v>491</v>
      </c>
      <c r="I969" s="205"/>
      <c r="K969" s="48" t="str">
        <f t="shared" si="28"/>
        <v>г Одинцово, ул Маршала Жукова, 15</v>
      </c>
      <c r="L969" s="48" t="str">
        <f>VLOOKUP(A:A,Лист2!$A:$F,2,FALSE)</f>
        <v>г.Одинцово, Маршала Жукова, 15</v>
      </c>
      <c r="S969" s="48">
        <f t="shared" si="29"/>
        <v>0</v>
      </c>
    </row>
    <row r="970" spans="1:19" ht="11.85" customHeight="1" x14ac:dyDescent="0.2">
      <c r="A970" s="48" t="s">
        <v>682</v>
      </c>
      <c r="B970" s="201"/>
      <c r="C970" s="202"/>
      <c r="D970" s="203"/>
      <c r="E970" s="204" t="s">
        <v>489</v>
      </c>
      <c r="F970" s="205"/>
      <c r="G970" s="50" t="s">
        <v>350</v>
      </c>
      <c r="H970" s="204" t="s">
        <v>488</v>
      </c>
      <c r="I970" s="205"/>
      <c r="K970" s="48" t="str">
        <f t="shared" ref="K970:K1033" si="30">IF(C969&gt;0,C969,K969)</f>
        <v>г Одинцово, ул Маршала Жукова, 15</v>
      </c>
      <c r="L970" s="48" t="str">
        <f>VLOOKUP(A:A,Лист2!$A:$F,2,FALSE)</f>
        <v>г.Одинцово, Маршала Жукова, 15</v>
      </c>
      <c r="S970" s="48">
        <f t="shared" ref="S970:S1033" si="31">IF($E970=S$7,G970,0)</f>
        <v>0</v>
      </c>
    </row>
    <row r="971" spans="1:19" ht="11.85" customHeight="1" x14ac:dyDescent="0.2">
      <c r="A971" s="48" t="s">
        <v>682</v>
      </c>
      <c r="B971" s="51"/>
      <c r="C971" s="196" t="s">
        <v>681</v>
      </c>
      <c r="D971" s="197"/>
      <c r="E971" s="197"/>
      <c r="F971" s="197"/>
      <c r="G971" s="197"/>
      <c r="H971" s="197"/>
      <c r="I971" s="196"/>
      <c r="K971" s="48" t="str">
        <f t="shared" si="30"/>
        <v>г Одинцово, ул Маршала Жукова, 15</v>
      </c>
      <c r="L971" s="48" t="str">
        <f>VLOOKUP(A:A,Лист2!$A:$F,2,FALSE)</f>
        <v>г.Одинцово, Маршала Жукова, 15</v>
      </c>
      <c r="S971" s="48">
        <f t="shared" si="31"/>
        <v>0</v>
      </c>
    </row>
    <row r="972" spans="1:19" ht="11.1" customHeight="1" x14ac:dyDescent="0.2">
      <c r="A972" s="48" t="s">
        <v>681</v>
      </c>
      <c r="B972" s="198" t="s">
        <v>339</v>
      </c>
      <c r="C972" s="199"/>
      <c r="D972" s="200"/>
      <c r="E972" s="204" t="s">
        <v>351</v>
      </c>
      <c r="F972" s="205"/>
      <c r="G972" s="50" t="s">
        <v>350</v>
      </c>
      <c r="H972" s="204" t="s">
        <v>370</v>
      </c>
      <c r="I972" s="205"/>
      <c r="K972" s="48" t="str">
        <f t="shared" si="30"/>
        <v>г Одинцово, ул Маршала Жукова, 16</v>
      </c>
      <c r="L972" s="48" t="str">
        <f>VLOOKUP(A:A,Лист2!$A:$F,2,FALSE)</f>
        <v>г.Одинцово, Маршала Жукова, 16</v>
      </c>
      <c r="S972" s="48">
        <f t="shared" si="31"/>
        <v>0</v>
      </c>
    </row>
    <row r="973" spans="1:19" ht="11.85" customHeight="1" x14ac:dyDescent="0.2">
      <c r="A973" s="48" t="s">
        <v>681</v>
      </c>
      <c r="B973" s="209"/>
      <c r="C973" s="210"/>
      <c r="D973" s="211"/>
      <c r="E973" s="204" t="s">
        <v>371</v>
      </c>
      <c r="F973" s="205"/>
      <c r="G973" s="50" t="s">
        <v>350</v>
      </c>
      <c r="H973" s="204" t="s">
        <v>370</v>
      </c>
      <c r="I973" s="205"/>
      <c r="K973" s="48" t="str">
        <f t="shared" si="30"/>
        <v>г Одинцово, ул Маршала Жукова, 16</v>
      </c>
      <c r="L973" s="48" t="str">
        <f>VLOOKUP(A:A,Лист2!$A:$F,2,FALSE)</f>
        <v>г.Одинцово, Маршала Жукова, 16</v>
      </c>
      <c r="S973" s="48">
        <f t="shared" si="31"/>
        <v>0</v>
      </c>
    </row>
    <row r="974" spans="1:19" ht="11.85" customHeight="1" x14ac:dyDescent="0.2">
      <c r="A974" s="48" t="s">
        <v>681</v>
      </c>
      <c r="B974" s="209"/>
      <c r="C974" s="210"/>
      <c r="D974" s="211"/>
      <c r="E974" s="204" t="s">
        <v>369</v>
      </c>
      <c r="F974" s="205"/>
      <c r="G974" s="50" t="s">
        <v>368</v>
      </c>
      <c r="H974" s="204" t="s">
        <v>367</v>
      </c>
      <c r="I974" s="205"/>
      <c r="K974" s="48" t="str">
        <f t="shared" si="30"/>
        <v>г Одинцово, ул Маршала Жукова, 16</v>
      </c>
      <c r="L974" s="48" t="str">
        <f>VLOOKUP(A:A,Лист2!$A:$F,2,FALSE)</f>
        <v>г.Одинцово, Маршала Жукова, 16</v>
      </c>
      <c r="S974" s="48">
        <f t="shared" si="31"/>
        <v>0</v>
      </c>
    </row>
    <row r="975" spans="1:19" ht="11.85" customHeight="1" x14ac:dyDescent="0.2">
      <c r="A975" s="48" t="s">
        <v>681</v>
      </c>
      <c r="B975" s="209"/>
      <c r="C975" s="210"/>
      <c r="D975" s="211"/>
      <c r="E975" s="204" t="s">
        <v>366</v>
      </c>
      <c r="F975" s="205"/>
      <c r="G975" s="50" t="s">
        <v>365</v>
      </c>
      <c r="H975" s="204" t="s">
        <v>364</v>
      </c>
      <c r="I975" s="205"/>
      <c r="K975" s="48" t="str">
        <f t="shared" si="30"/>
        <v>г Одинцово, ул Маршала Жукова, 16</v>
      </c>
      <c r="L975" s="48" t="str">
        <f>VLOOKUP(A:A,Лист2!$A:$F,2,FALSE)</f>
        <v>г.Одинцово, Маршала Жукова, 16</v>
      </c>
      <c r="S975" s="48">
        <f t="shared" si="31"/>
        <v>0</v>
      </c>
    </row>
    <row r="976" spans="1:19" ht="11.1" customHeight="1" x14ac:dyDescent="0.2">
      <c r="A976" s="48" t="s">
        <v>681</v>
      </c>
      <c r="B976" s="209"/>
      <c r="C976" s="210"/>
      <c r="D976" s="211"/>
      <c r="E976" s="204" t="s">
        <v>517</v>
      </c>
      <c r="F976" s="205"/>
      <c r="G976" s="50" t="s">
        <v>361</v>
      </c>
      <c r="H976" s="204" t="s">
        <v>336</v>
      </c>
      <c r="I976" s="205"/>
      <c r="K976" s="48" t="str">
        <f t="shared" si="30"/>
        <v>г Одинцово, ул Маршала Жукова, 16</v>
      </c>
      <c r="L976" s="48" t="str">
        <f>VLOOKUP(A:A,Лист2!$A:$F,2,FALSE)</f>
        <v>г.Одинцово, Маршала Жукова, 16</v>
      </c>
      <c r="S976" s="57">
        <f>G976*1</f>
        <v>33.17</v>
      </c>
    </row>
    <row r="977" spans="1:19" ht="11.85" customHeight="1" x14ac:dyDescent="0.2">
      <c r="A977" s="48" t="s">
        <v>681</v>
      </c>
      <c r="B977" s="201"/>
      <c r="C977" s="202"/>
      <c r="D977" s="203"/>
      <c r="E977" s="204" t="s">
        <v>514</v>
      </c>
      <c r="F977" s="205"/>
      <c r="G977" s="50" t="s">
        <v>507</v>
      </c>
      <c r="H977" s="204" t="s">
        <v>346</v>
      </c>
      <c r="I977" s="205"/>
      <c r="K977" s="48" t="str">
        <f t="shared" si="30"/>
        <v>г Одинцово, ул Маршала Жукова, 16</v>
      </c>
      <c r="L977" s="48" t="str">
        <f>VLOOKUP(A:A,Лист2!$A:$F,2,FALSE)</f>
        <v>г.Одинцово, Маршала Жукова, 16</v>
      </c>
      <c r="S977" s="48">
        <f t="shared" si="31"/>
        <v>0</v>
      </c>
    </row>
    <row r="978" spans="1:19" ht="11.85" customHeight="1" x14ac:dyDescent="0.2">
      <c r="A978" s="48" t="s">
        <v>681</v>
      </c>
      <c r="B978" s="198" t="s">
        <v>497</v>
      </c>
      <c r="C978" s="199"/>
      <c r="D978" s="200"/>
      <c r="E978" s="204" t="s">
        <v>495</v>
      </c>
      <c r="F978" s="205"/>
      <c r="G978" s="50" t="s">
        <v>365</v>
      </c>
      <c r="H978" s="204" t="s">
        <v>494</v>
      </c>
      <c r="I978" s="205"/>
      <c r="K978" s="48" t="str">
        <f t="shared" si="30"/>
        <v>г Одинцово, ул Маршала Жукова, 16</v>
      </c>
      <c r="L978" s="48" t="str">
        <f>VLOOKUP(A:A,Лист2!$A:$F,2,FALSE)</f>
        <v>г.Одинцово, Маршала Жукова, 16</v>
      </c>
      <c r="S978" s="48">
        <f t="shared" si="31"/>
        <v>0</v>
      </c>
    </row>
    <row r="979" spans="1:19" ht="11.85" customHeight="1" x14ac:dyDescent="0.2">
      <c r="A979" s="48" t="s">
        <v>681</v>
      </c>
      <c r="B979" s="201"/>
      <c r="C979" s="202"/>
      <c r="D979" s="203"/>
      <c r="E979" s="204" t="s">
        <v>492</v>
      </c>
      <c r="F979" s="205"/>
      <c r="G979" s="50" t="s">
        <v>350</v>
      </c>
      <c r="H979" s="204" t="s">
        <v>491</v>
      </c>
      <c r="I979" s="205"/>
      <c r="K979" s="48" t="str">
        <f t="shared" si="30"/>
        <v>г Одинцово, ул Маршала Жукова, 16</v>
      </c>
      <c r="L979" s="48" t="str">
        <f>VLOOKUP(A:A,Лист2!$A:$F,2,FALSE)</f>
        <v>г.Одинцово, Маршала Жукова, 16</v>
      </c>
      <c r="S979" s="48">
        <f t="shared" si="31"/>
        <v>0</v>
      </c>
    </row>
    <row r="980" spans="1:19" ht="11.1" customHeight="1" x14ac:dyDescent="0.2">
      <c r="A980" s="48" t="s">
        <v>681</v>
      </c>
      <c r="B980" s="51"/>
      <c r="C980" s="196" t="s">
        <v>680</v>
      </c>
      <c r="D980" s="197"/>
      <c r="E980" s="197"/>
      <c r="F980" s="197"/>
      <c r="G980" s="197"/>
      <c r="H980" s="197"/>
      <c r="I980" s="196"/>
      <c r="K980" s="48" t="str">
        <f t="shared" si="30"/>
        <v>г Одинцово, ул Маршала Жукова, 16</v>
      </c>
      <c r="L980" s="48" t="str">
        <f>VLOOKUP(A:A,Лист2!$A:$F,2,FALSE)</f>
        <v>г.Одинцово, Маршала Жукова, 16</v>
      </c>
      <c r="S980" s="48">
        <f t="shared" si="31"/>
        <v>0</v>
      </c>
    </row>
    <row r="981" spans="1:19" ht="11.85" customHeight="1" x14ac:dyDescent="0.2">
      <c r="A981" s="48" t="s">
        <v>680</v>
      </c>
      <c r="B981" s="198" t="s">
        <v>339</v>
      </c>
      <c r="C981" s="199"/>
      <c r="D981" s="200"/>
      <c r="E981" s="204" t="s">
        <v>351</v>
      </c>
      <c r="F981" s="205"/>
      <c r="G981" s="50" t="s">
        <v>350</v>
      </c>
      <c r="H981" s="204" t="s">
        <v>370</v>
      </c>
      <c r="I981" s="205"/>
      <c r="K981" s="48" t="str">
        <f t="shared" si="30"/>
        <v>г Одинцово, ул Маршала Жукова, 17</v>
      </c>
      <c r="L981" s="48" t="str">
        <f>VLOOKUP(A:A,Лист2!$A:$F,2,FALSE)</f>
        <v>г.Одинцово, Маршала Жукова, 17</v>
      </c>
      <c r="S981" s="48">
        <f t="shared" si="31"/>
        <v>0</v>
      </c>
    </row>
    <row r="982" spans="1:19" ht="11.85" customHeight="1" x14ac:dyDescent="0.2">
      <c r="A982" s="48" t="s">
        <v>680</v>
      </c>
      <c r="B982" s="209"/>
      <c r="C982" s="210"/>
      <c r="D982" s="211"/>
      <c r="E982" s="204" t="s">
        <v>371</v>
      </c>
      <c r="F982" s="205"/>
      <c r="G982" s="50" t="s">
        <v>350</v>
      </c>
      <c r="H982" s="204" t="s">
        <v>370</v>
      </c>
      <c r="I982" s="205"/>
      <c r="K982" s="48" t="str">
        <f t="shared" si="30"/>
        <v>г Одинцово, ул Маршала Жукова, 17</v>
      </c>
      <c r="L982" s="48" t="str">
        <f>VLOOKUP(A:A,Лист2!$A:$F,2,FALSE)</f>
        <v>г.Одинцово, Маршала Жукова, 17</v>
      </c>
      <c r="S982" s="48">
        <f t="shared" si="31"/>
        <v>0</v>
      </c>
    </row>
    <row r="983" spans="1:19" ht="11.85" customHeight="1" x14ac:dyDescent="0.2">
      <c r="A983" s="48" t="s">
        <v>680</v>
      </c>
      <c r="B983" s="209"/>
      <c r="C983" s="210"/>
      <c r="D983" s="211"/>
      <c r="E983" s="204" t="s">
        <v>369</v>
      </c>
      <c r="F983" s="205"/>
      <c r="G983" s="50" t="s">
        <v>368</v>
      </c>
      <c r="H983" s="204" t="s">
        <v>367</v>
      </c>
      <c r="I983" s="205"/>
      <c r="K983" s="48" t="str">
        <f t="shared" si="30"/>
        <v>г Одинцово, ул Маршала Жукова, 17</v>
      </c>
      <c r="L983" s="48" t="str">
        <f>VLOOKUP(A:A,Лист2!$A:$F,2,FALSE)</f>
        <v>г.Одинцово, Маршала Жукова, 17</v>
      </c>
      <c r="S983" s="48">
        <f t="shared" si="31"/>
        <v>0</v>
      </c>
    </row>
    <row r="984" spans="1:19" ht="11.1" customHeight="1" x14ac:dyDescent="0.2">
      <c r="A984" s="48" t="s">
        <v>680</v>
      </c>
      <c r="B984" s="209"/>
      <c r="C984" s="210"/>
      <c r="D984" s="211"/>
      <c r="E984" s="204" t="s">
        <v>366</v>
      </c>
      <c r="F984" s="205"/>
      <c r="G984" s="50" t="s">
        <v>365</v>
      </c>
      <c r="H984" s="204" t="s">
        <v>364</v>
      </c>
      <c r="I984" s="205"/>
      <c r="K984" s="48" t="str">
        <f t="shared" si="30"/>
        <v>г Одинцово, ул Маршала Жукова, 17</v>
      </c>
      <c r="L984" s="48" t="str">
        <f>VLOOKUP(A:A,Лист2!$A:$F,2,FALSE)</f>
        <v>г.Одинцово, Маршала Жукова, 17</v>
      </c>
      <c r="S984" s="48">
        <f t="shared" si="31"/>
        <v>0</v>
      </c>
    </row>
    <row r="985" spans="1:19" ht="11.85" customHeight="1" x14ac:dyDescent="0.2">
      <c r="A985" s="48" t="s">
        <v>680</v>
      </c>
      <c r="B985" s="209"/>
      <c r="C985" s="210"/>
      <c r="D985" s="211"/>
      <c r="E985" s="204" t="s">
        <v>517</v>
      </c>
      <c r="F985" s="205"/>
      <c r="G985" s="50" t="s">
        <v>361</v>
      </c>
      <c r="H985" s="204" t="s">
        <v>336</v>
      </c>
      <c r="I985" s="205"/>
      <c r="K985" s="48" t="str">
        <f t="shared" si="30"/>
        <v>г Одинцово, ул Маршала Жукова, 17</v>
      </c>
      <c r="L985" s="48" t="str">
        <f>VLOOKUP(A:A,Лист2!$A:$F,2,FALSE)</f>
        <v>г.Одинцово, Маршала Жукова, 17</v>
      </c>
      <c r="S985" s="57">
        <f>G985*1</f>
        <v>33.17</v>
      </c>
    </row>
    <row r="986" spans="1:19" ht="11.85" customHeight="1" x14ac:dyDescent="0.2">
      <c r="A986" s="48" t="s">
        <v>680</v>
      </c>
      <c r="B986" s="201"/>
      <c r="C986" s="202"/>
      <c r="D986" s="203"/>
      <c r="E986" s="204" t="s">
        <v>514</v>
      </c>
      <c r="F986" s="205"/>
      <c r="G986" s="50" t="s">
        <v>507</v>
      </c>
      <c r="H986" s="204" t="s">
        <v>346</v>
      </c>
      <c r="I986" s="205"/>
      <c r="K986" s="48" t="str">
        <f t="shared" si="30"/>
        <v>г Одинцово, ул Маршала Жукова, 17</v>
      </c>
      <c r="L986" s="48" t="str">
        <f>VLOOKUP(A:A,Лист2!$A:$F,2,FALSE)</f>
        <v>г.Одинцово, Маршала Жукова, 17</v>
      </c>
      <c r="S986" s="48">
        <f t="shared" si="31"/>
        <v>0</v>
      </c>
    </row>
    <row r="987" spans="1:19" ht="11.85" customHeight="1" x14ac:dyDescent="0.2">
      <c r="A987" s="48" t="s">
        <v>680</v>
      </c>
      <c r="B987" s="51"/>
      <c r="C987" s="196" t="s">
        <v>679</v>
      </c>
      <c r="D987" s="197"/>
      <c r="E987" s="197"/>
      <c r="F987" s="197"/>
      <c r="G987" s="197"/>
      <c r="H987" s="197"/>
      <c r="I987" s="196"/>
      <c r="K987" s="48" t="str">
        <f t="shared" si="30"/>
        <v>г Одинцово, ул Маршала Жукова, 17</v>
      </c>
      <c r="L987" s="48" t="str">
        <f>VLOOKUP(A:A,Лист2!$A:$F,2,FALSE)</f>
        <v>г.Одинцово, Маршала Жукова, 17</v>
      </c>
      <c r="S987" s="48">
        <f t="shared" si="31"/>
        <v>0</v>
      </c>
    </row>
    <row r="988" spans="1:19" ht="11.1" customHeight="1" x14ac:dyDescent="0.2">
      <c r="A988" s="48" t="s">
        <v>679</v>
      </c>
      <c r="B988" s="198" t="s">
        <v>339</v>
      </c>
      <c r="C988" s="199"/>
      <c r="D988" s="200"/>
      <c r="E988" s="204" t="s">
        <v>351</v>
      </c>
      <c r="F988" s="205"/>
      <c r="G988" s="50" t="s">
        <v>350</v>
      </c>
      <c r="H988" s="204" t="s">
        <v>370</v>
      </c>
      <c r="I988" s="205"/>
      <c r="K988" s="48" t="str">
        <f t="shared" si="30"/>
        <v>г Одинцово, ул Маршала Жукова, 19</v>
      </c>
      <c r="L988" s="48" t="str">
        <f>VLOOKUP(A:A,Лист2!$A:$F,2,FALSE)</f>
        <v>г.Одинцово, Маршала Жукова, 19</v>
      </c>
      <c r="S988" s="48">
        <f t="shared" si="31"/>
        <v>0</v>
      </c>
    </row>
    <row r="989" spans="1:19" ht="11.85" customHeight="1" x14ac:dyDescent="0.2">
      <c r="A989" s="48" t="s">
        <v>679</v>
      </c>
      <c r="B989" s="209"/>
      <c r="C989" s="210"/>
      <c r="D989" s="211"/>
      <c r="E989" s="204" t="s">
        <v>371</v>
      </c>
      <c r="F989" s="205"/>
      <c r="G989" s="50" t="s">
        <v>350</v>
      </c>
      <c r="H989" s="204" t="s">
        <v>370</v>
      </c>
      <c r="I989" s="205"/>
      <c r="K989" s="48" t="str">
        <f t="shared" si="30"/>
        <v>г Одинцово, ул Маршала Жукова, 19</v>
      </c>
      <c r="L989" s="48" t="str">
        <f>VLOOKUP(A:A,Лист2!$A:$F,2,FALSE)</f>
        <v>г.Одинцово, Маршала Жукова, 19</v>
      </c>
      <c r="S989" s="48">
        <f t="shared" si="31"/>
        <v>0</v>
      </c>
    </row>
    <row r="990" spans="1:19" ht="11.85" customHeight="1" x14ac:dyDescent="0.2">
      <c r="A990" s="48" t="s">
        <v>679</v>
      </c>
      <c r="B990" s="209"/>
      <c r="C990" s="210"/>
      <c r="D990" s="211"/>
      <c r="E990" s="204" t="s">
        <v>369</v>
      </c>
      <c r="F990" s="205"/>
      <c r="G990" s="50" t="s">
        <v>368</v>
      </c>
      <c r="H990" s="204" t="s">
        <v>367</v>
      </c>
      <c r="I990" s="205"/>
      <c r="K990" s="48" t="str">
        <f t="shared" si="30"/>
        <v>г Одинцово, ул Маршала Жукова, 19</v>
      </c>
      <c r="L990" s="48" t="str">
        <f>VLOOKUP(A:A,Лист2!$A:$F,2,FALSE)</f>
        <v>г.Одинцово, Маршала Жукова, 19</v>
      </c>
      <c r="S990" s="48">
        <f t="shared" si="31"/>
        <v>0</v>
      </c>
    </row>
    <row r="991" spans="1:19" ht="11.85" customHeight="1" x14ac:dyDescent="0.2">
      <c r="A991" s="48" t="s">
        <v>679</v>
      </c>
      <c r="B991" s="209"/>
      <c r="C991" s="210"/>
      <c r="D991" s="211"/>
      <c r="E991" s="204" t="s">
        <v>366</v>
      </c>
      <c r="F991" s="205"/>
      <c r="G991" s="50" t="s">
        <v>365</v>
      </c>
      <c r="H991" s="204" t="s">
        <v>364</v>
      </c>
      <c r="I991" s="205"/>
      <c r="K991" s="48" t="str">
        <f t="shared" si="30"/>
        <v>г Одинцово, ул Маршала Жукова, 19</v>
      </c>
      <c r="L991" s="48" t="str">
        <f>VLOOKUP(A:A,Лист2!$A:$F,2,FALSE)</f>
        <v>г.Одинцово, Маршала Жукова, 19</v>
      </c>
      <c r="S991" s="48">
        <f t="shared" si="31"/>
        <v>0</v>
      </c>
    </row>
    <row r="992" spans="1:19" ht="11.1" customHeight="1" x14ac:dyDescent="0.2">
      <c r="A992" s="48" t="s">
        <v>679</v>
      </c>
      <c r="B992" s="209"/>
      <c r="C992" s="210"/>
      <c r="D992" s="211"/>
      <c r="E992" s="204" t="s">
        <v>517</v>
      </c>
      <c r="F992" s="205"/>
      <c r="G992" s="50" t="s">
        <v>361</v>
      </c>
      <c r="H992" s="204" t="s">
        <v>336</v>
      </c>
      <c r="I992" s="205"/>
      <c r="K992" s="48" t="str">
        <f t="shared" si="30"/>
        <v>г Одинцово, ул Маршала Жукова, 19</v>
      </c>
      <c r="L992" s="48" t="str">
        <f>VLOOKUP(A:A,Лист2!$A:$F,2,FALSE)</f>
        <v>г.Одинцово, Маршала Жукова, 19</v>
      </c>
      <c r="S992" s="57">
        <f>G992*1</f>
        <v>33.17</v>
      </c>
    </row>
    <row r="993" spans="1:19" ht="11.85" customHeight="1" x14ac:dyDescent="0.2">
      <c r="A993" s="48" t="s">
        <v>679</v>
      </c>
      <c r="B993" s="201"/>
      <c r="C993" s="202"/>
      <c r="D993" s="203"/>
      <c r="E993" s="204" t="s">
        <v>514</v>
      </c>
      <c r="F993" s="205"/>
      <c r="G993" s="50" t="s">
        <v>507</v>
      </c>
      <c r="H993" s="204" t="s">
        <v>346</v>
      </c>
      <c r="I993" s="205"/>
      <c r="K993" s="48" t="str">
        <f t="shared" si="30"/>
        <v>г Одинцово, ул Маршала Жукова, 19</v>
      </c>
      <c r="L993" s="48" t="str">
        <f>VLOOKUP(A:A,Лист2!$A:$F,2,FALSE)</f>
        <v>г.Одинцово, Маршала Жукова, 19</v>
      </c>
      <c r="S993" s="48">
        <f t="shared" si="31"/>
        <v>0</v>
      </c>
    </row>
    <row r="994" spans="1:19" ht="11.85" customHeight="1" x14ac:dyDescent="0.2">
      <c r="A994" s="48" t="s">
        <v>679</v>
      </c>
      <c r="B994" s="51"/>
      <c r="C994" s="196" t="s">
        <v>678</v>
      </c>
      <c r="D994" s="197"/>
      <c r="E994" s="197"/>
      <c r="F994" s="197"/>
      <c r="G994" s="197"/>
      <c r="H994" s="197"/>
      <c r="I994" s="196"/>
      <c r="K994" s="48" t="str">
        <f t="shared" si="30"/>
        <v>г Одинцово, ул Маршала Жукова, 19</v>
      </c>
      <c r="L994" s="48" t="str">
        <f>VLOOKUP(A:A,Лист2!$A:$F,2,FALSE)</f>
        <v>г.Одинцово, Маршала Жукова, 19</v>
      </c>
      <c r="S994" s="48">
        <f t="shared" si="31"/>
        <v>0</v>
      </c>
    </row>
    <row r="995" spans="1:19" ht="11.85" customHeight="1" x14ac:dyDescent="0.2">
      <c r="A995" s="48" t="s">
        <v>678</v>
      </c>
      <c r="B995" s="198" t="s">
        <v>505</v>
      </c>
      <c r="C995" s="199"/>
      <c r="D995" s="200"/>
      <c r="E995" s="204" t="s">
        <v>503</v>
      </c>
      <c r="F995" s="205"/>
      <c r="G995" s="50" t="s">
        <v>368</v>
      </c>
      <c r="H995" s="204" t="s">
        <v>406</v>
      </c>
      <c r="I995" s="205"/>
      <c r="K995" s="48" t="str">
        <f t="shared" si="30"/>
        <v>г Одинцово, ул Маршала Жукова, 21</v>
      </c>
      <c r="L995" s="48" t="str">
        <f>VLOOKUP(A:A,Лист2!$A:$F,2,FALSE)</f>
        <v>г.Одинцово, Маршала Жукова, 21</v>
      </c>
      <c r="S995" s="48">
        <f t="shared" si="31"/>
        <v>0</v>
      </c>
    </row>
    <row r="996" spans="1:19" ht="11.1" customHeight="1" x14ac:dyDescent="0.2">
      <c r="A996" s="48" t="s">
        <v>678</v>
      </c>
      <c r="B996" s="201"/>
      <c r="C996" s="202"/>
      <c r="D996" s="203"/>
      <c r="E996" s="204" t="s">
        <v>501</v>
      </c>
      <c r="F996" s="205"/>
      <c r="G996" s="50" t="s">
        <v>368</v>
      </c>
      <c r="H996" s="204" t="s">
        <v>488</v>
      </c>
      <c r="I996" s="205"/>
      <c r="K996" s="48" t="str">
        <f t="shared" si="30"/>
        <v>г Одинцово, ул Маршала Жукова, 21</v>
      </c>
      <c r="L996" s="48" t="str">
        <f>VLOOKUP(A:A,Лист2!$A:$F,2,FALSE)</f>
        <v>г.Одинцово, Маршала Жукова, 21</v>
      </c>
      <c r="S996" s="48">
        <f t="shared" si="31"/>
        <v>0</v>
      </c>
    </row>
    <row r="997" spans="1:19" ht="11.85" customHeight="1" x14ac:dyDescent="0.2">
      <c r="A997" s="48" t="s">
        <v>678</v>
      </c>
      <c r="B997" s="198" t="s">
        <v>339</v>
      </c>
      <c r="C997" s="199"/>
      <c r="D997" s="200"/>
      <c r="E997" s="204" t="s">
        <v>351</v>
      </c>
      <c r="F997" s="205"/>
      <c r="G997" s="50" t="s">
        <v>350</v>
      </c>
      <c r="H997" s="204" t="s">
        <v>370</v>
      </c>
      <c r="I997" s="205"/>
      <c r="K997" s="48" t="str">
        <f t="shared" si="30"/>
        <v>г Одинцово, ул Маршала Жукова, 21</v>
      </c>
      <c r="L997" s="48" t="str">
        <f>VLOOKUP(A:A,Лист2!$A:$F,2,FALSE)</f>
        <v>г.Одинцово, Маршала Жукова, 21</v>
      </c>
      <c r="S997" s="48">
        <f t="shared" si="31"/>
        <v>0</v>
      </c>
    </row>
    <row r="998" spans="1:19" ht="11.85" customHeight="1" x14ac:dyDescent="0.2">
      <c r="A998" s="48" t="s">
        <v>678</v>
      </c>
      <c r="B998" s="209"/>
      <c r="C998" s="210"/>
      <c r="D998" s="211"/>
      <c r="E998" s="204" t="s">
        <v>371</v>
      </c>
      <c r="F998" s="205"/>
      <c r="G998" s="50" t="s">
        <v>350</v>
      </c>
      <c r="H998" s="204" t="s">
        <v>370</v>
      </c>
      <c r="I998" s="205"/>
      <c r="K998" s="48" t="str">
        <f t="shared" si="30"/>
        <v>г Одинцово, ул Маршала Жукова, 21</v>
      </c>
      <c r="L998" s="48" t="str">
        <f>VLOOKUP(A:A,Лист2!$A:$F,2,FALSE)</f>
        <v>г.Одинцово, Маршала Жукова, 21</v>
      </c>
      <c r="S998" s="48">
        <f t="shared" si="31"/>
        <v>0</v>
      </c>
    </row>
    <row r="999" spans="1:19" ht="11.85" customHeight="1" x14ac:dyDescent="0.2">
      <c r="A999" s="48" t="s">
        <v>678</v>
      </c>
      <c r="B999" s="209"/>
      <c r="C999" s="210"/>
      <c r="D999" s="211"/>
      <c r="E999" s="204" t="s">
        <v>369</v>
      </c>
      <c r="F999" s="205"/>
      <c r="G999" s="50" t="s">
        <v>368</v>
      </c>
      <c r="H999" s="204" t="s">
        <v>367</v>
      </c>
      <c r="I999" s="205"/>
      <c r="K999" s="48" t="str">
        <f t="shared" si="30"/>
        <v>г Одинцово, ул Маршала Жукова, 21</v>
      </c>
      <c r="L999" s="48" t="str">
        <f>VLOOKUP(A:A,Лист2!$A:$F,2,FALSE)</f>
        <v>г.Одинцово, Маршала Жукова, 21</v>
      </c>
      <c r="S999" s="48">
        <f t="shared" si="31"/>
        <v>0</v>
      </c>
    </row>
    <row r="1000" spans="1:19" ht="11.1" customHeight="1" x14ac:dyDescent="0.2">
      <c r="A1000" s="48" t="s">
        <v>678</v>
      </c>
      <c r="B1000" s="209"/>
      <c r="C1000" s="210"/>
      <c r="D1000" s="211"/>
      <c r="E1000" s="204" t="s">
        <v>366</v>
      </c>
      <c r="F1000" s="205"/>
      <c r="G1000" s="50" t="s">
        <v>365</v>
      </c>
      <c r="H1000" s="204" t="s">
        <v>364</v>
      </c>
      <c r="I1000" s="205"/>
      <c r="K1000" s="48" t="str">
        <f t="shared" si="30"/>
        <v>г Одинцово, ул Маршала Жукова, 21</v>
      </c>
      <c r="L1000" s="48" t="str">
        <f>VLOOKUP(A:A,Лист2!$A:$F,2,FALSE)</f>
        <v>г.Одинцово, Маршала Жукова, 21</v>
      </c>
      <c r="S1000" s="48">
        <f t="shared" si="31"/>
        <v>0</v>
      </c>
    </row>
    <row r="1001" spans="1:19" ht="11.85" customHeight="1" x14ac:dyDescent="0.2">
      <c r="A1001" s="48" t="s">
        <v>678</v>
      </c>
      <c r="B1001" s="209"/>
      <c r="C1001" s="210"/>
      <c r="D1001" s="211"/>
      <c r="E1001" s="204" t="s">
        <v>517</v>
      </c>
      <c r="F1001" s="205"/>
      <c r="G1001" s="50" t="s">
        <v>361</v>
      </c>
      <c r="H1001" s="204" t="s">
        <v>336</v>
      </c>
      <c r="I1001" s="205"/>
      <c r="K1001" s="48" t="str">
        <f t="shared" si="30"/>
        <v>г Одинцово, ул Маршала Жукова, 21</v>
      </c>
      <c r="L1001" s="48" t="str">
        <f>VLOOKUP(A:A,Лист2!$A:$F,2,FALSE)</f>
        <v>г.Одинцово, Маршала Жукова, 21</v>
      </c>
      <c r="S1001" s="57">
        <f>G1001*1</f>
        <v>33.17</v>
      </c>
    </row>
    <row r="1002" spans="1:19" ht="11.85" customHeight="1" x14ac:dyDescent="0.2">
      <c r="A1002" s="48" t="s">
        <v>678</v>
      </c>
      <c r="B1002" s="201"/>
      <c r="C1002" s="202"/>
      <c r="D1002" s="203"/>
      <c r="E1002" s="204" t="s">
        <v>514</v>
      </c>
      <c r="F1002" s="205"/>
      <c r="G1002" s="50" t="s">
        <v>507</v>
      </c>
      <c r="H1002" s="204" t="s">
        <v>346</v>
      </c>
      <c r="I1002" s="205"/>
      <c r="K1002" s="48" t="str">
        <f t="shared" si="30"/>
        <v>г Одинцово, ул Маршала Жукова, 21</v>
      </c>
      <c r="L1002" s="48" t="str">
        <f>VLOOKUP(A:A,Лист2!$A:$F,2,FALSE)</f>
        <v>г.Одинцово, Маршала Жукова, 21</v>
      </c>
      <c r="S1002" s="48">
        <f t="shared" si="31"/>
        <v>0</v>
      </c>
    </row>
    <row r="1003" spans="1:19" ht="11.85" customHeight="1" x14ac:dyDescent="0.2">
      <c r="A1003" s="48" t="s">
        <v>678</v>
      </c>
      <c r="B1003" s="198" t="s">
        <v>497</v>
      </c>
      <c r="C1003" s="199"/>
      <c r="D1003" s="200"/>
      <c r="E1003" s="204" t="s">
        <v>495</v>
      </c>
      <c r="F1003" s="205"/>
      <c r="G1003" s="50" t="s">
        <v>365</v>
      </c>
      <c r="H1003" s="204" t="s">
        <v>494</v>
      </c>
      <c r="I1003" s="205"/>
      <c r="K1003" s="48" t="str">
        <f t="shared" si="30"/>
        <v>г Одинцово, ул Маршала Жукова, 21</v>
      </c>
      <c r="L1003" s="48" t="str">
        <f>VLOOKUP(A:A,Лист2!$A:$F,2,FALSE)</f>
        <v>г.Одинцово, Маршала Жукова, 21</v>
      </c>
      <c r="S1003" s="48">
        <f t="shared" si="31"/>
        <v>0</v>
      </c>
    </row>
    <row r="1004" spans="1:19" ht="11.1" customHeight="1" x14ac:dyDescent="0.2">
      <c r="A1004" s="48" t="s">
        <v>678</v>
      </c>
      <c r="B1004" s="209"/>
      <c r="C1004" s="210"/>
      <c r="D1004" s="211"/>
      <c r="E1004" s="204" t="s">
        <v>492</v>
      </c>
      <c r="F1004" s="205"/>
      <c r="G1004" s="50" t="s">
        <v>350</v>
      </c>
      <c r="H1004" s="204" t="s">
        <v>491</v>
      </c>
      <c r="I1004" s="205"/>
      <c r="K1004" s="48" t="str">
        <f t="shared" si="30"/>
        <v>г Одинцово, ул Маршала Жукова, 21</v>
      </c>
      <c r="L1004" s="48" t="str">
        <f>VLOOKUP(A:A,Лист2!$A:$F,2,FALSE)</f>
        <v>г.Одинцово, Маршала Жукова, 21</v>
      </c>
      <c r="S1004" s="48">
        <f t="shared" si="31"/>
        <v>0</v>
      </c>
    </row>
    <row r="1005" spans="1:19" ht="11.85" customHeight="1" x14ac:dyDescent="0.2">
      <c r="A1005" s="48" t="s">
        <v>678</v>
      </c>
      <c r="B1005" s="201"/>
      <c r="C1005" s="202"/>
      <c r="D1005" s="203"/>
      <c r="E1005" s="204" t="s">
        <v>489</v>
      </c>
      <c r="F1005" s="205"/>
      <c r="G1005" s="50" t="s">
        <v>350</v>
      </c>
      <c r="H1005" s="204" t="s">
        <v>488</v>
      </c>
      <c r="I1005" s="205"/>
      <c r="K1005" s="48" t="str">
        <f t="shared" si="30"/>
        <v>г Одинцово, ул Маршала Жукова, 21</v>
      </c>
      <c r="L1005" s="48" t="str">
        <f>VLOOKUP(A:A,Лист2!$A:$F,2,FALSE)</f>
        <v>г.Одинцово, Маршала Жукова, 21</v>
      </c>
      <c r="S1005" s="48">
        <f t="shared" si="31"/>
        <v>0</v>
      </c>
    </row>
    <row r="1006" spans="1:19" ht="11.85" customHeight="1" x14ac:dyDescent="0.2">
      <c r="A1006" s="48" t="s">
        <v>678</v>
      </c>
      <c r="B1006" s="51"/>
      <c r="C1006" s="196" t="s">
        <v>677</v>
      </c>
      <c r="D1006" s="197"/>
      <c r="E1006" s="197"/>
      <c r="F1006" s="197"/>
      <c r="G1006" s="197"/>
      <c r="H1006" s="197"/>
      <c r="I1006" s="196"/>
      <c r="K1006" s="48" t="str">
        <f t="shared" si="30"/>
        <v>г Одинцово, ул Маршала Жукова, 21</v>
      </c>
      <c r="L1006" s="48" t="str">
        <f>VLOOKUP(A:A,Лист2!$A:$F,2,FALSE)</f>
        <v>г.Одинцово, Маршала Жукова, 21</v>
      </c>
      <c r="S1006" s="48">
        <f t="shared" si="31"/>
        <v>0</v>
      </c>
    </row>
    <row r="1007" spans="1:19" ht="11.85" customHeight="1" x14ac:dyDescent="0.2">
      <c r="A1007" s="48" t="s">
        <v>677</v>
      </c>
      <c r="B1007" s="198" t="s">
        <v>339</v>
      </c>
      <c r="C1007" s="212"/>
      <c r="D1007" s="213"/>
      <c r="E1007" s="204" t="s">
        <v>351</v>
      </c>
      <c r="F1007" s="205"/>
      <c r="G1007" s="50" t="s">
        <v>350</v>
      </c>
      <c r="H1007" s="204" t="s">
        <v>379</v>
      </c>
      <c r="I1007" s="205"/>
      <c r="K1007" s="48" t="str">
        <f t="shared" si="30"/>
        <v>г Одинцово, ул Маршала Жукова, 25 к. 1</v>
      </c>
      <c r="L1007" s="48" t="str">
        <f>VLOOKUP(A:A,Лист2!$A:$F,2,FALSE)</f>
        <v>г.Одинцово, Маршала Жукова, 25 к.1</v>
      </c>
      <c r="S1007" s="48">
        <f t="shared" si="31"/>
        <v>0</v>
      </c>
    </row>
    <row r="1008" spans="1:19" ht="11.85" customHeight="1" x14ac:dyDescent="0.2">
      <c r="A1008" s="48" t="s">
        <v>677</v>
      </c>
      <c r="B1008" s="198" t="s">
        <v>339</v>
      </c>
      <c r="C1008" s="199"/>
      <c r="D1008" s="200"/>
      <c r="E1008" s="204" t="s">
        <v>371</v>
      </c>
      <c r="F1008" s="205"/>
      <c r="G1008" s="50" t="s">
        <v>350</v>
      </c>
      <c r="H1008" s="204" t="s">
        <v>379</v>
      </c>
      <c r="I1008" s="205"/>
      <c r="K1008" s="48" t="str">
        <f t="shared" si="30"/>
        <v>г Одинцово, ул Маршала Жукова, 25 к. 1</v>
      </c>
      <c r="L1008" s="48" t="str">
        <f>VLOOKUP(A:A,Лист2!$A:$F,2,FALSE)</f>
        <v>г.Одинцово, Маршала Жукова, 25 к.1</v>
      </c>
      <c r="S1008" s="48">
        <f t="shared" si="31"/>
        <v>0</v>
      </c>
    </row>
    <row r="1009" spans="1:19" ht="11.85" customHeight="1" x14ac:dyDescent="0.2">
      <c r="A1009" s="48" t="s">
        <v>677</v>
      </c>
      <c r="B1009" s="209"/>
      <c r="C1009" s="210"/>
      <c r="D1009" s="211"/>
      <c r="E1009" s="204" t="s">
        <v>369</v>
      </c>
      <c r="F1009" s="205"/>
      <c r="G1009" s="50" t="s">
        <v>368</v>
      </c>
      <c r="H1009" s="204" t="s">
        <v>378</v>
      </c>
      <c r="I1009" s="205"/>
      <c r="K1009" s="48" t="str">
        <f t="shared" si="30"/>
        <v>г Одинцово, ул Маршала Жукова, 25 к. 1</v>
      </c>
      <c r="L1009" s="48" t="str">
        <f>VLOOKUP(A:A,Лист2!$A:$F,2,FALSE)</f>
        <v>г.Одинцово, Маршала Жукова, 25 к.1</v>
      </c>
      <c r="S1009" s="48">
        <f t="shared" si="31"/>
        <v>0</v>
      </c>
    </row>
    <row r="1010" spans="1:19" ht="11.85" customHeight="1" x14ac:dyDescent="0.2">
      <c r="A1010" s="48" t="s">
        <v>677</v>
      </c>
      <c r="B1010" s="209"/>
      <c r="C1010" s="210"/>
      <c r="D1010" s="211"/>
      <c r="E1010" s="204" t="s">
        <v>366</v>
      </c>
      <c r="F1010" s="205"/>
      <c r="G1010" s="50" t="s">
        <v>365</v>
      </c>
      <c r="H1010" s="204" t="s">
        <v>377</v>
      </c>
      <c r="I1010" s="205"/>
      <c r="K1010" s="48" t="str">
        <f t="shared" si="30"/>
        <v>г Одинцово, ул Маршала Жукова, 25 к. 1</v>
      </c>
      <c r="L1010" s="48" t="str">
        <f>VLOOKUP(A:A,Лист2!$A:$F,2,FALSE)</f>
        <v>г.Одинцово, Маршала Жукова, 25 к.1</v>
      </c>
      <c r="S1010" s="48">
        <f t="shared" si="31"/>
        <v>0</v>
      </c>
    </row>
    <row r="1011" spans="1:19" ht="11.1" customHeight="1" x14ac:dyDescent="0.2">
      <c r="A1011" s="48" t="s">
        <v>677</v>
      </c>
      <c r="B1011" s="209"/>
      <c r="C1011" s="210"/>
      <c r="D1011" s="211"/>
      <c r="E1011" s="204" t="s">
        <v>510</v>
      </c>
      <c r="F1011" s="205"/>
      <c r="G1011" s="50" t="s">
        <v>509</v>
      </c>
      <c r="H1011" s="204" t="s">
        <v>336</v>
      </c>
      <c r="I1011" s="205"/>
      <c r="K1011" s="48" t="str">
        <f t="shared" si="30"/>
        <v>г Одинцово, ул Маршала Жукова, 25 к. 1</v>
      </c>
      <c r="L1011" s="48" t="str">
        <f>VLOOKUP(A:A,Лист2!$A:$F,2,FALSE)</f>
        <v>г.Одинцово, Маршала Жукова, 25 к.1</v>
      </c>
      <c r="S1011" s="57">
        <f>G1011*1</f>
        <v>48.44</v>
      </c>
    </row>
    <row r="1012" spans="1:19" ht="11.85" customHeight="1" x14ac:dyDescent="0.2">
      <c r="A1012" s="48" t="s">
        <v>677</v>
      </c>
      <c r="B1012" s="201"/>
      <c r="C1012" s="202"/>
      <c r="D1012" s="203"/>
      <c r="E1012" s="204" t="s">
        <v>508</v>
      </c>
      <c r="F1012" s="205"/>
      <c r="G1012" s="50" t="s">
        <v>507</v>
      </c>
      <c r="H1012" s="204" t="s">
        <v>375</v>
      </c>
      <c r="I1012" s="205"/>
      <c r="K1012" s="48" t="str">
        <f t="shared" si="30"/>
        <v>г Одинцово, ул Маршала Жукова, 25 к. 1</v>
      </c>
      <c r="L1012" s="48" t="str">
        <f>VLOOKUP(A:A,Лист2!$A:$F,2,FALSE)</f>
        <v>г.Одинцово, Маршала Жукова, 25 к.1</v>
      </c>
      <c r="S1012" s="48">
        <f t="shared" si="31"/>
        <v>0</v>
      </c>
    </row>
    <row r="1013" spans="1:19" ht="11.85" customHeight="1" x14ac:dyDescent="0.2">
      <c r="A1013" s="48" t="s">
        <v>677</v>
      </c>
      <c r="B1013" s="51"/>
      <c r="C1013" s="196" t="s">
        <v>676</v>
      </c>
      <c r="D1013" s="197"/>
      <c r="E1013" s="197"/>
      <c r="F1013" s="197"/>
      <c r="G1013" s="197"/>
      <c r="H1013" s="197"/>
      <c r="I1013" s="196"/>
      <c r="K1013" s="48" t="str">
        <f t="shared" si="30"/>
        <v>г Одинцово, ул Маршала Жукова, 25 к. 1</v>
      </c>
      <c r="L1013" s="48" t="str">
        <f>VLOOKUP(A:A,Лист2!$A:$F,2,FALSE)</f>
        <v>г.Одинцово, Маршала Жукова, 25 к.1</v>
      </c>
      <c r="S1013" s="48">
        <f t="shared" si="31"/>
        <v>0</v>
      </c>
    </row>
    <row r="1014" spans="1:19" ht="11.85" customHeight="1" x14ac:dyDescent="0.2">
      <c r="A1014" s="48" t="s">
        <v>676</v>
      </c>
      <c r="B1014" s="198" t="s">
        <v>339</v>
      </c>
      <c r="C1014" s="199"/>
      <c r="D1014" s="200"/>
      <c r="E1014" s="204" t="s">
        <v>351</v>
      </c>
      <c r="F1014" s="205"/>
      <c r="G1014" s="50" t="s">
        <v>350</v>
      </c>
      <c r="H1014" s="204" t="s">
        <v>379</v>
      </c>
      <c r="I1014" s="205"/>
      <c r="K1014" s="48" t="str">
        <f t="shared" si="30"/>
        <v>г Одинцово, ул Маршала Жукова, 25 к. 2</v>
      </c>
      <c r="L1014" s="48" t="str">
        <f>VLOOKUP(A:A,Лист2!$A:$F,2,FALSE)</f>
        <v>г.Одинцово, Маршала Жукова, 25 к.2</v>
      </c>
      <c r="S1014" s="48">
        <f t="shared" si="31"/>
        <v>0</v>
      </c>
    </row>
    <row r="1015" spans="1:19" ht="11.1" customHeight="1" x14ac:dyDescent="0.2">
      <c r="A1015" s="48" t="s">
        <v>676</v>
      </c>
      <c r="B1015" s="209"/>
      <c r="C1015" s="210"/>
      <c r="D1015" s="211"/>
      <c r="E1015" s="204" t="s">
        <v>371</v>
      </c>
      <c r="F1015" s="205"/>
      <c r="G1015" s="50" t="s">
        <v>350</v>
      </c>
      <c r="H1015" s="204" t="s">
        <v>379</v>
      </c>
      <c r="I1015" s="205"/>
      <c r="K1015" s="48" t="str">
        <f t="shared" si="30"/>
        <v>г Одинцово, ул Маршала Жукова, 25 к. 2</v>
      </c>
      <c r="L1015" s="48" t="str">
        <f>VLOOKUP(A:A,Лист2!$A:$F,2,FALSE)</f>
        <v>г.Одинцово, Маршала Жукова, 25 к.2</v>
      </c>
      <c r="S1015" s="48">
        <f t="shared" si="31"/>
        <v>0</v>
      </c>
    </row>
    <row r="1016" spans="1:19" ht="11.85" customHeight="1" x14ac:dyDescent="0.2">
      <c r="A1016" s="48" t="s">
        <v>676</v>
      </c>
      <c r="B1016" s="209"/>
      <c r="C1016" s="210"/>
      <c r="D1016" s="211"/>
      <c r="E1016" s="204" t="s">
        <v>369</v>
      </c>
      <c r="F1016" s="205"/>
      <c r="G1016" s="50" t="s">
        <v>368</v>
      </c>
      <c r="H1016" s="204" t="s">
        <v>378</v>
      </c>
      <c r="I1016" s="205"/>
      <c r="K1016" s="48" t="str">
        <f t="shared" si="30"/>
        <v>г Одинцово, ул Маршала Жукова, 25 к. 2</v>
      </c>
      <c r="L1016" s="48" t="str">
        <f>VLOOKUP(A:A,Лист2!$A:$F,2,FALSE)</f>
        <v>г.Одинцово, Маршала Жукова, 25 к.2</v>
      </c>
      <c r="S1016" s="48">
        <f t="shared" si="31"/>
        <v>0</v>
      </c>
    </row>
    <row r="1017" spans="1:19" ht="11.85" customHeight="1" x14ac:dyDescent="0.2">
      <c r="A1017" s="48" t="s">
        <v>676</v>
      </c>
      <c r="B1017" s="209"/>
      <c r="C1017" s="210"/>
      <c r="D1017" s="211"/>
      <c r="E1017" s="204" t="s">
        <v>366</v>
      </c>
      <c r="F1017" s="205"/>
      <c r="G1017" s="50" t="s">
        <v>365</v>
      </c>
      <c r="H1017" s="204" t="s">
        <v>377</v>
      </c>
      <c r="I1017" s="205"/>
      <c r="K1017" s="48" t="str">
        <f t="shared" si="30"/>
        <v>г Одинцово, ул Маршала Жукова, 25 к. 2</v>
      </c>
      <c r="L1017" s="48" t="str">
        <f>VLOOKUP(A:A,Лист2!$A:$F,2,FALSE)</f>
        <v>г.Одинцово, Маршала Жукова, 25 к.2</v>
      </c>
      <c r="S1017" s="48">
        <f t="shared" si="31"/>
        <v>0</v>
      </c>
    </row>
    <row r="1018" spans="1:19" ht="11.85" customHeight="1" x14ac:dyDescent="0.2">
      <c r="A1018" s="48" t="s">
        <v>676</v>
      </c>
      <c r="B1018" s="209"/>
      <c r="C1018" s="210"/>
      <c r="D1018" s="211"/>
      <c r="E1018" s="204" t="s">
        <v>510</v>
      </c>
      <c r="F1018" s="205"/>
      <c r="G1018" s="50" t="s">
        <v>509</v>
      </c>
      <c r="H1018" s="204" t="s">
        <v>336</v>
      </c>
      <c r="I1018" s="205"/>
      <c r="K1018" s="48" t="str">
        <f t="shared" si="30"/>
        <v>г Одинцово, ул Маршала Жукова, 25 к. 2</v>
      </c>
      <c r="L1018" s="48" t="str">
        <f>VLOOKUP(A:A,Лист2!$A:$F,2,FALSE)</f>
        <v>г.Одинцово, Маршала Жукова, 25 к.2</v>
      </c>
      <c r="S1018" s="57">
        <f>G1018*1</f>
        <v>48.44</v>
      </c>
    </row>
    <row r="1019" spans="1:19" ht="11.1" customHeight="1" x14ac:dyDescent="0.2">
      <c r="A1019" s="48" t="s">
        <v>676</v>
      </c>
      <c r="B1019" s="201"/>
      <c r="C1019" s="202"/>
      <c r="D1019" s="203"/>
      <c r="E1019" s="204" t="s">
        <v>508</v>
      </c>
      <c r="F1019" s="205"/>
      <c r="G1019" s="50" t="s">
        <v>507</v>
      </c>
      <c r="H1019" s="204" t="s">
        <v>375</v>
      </c>
      <c r="I1019" s="205"/>
      <c r="K1019" s="48" t="str">
        <f t="shared" si="30"/>
        <v>г Одинцово, ул Маршала Жукова, 25 к. 2</v>
      </c>
      <c r="L1019" s="48" t="str">
        <f>VLOOKUP(A:A,Лист2!$A:$F,2,FALSE)</f>
        <v>г.Одинцово, Маршала Жукова, 25 к.2</v>
      </c>
      <c r="S1019" s="48">
        <f t="shared" si="31"/>
        <v>0</v>
      </c>
    </row>
    <row r="1020" spans="1:19" ht="11.85" customHeight="1" x14ac:dyDescent="0.2">
      <c r="A1020" s="48" t="s">
        <v>676</v>
      </c>
      <c r="B1020" s="51"/>
      <c r="C1020" s="196" t="s">
        <v>675</v>
      </c>
      <c r="D1020" s="197"/>
      <c r="E1020" s="197"/>
      <c r="F1020" s="197"/>
      <c r="G1020" s="197"/>
      <c r="H1020" s="197"/>
      <c r="I1020" s="196"/>
      <c r="K1020" s="48" t="str">
        <f t="shared" si="30"/>
        <v>г Одинцово, ул Маршала Жукова, 25 к. 2</v>
      </c>
      <c r="L1020" s="48" t="str">
        <f>VLOOKUP(A:A,Лист2!$A:$F,2,FALSE)</f>
        <v>г.Одинцово, Маршала Жукова, 25 к.2</v>
      </c>
      <c r="S1020" s="48">
        <f t="shared" si="31"/>
        <v>0</v>
      </c>
    </row>
    <row r="1021" spans="1:19" ht="11.85" customHeight="1" x14ac:dyDescent="0.2">
      <c r="A1021" s="48" t="s">
        <v>675</v>
      </c>
      <c r="B1021" s="198" t="s">
        <v>505</v>
      </c>
      <c r="C1021" s="199"/>
      <c r="D1021" s="200"/>
      <c r="E1021" s="204" t="s">
        <v>503</v>
      </c>
      <c r="F1021" s="205"/>
      <c r="G1021" s="50" t="s">
        <v>368</v>
      </c>
      <c r="H1021" s="204" t="s">
        <v>406</v>
      </c>
      <c r="I1021" s="205"/>
      <c r="K1021" s="48" t="str">
        <f t="shared" si="30"/>
        <v>г Одинцово, ул Маршала Жукова, 27 к. 1</v>
      </c>
      <c r="L1021" s="48" t="str">
        <f>VLOOKUP(A:A,Лист2!$A:$F,2,FALSE)</f>
        <v>г.Одинцово, Маршала Жукова, 27 к.1</v>
      </c>
      <c r="S1021" s="48">
        <f t="shared" si="31"/>
        <v>0</v>
      </c>
    </row>
    <row r="1022" spans="1:19" ht="11.85" customHeight="1" x14ac:dyDescent="0.2">
      <c r="A1022" s="48" t="s">
        <v>675</v>
      </c>
      <c r="B1022" s="201"/>
      <c r="C1022" s="202"/>
      <c r="D1022" s="203"/>
      <c r="E1022" s="204" t="s">
        <v>501</v>
      </c>
      <c r="F1022" s="205"/>
      <c r="G1022" s="50" t="s">
        <v>368</v>
      </c>
      <c r="H1022" s="204" t="s">
        <v>488</v>
      </c>
      <c r="I1022" s="205"/>
      <c r="K1022" s="48" t="str">
        <f t="shared" si="30"/>
        <v>г Одинцово, ул Маршала Жукова, 27 к. 1</v>
      </c>
      <c r="L1022" s="48" t="str">
        <f>VLOOKUP(A:A,Лист2!$A:$F,2,FALSE)</f>
        <v>г.Одинцово, Маршала Жукова, 27 к.1</v>
      </c>
      <c r="S1022" s="48">
        <f t="shared" si="31"/>
        <v>0</v>
      </c>
    </row>
    <row r="1023" spans="1:19" ht="11.1" customHeight="1" x14ac:dyDescent="0.2">
      <c r="A1023" s="48" t="s">
        <v>675</v>
      </c>
      <c r="B1023" s="198" t="s">
        <v>339</v>
      </c>
      <c r="C1023" s="199"/>
      <c r="D1023" s="200"/>
      <c r="E1023" s="204" t="s">
        <v>351</v>
      </c>
      <c r="F1023" s="205"/>
      <c r="G1023" s="50" t="s">
        <v>350</v>
      </c>
      <c r="H1023" s="204" t="s">
        <v>379</v>
      </c>
      <c r="I1023" s="205"/>
      <c r="K1023" s="48" t="str">
        <f t="shared" si="30"/>
        <v>г Одинцово, ул Маршала Жукова, 27 к. 1</v>
      </c>
      <c r="L1023" s="48" t="str">
        <f>VLOOKUP(A:A,Лист2!$A:$F,2,FALSE)</f>
        <v>г.Одинцово, Маршала Жукова, 27 к.1</v>
      </c>
      <c r="S1023" s="48">
        <f t="shared" si="31"/>
        <v>0</v>
      </c>
    </row>
    <row r="1024" spans="1:19" ht="11.85" customHeight="1" x14ac:dyDescent="0.2">
      <c r="A1024" s="48" t="s">
        <v>675</v>
      </c>
      <c r="B1024" s="209"/>
      <c r="C1024" s="210"/>
      <c r="D1024" s="211"/>
      <c r="E1024" s="204" t="s">
        <v>371</v>
      </c>
      <c r="F1024" s="205"/>
      <c r="G1024" s="50" t="s">
        <v>350</v>
      </c>
      <c r="H1024" s="204" t="s">
        <v>379</v>
      </c>
      <c r="I1024" s="205"/>
      <c r="K1024" s="48" t="str">
        <f t="shared" si="30"/>
        <v>г Одинцово, ул Маршала Жукова, 27 к. 1</v>
      </c>
      <c r="L1024" s="48" t="str">
        <f>VLOOKUP(A:A,Лист2!$A:$F,2,FALSE)</f>
        <v>г.Одинцово, Маршала Жукова, 27 к.1</v>
      </c>
      <c r="S1024" s="48">
        <f t="shared" si="31"/>
        <v>0</v>
      </c>
    </row>
    <row r="1025" spans="1:19" ht="11.85" customHeight="1" x14ac:dyDescent="0.2">
      <c r="A1025" s="48" t="s">
        <v>675</v>
      </c>
      <c r="B1025" s="209"/>
      <c r="C1025" s="210"/>
      <c r="D1025" s="211"/>
      <c r="E1025" s="204" t="s">
        <v>369</v>
      </c>
      <c r="F1025" s="205"/>
      <c r="G1025" s="50" t="s">
        <v>368</v>
      </c>
      <c r="H1025" s="204" t="s">
        <v>378</v>
      </c>
      <c r="I1025" s="205"/>
      <c r="K1025" s="48" t="str">
        <f t="shared" si="30"/>
        <v>г Одинцово, ул Маршала Жукова, 27 к. 1</v>
      </c>
      <c r="L1025" s="48" t="str">
        <f>VLOOKUP(A:A,Лист2!$A:$F,2,FALSE)</f>
        <v>г.Одинцово, Маршала Жукова, 27 к.1</v>
      </c>
      <c r="S1025" s="48">
        <f t="shared" si="31"/>
        <v>0</v>
      </c>
    </row>
    <row r="1026" spans="1:19" ht="11.85" customHeight="1" x14ac:dyDescent="0.2">
      <c r="A1026" s="48" t="s">
        <v>675</v>
      </c>
      <c r="B1026" s="209"/>
      <c r="C1026" s="210"/>
      <c r="D1026" s="211"/>
      <c r="E1026" s="204" t="s">
        <v>366</v>
      </c>
      <c r="F1026" s="205"/>
      <c r="G1026" s="50" t="s">
        <v>365</v>
      </c>
      <c r="H1026" s="204" t="s">
        <v>377</v>
      </c>
      <c r="I1026" s="205"/>
      <c r="K1026" s="48" t="str">
        <f t="shared" si="30"/>
        <v>г Одинцово, ул Маршала Жукова, 27 к. 1</v>
      </c>
      <c r="L1026" s="48" t="str">
        <f>VLOOKUP(A:A,Лист2!$A:$F,2,FALSE)</f>
        <v>г.Одинцово, Маршала Жукова, 27 к.1</v>
      </c>
      <c r="S1026" s="48">
        <f t="shared" si="31"/>
        <v>0</v>
      </c>
    </row>
    <row r="1027" spans="1:19" ht="11.1" customHeight="1" x14ac:dyDescent="0.2">
      <c r="A1027" s="48" t="s">
        <v>675</v>
      </c>
      <c r="B1027" s="209"/>
      <c r="C1027" s="210"/>
      <c r="D1027" s="211"/>
      <c r="E1027" s="204" t="s">
        <v>510</v>
      </c>
      <c r="F1027" s="205"/>
      <c r="G1027" s="50" t="s">
        <v>509</v>
      </c>
      <c r="H1027" s="204" t="s">
        <v>336</v>
      </c>
      <c r="I1027" s="205"/>
      <c r="K1027" s="48" t="str">
        <f t="shared" si="30"/>
        <v>г Одинцово, ул Маршала Жукова, 27 к. 1</v>
      </c>
      <c r="L1027" s="48" t="str">
        <f>VLOOKUP(A:A,Лист2!$A:$F,2,FALSE)</f>
        <v>г.Одинцово, Маршала Жукова, 27 к.1</v>
      </c>
      <c r="S1027" s="57">
        <f>G1027*1</f>
        <v>48.44</v>
      </c>
    </row>
    <row r="1028" spans="1:19" ht="11.85" customHeight="1" x14ac:dyDescent="0.2">
      <c r="A1028" s="48" t="s">
        <v>675</v>
      </c>
      <c r="B1028" s="201"/>
      <c r="C1028" s="202"/>
      <c r="D1028" s="203"/>
      <c r="E1028" s="204" t="s">
        <v>508</v>
      </c>
      <c r="F1028" s="205"/>
      <c r="G1028" s="50" t="s">
        <v>507</v>
      </c>
      <c r="H1028" s="204" t="s">
        <v>375</v>
      </c>
      <c r="I1028" s="205"/>
      <c r="K1028" s="48" t="str">
        <f t="shared" si="30"/>
        <v>г Одинцово, ул Маршала Жукова, 27 к. 1</v>
      </c>
      <c r="L1028" s="48" t="str">
        <f>VLOOKUP(A:A,Лист2!$A:$F,2,FALSE)</f>
        <v>г.Одинцово, Маршала Жукова, 27 к.1</v>
      </c>
      <c r="S1028" s="48">
        <f t="shared" si="31"/>
        <v>0</v>
      </c>
    </row>
    <row r="1029" spans="1:19" ht="11.85" customHeight="1" x14ac:dyDescent="0.2">
      <c r="A1029" s="48" t="s">
        <v>675</v>
      </c>
      <c r="B1029" s="198" t="s">
        <v>497</v>
      </c>
      <c r="C1029" s="199"/>
      <c r="D1029" s="200"/>
      <c r="E1029" s="204" t="s">
        <v>495</v>
      </c>
      <c r="F1029" s="205"/>
      <c r="G1029" s="50" t="s">
        <v>365</v>
      </c>
      <c r="H1029" s="204" t="s">
        <v>494</v>
      </c>
      <c r="I1029" s="205"/>
      <c r="K1029" s="48" t="str">
        <f t="shared" si="30"/>
        <v>г Одинцово, ул Маршала Жукова, 27 к. 1</v>
      </c>
      <c r="L1029" s="48" t="str">
        <f>VLOOKUP(A:A,Лист2!$A:$F,2,FALSE)</f>
        <v>г.Одинцово, Маршала Жукова, 27 к.1</v>
      </c>
      <c r="S1029" s="48">
        <f t="shared" si="31"/>
        <v>0</v>
      </c>
    </row>
    <row r="1030" spans="1:19" ht="11.85" customHeight="1" x14ac:dyDescent="0.2">
      <c r="A1030" s="48" t="s">
        <v>675</v>
      </c>
      <c r="B1030" s="209"/>
      <c r="C1030" s="210"/>
      <c r="D1030" s="211"/>
      <c r="E1030" s="204" t="s">
        <v>492</v>
      </c>
      <c r="F1030" s="205"/>
      <c r="G1030" s="50" t="s">
        <v>350</v>
      </c>
      <c r="H1030" s="204" t="s">
        <v>491</v>
      </c>
      <c r="I1030" s="205"/>
      <c r="K1030" s="48" t="str">
        <f t="shared" si="30"/>
        <v>г Одинцово, ул Маршала Жукова, 27 к. 1</v>
      </c>
      <c r="L1030" s="48" t="str">
        <f>VLOOKUP(A:A,Лист2!$A:$F,2,FALSE)</f>
        <v>г.Одинцово, Маршала Жукова, 27 к.1</v>
      </c>
      <c r="S1030" s="48">
        <f t="shared" si="31"/>
        <v>0</v>
      </c>
    </row>
    <row r="1031" spans="1:19" ht="11.1" customHeight="1" x14ac:dyDescent="0.2">
      <c r="A1031" s="48" t="s">
        <v>675</v>
      </c>
      <c r="B1031" s="201"/>
      <c r="C1031" s="202"/>
      <c r="D1031" s="203"/>
      <c r="E1031" s="204" t="s">
        <v>489</v>
      </c>
      <c r="F1031" s="205"/>
      <c r="G1031" s="50" t="s">
        <v>350</v>
      </c>
      <c r="H1031" s="204" t="s">
        <v>488</v>
      </c>
      <c r="I1031" s="205"/>
      <c r="K1031" s="48" t="str">
        <f t="shared" si="30"/>
        <v>г Одинцово, ул Маршала Жукова, 27 к. 1</v>
      </c>
      <c r="L1031" s="48" t="str">
        <f>VLOOKUP(A:A,Лист2!$A:$F,2,FALSE)</f>
        <v>г.Одинцово, Маршала Жукова, 27 к.1</v>
      </c>
      <c r="S1031" s="48">
        <f t="shared" si="31"/>
        <v>0</v>
      </c>
    </row>
    <row r="1032" spans="1:19" ht="11.85" customHeight="1" x14ac:dyDescent="0.2">
      <c r="A1032" s="48" t="s">
        <v>675</v>
      </c>
      <c r="B1032" s="51"/>
      <c r="C1032" s="196" t="s">
        <v>674</v>
      </c>
      <c r="D1032" s="197"/>
      <c r="E1032" s="197"/>
      <c r="F1032" s="197"/>
      <c r="G1032" s="197"/>
      <c r="H1032" s="197"/>
      <c r="I1032" s="196"/>
      <c r="K1032" s="48" t="str">
        <f t="shared" si="30"/>
        <v>г Одинцово, ул Маршала Жукова, 27 к. 1</v>
      </c>
      <c r="L1032" s="48" t="str">
        <f>VLOOKUP(A:A,Лист2!$A:$F,2,FALSE)</f>
        <v>г.Одинцово, Маршала Жукова, 27 к.1</v>
      </c>
      <c r="S1032" s="48">
        <f t="shared" si="31"/>
        <v>0</v>
      </c>
    </row>
    <row r="1033" spans="1:19" ht="11.85" customHeight="1" x14ac:dyDescent="0.2">
      <c r="A1033" s="48" t="s">
        <v>674</v>
      </c>
      <c r="B1033" s="198" t="s">
        <v>505</v>
      </c>
      <c r="C1033" s="199"/>
      <c r="D1033" s="200"/>
      <c r="E1033" s="204" t="s">
        <v>503</v>
      </c>
      <c r="F1033" s="205"/>
      <c r="G1033" s="50" t="s">
        <v>368</v>
      </c>
      <c r="H1033" s="204" t="s">
        <v>406</v>
      </c>
      <c r="I1033" s="205"/>
      <c r="K1033" s="48" t="str">
        <f t="shared" si="30"/>
        <v>г Одинцово, ул Маршала Жукова, 27 к. 2</v>
      </c>
      <c r="L1033" s="48" t="str">
        <f>VLOOKUP(A:A,Лист2!$A:$F,2,FALSE)</f>
        <v>г.Одинцово, Маршала Жукова, 27 к.2</v>
      </c>
      <c r="S1033" s="48">
        <f t="shared" si="31"/>
        <v>0</v>
      </c>
    </row>
    <row r="1034" spans="1:19" ht="11.85" customHeight="1" x14ac:dyDescent="0.2">
      <c r="A1034" s="48" t="s">
        <v>674</v>
      </c>
      <c r="B1034" s="201"/>
      <c r="C1034" s="202"/>
      <c r="D1034" s="203"/>
      <c r="E1034" s="204" t="s">
        <v>501</v>
      </c>
      <c r="F1034" s="205"/>
      <c r="G1034" s="50" t="s">
        <v>368</v>
      </c>
      <c r="H1034" s="204" t="s">
        <v>488</v>
      </c>
      <c r="I1034" s="205"/>
      <c r="K1034" s="48" t="str">
        <f t="shared" ref="K1034:K1097" si="32">IF(C1033&gt;0,C1033,K1033)</f>
        <v>г Одинцово, ул Маршала Жукова, 27 к. 2</v>
      </c>
      <c r="L1034" s="48" t="str">
        <f>VLOOKUP(A:A,Лист2!$A:$F,2,FALSE)</f>
        <v>г.Одинцово, Маршала Жукова, 27 к.2</v>
      </c>
      <c r="S1034" s="48">
        <f t="shared" ref="S1034:S1097" si="33">IF($E1034=S$7,G1034,0)</f>
        <v>0</v>
      </c>
    </row>
    <row r="1035" spans="1:19" ht="11.1" customHeight="1" x14ac:dyDescent="0.2">
      <c r="A1035" s="48" t="s">
        <v>674</v>
      </c>
      <c r="B1035" s="198" t="s">
        <v>339</v>
      </c>
      <c r="C1035" s="199"/>
      <c r="D1035" s="200"/>
      <c r="E1035" s="204" t="s">
        <v>351</v>
      </c>
      <c r="F1035" s="205"/>
      <c r="G1035" s="50" t="s">
        <v>350</v>
      </c>
      <c r="H1035" s="204" t="s">
        <v>379</v>
      </c>
      <c r="I1035" s="205"/>
      <c r="K1035" s="48" t="str">
        <f t="shared" si="32"/>
        <v>г Одинцово, ул Маршала Жукова, 27 к. 2</v>
      </c>
      <c r="L1035" s="48" t="str">
        <f>VLOOKUP(A:A,Лист2!$A:$F,2,FALSE)</f>
        <v>г.Одинцово, Маршала Жукова, 27 к.2</v>
      </c>
      <c r="S1035" s="48">
        <f t="shared" si="33"/>
        <v>0</v>
      </c>
    </row>
    <row r="1036" spans="1:19" ht="11.85" customHeight="1" x14ac:dyDescent="0.2">
      <c r="A1036" s="48" t="s">
        <v>674</v>
      </c>
      <c r="B1036" s="209"/>
      <c r="C1036" s="210"/>
      <c r="D1036" s="211"/>
      <c r="E1036" s="204" t="s">
        <v>673</v>
      </c>
      <c r="F1036" s="205"/>
      <c r="G1036" s="50" t="s">
        <v>350</v>
      </c>
      <c r="H1036" s="204" t="s">
        <v>379</v>
      </c>
      <c r="I1036" s="205"/>
      <c r="K1036" s="48" t="str">
        <f t="shared" si="32"/>
        <v>г Одинцово, ул Маршала Жукова, 27 к. 2</v>
      </c>
      <c r="L1036" s="48" t="str">
        <f>VLOOKUP(A:A,Лист2!$A:$F,2,FALSE)</f>
        <v>г.Одинцово, Маршала Жукова, 27 к.2</v>
      </c>
      <c r="S1036" s="48">
        <f t="shared" si="33"/>
        <v>0</v>
      </c>
    </row>
    <row r="1037" spans="1:19" ht="11.85" customHeight="1" x14ac:dyDescent="0.2">
      <c r="A1037" s="48" t="s">
        <v>674</v>
      </c>
      <c r="B1037" s="209"/>
      <c r="C1037" s="210"/>
      <c r="D1037" s="211"/>
      <c r="E1037" s="204" t="s">
        <v>371</v>
      </c>
      <c r="F1037" s="205"/>
      <c r="G1037" s="50" t="s">
        <v>350</v>
      </c>
      <c r="H1037" s="204" t="s">
        <v>379</v>
      </c>
      <c r="I1037" s="205"/>
      <c r="K1037" s="48" t="str">
        <f t="shared" si="32"/>
        <v>г Одинцово, ул Маршала Жукова, 27 к. 2</v>
      </c>
      <c r="L1037" s="48" t="str">
        <f>VLOOKUP(A:A,Лист2!$A:$F,2,FALSE)</f>
        <v>г.Одинцово, Маршала Жукова, 27 к.2</v>
      </c>
      <c r="S1037" s="48">
        <f t="shared" si="33"/>
        <v>0</v>
      </c>
    </row>
    <row r="1038" spans="1:19" ht="11.85" customHeight="1" x14ac:dyDescent="0.2">
      <c r="A1038" s="48" t="s">
        <v>674</v>
      </c>
      <c r="B1038" s="209"/>
      <c r="C1038" s="210"/>
      <c r="D1038" s="211"/>
      <c r="E1038" s="204" t="s">
        <v>369</v>
      </c>
      <c r="F1038" s="205"/>
      <c r="G1038" s="50" t="s">
        <v>368</v>
      </c>
      <c r="H1038" s="204" t="s">
        <v>378</v>
      </c>
      <c r="I1038" s="205"/>
      <c r="K1038" s="48" t="str">
        <f t="shared" si="32"/>
        <v>г Одинцово, ул Маршала Жукова, 27 к. 2</v>
      </c>
      <c r="L1038" s="48" t="str">
        <f>VLOOKUP(A:A,Лист2!$A:$F,2,FALSE)</f>
        <v>г.Одинцово, Маршала Жукова, 27 к.2</v>
      </c>
      <c r="S1038" s="48">
        <f t="shared" si="33"/>
        <v>0</v>
      </c>
    </row>
    <row r="1039" spans="1:19" ht="11.1" customHeight="1" x14ac:dyDescent="0.2">
      <c r="A1039" s="48" t="s">
        <v>674</v>
      </c>
      <c r="B1039" s="209"/>
      <c r="C1039" s="210"/>
      <c r="D1039" s="211"/>
      <c r="E1039" s="204" t="s">
        <v>672</v>
      </c>
      <c r="F1039" s="205"/>
      <c r="G1039" s="50" t="s">
        <v>365</v>
      </c>
      <c r="H1039" s="204" t="s">
        <v>377</v>
      </c>
      <c r="I1039" s="205"/>
      <c r="K1039" s="48" t="str">
        <f t="shared" si="32"/>
        <v>г Одинцово, ул Маршала Жукова, 27 к. 2</v>
      </c>
      <c r="L1039" s="48" t="str">
        <f>VLOOKUP(A:A,Лист2!$A:$F,2,FALSE)</f>
        <v>г.Одинцово, Маршала Жукова, 27 к.2</v>
      </c>
      <c r="S1039" s="48">
        <f t="shared" si="33"/>
        <v>0</v>
      </c>
    </row>
    <row r="1040" spans="1:19" ht="11.85" customHeight="1" x14ac:dyDescent="0.2">
      <c r="A1040" s="48" t="s">
        <v>674</v>
      </c>
      <c r="B1040" s="209"/>
      <c r="C1040" s="210"/>
      <c r="D1040" s="211"/>
      <c r="E1040" s="204" t="s">
        <v>366</v>
      </c>
      <c r="F1040" s="205"/>
      <c r="G1040" s="50" t="s">
        <v>365</v>
      </c>
      <c r="H1040" s="204" t="s">
        <v>377</v>
      </c>
      <c r="I1040" s="205"/>
      <c r="K1040" s="48" t="str">
        <f t="shared" si="32"/>
        <v>г Одинцово, ул Маршала Жукова, 27 к. 2</v>
      </c>
      <c r="L1040" s="48" t="str">
        <f>VLOOKUP(A:A,Лист2!$A:$F,2,FALSE)</f>
        <v>г.Одинцово, Маршала Жукова, 27 к.2</v>
      </c>
      <c r="S1040" s="48">
        <f t="shared" si="33"/>
        <v>0</v>
      </c>
    </row>
    <row r="1041" spans="1:19" ht="11.85" customHeight="1" x14ac:dyDescent="0.2">
      <c r="A1041" s="48" t="s">
        <v>674</v>
      </c>
      <c r="B1041" s="209"/>
      <c r="C1041" s="210"/>
      <c r="D1041" s="211"/>
      <c r="E1041" s="204" t="s">
        <v>510</v>
      </c>
      <c r="F1041" s="205"/>
      <c r="G1041" s="50" t="s">
        <v>509</v>
      </c>
      <c r="H1041" s="204" t="s">
        <v>336</v>
      </c>
      <c r="I1041" s="205"/>
      <c r="K1041" s="48" t="str">
        <f t="shared" si="32"/>
        <v>г Одинцово, ул Маршала Жукова, 27 к. 2</v>
      </c>
      <c r="L1041" s="48" t="str">
        <f>VLOOKUP(A:A,Лист2!$A:$F,2,FALSE)</f>
        <v>г.Одинцово, Маршала Жукова, 27 к.2</v>
      </c>
      <c r="S1041" s="57">
        <f>G1041*1</f>
        <v>48.44</v>
      </c>
    </row>
    <row r="1042" spans="1:19" ht="11.85" customHeight="1" x14ac:dyDescent="0.2">
      <c r="A1042" s="48" t="s">
        <v>674</v>
      </c>
      <c r="B1042" s="201"/>
      <c r="C1042" s="202"/>
      <c r="D1042" s="203"/>
      <c r="E1042" s="204" t="s">
        <v>508</v>
      </c>
      <c r="F1042" s="205"/>
      <c r="G1042" s="50" t="s">
        <v>507</v>
      </c>
      <c r="H1042" s="204" t="s">
        <v>375</v>
      </c>
      <c r="I1042" s="205"/>
      <c r="K1042" s="48" t="str">
        <f t="shared" si="32"/>
        <v>г Одинцово, ул Маршала Жукова, 27 к. 2</v>
      </c>
      <c r="L1042" s="48" t="str">
        <f>VLOOKUP(A:A,Лист2!$A:$F,2,FALSE)</f>
        <v>г.Одинцово, Маршала Жукова, 27 к.2</v>
      </c>
      <c r="S1042" s="48">
        <f t="shared" si="33"/>
        <v>0</v>
      </c>
    </row>
    <row r="1043" spans="1:19" ht="11.1" customHeight="1" x14ac:dyDescent="0.2">
      <c r="A1043" s="48" t="s">
        <v>674</v>
      </c>
      <c r="B1043" s="198" t="s">
        <v>497</v>
      </c>
      <c r="C1043" s="199"/>
      <c r="D1043" s="200"/>
      <c r="E1043" s="204" t="s">
        <v>495</v>
      </c>
      <c r="F1043" s="205"/>
      <c r="G1043" s="50" t="s">
        <v>365</v>
      </c>
      <c r="H1043" s="204" t="s">
        <v>494</v>
      </c>
      <c r="I1043" s="205"/>
      <c r="K1043" s="48" t="str">
        <f t="shared" si="32"/>
        <v>г Одинцово, ул Маршала Жукова, 27 к. 2</v>
      </c>
      <c r="L1043" s="48" t="str">
        <f>VLOOKUP(A:A,Лист2!$A:$F,2,FALSE)</f>
        <v>г.Одинцово, Маршала Жукова, 27 к.2</v>
      </c>
      <c r="S1043" s="48">
        <f t="shared" si="33"/>
        <v>0</v>
      </c>
    </row>
    <row r="1044" spans="1:19" ht="11.85" customHeight="1" x14ac:dyDescent="0.2">
      <c r="A1044" s="48" t="s">
        <v>674</v>
      </c>
      <c r="B1044" s="209"/>
      <c r="C1044" s="210"/>
      <c r="D1044" s="211"/>
      <c r="E1044" s="204" t="s">
        <v>492</v>
      </c>
      <c r="F1044" s="205"/>
      <c r="G1044" s="50" t="s">
        <v>350</v>
      </c>
      <c r="H1044" s="204" t="s">
        <v>491</v>
      </c>
      <c r="I1044" s="205"/>
      <c r="K1044" s="48" t="str">
        <f t="shared" si="32"/>
        <v>г Одинцово, ул Маршала Жукова, 27 к. 2</v>
      </c>
      <c r="L1044" s="48" t="str">
        <f>VLOOKUP(A:A,Лист2!$A:$F,2,FALSE)</f>
        <v>г.Одинцово, Маршала Жукова, 27 к.2</v>
      </c>
      <c r="S1044" s="48">
        <f t="shared" si="33"/>
        <v>0</v>
      </c>
    </row>
    <row r="1045" spans="1:19" ht="11.85" customHeight="1" x14ac:dyDescent="0.2">
      <c r="A1045" s="48" t="s">
        <v>674</v>
      </c>
      <c r="B1045" s="201"/>
      <c r="C1045" s="202"/>
      <c r="D1045" s="203"/>
      <c r="E1045" s="204" t="s">
        <v>489</v>
      </c>
      <c r="F1045" s="205"/>
      <c r="G1045" s="50" t="s">
        <v>350</v>
      </c>
      <c r="H1045" s="204" t="s">
        <v>488</v>
      </c>
      <c r="I1045" s="205"/>
      <c r="K1045" s="48" t="str">
        <f t="shared" si="32"/>
        <v>г Одинцово, ул Маршала Жукова, 27 к. 2</v>
      </c>
      <c r="L1045" s="48" t="str">
        <f>VLOOKUP(A:A,Лист2!$A:$F,2,FALSE)</f>
        <v>г.Одинцово, Маршала Жукова, 27 к.2</v>
      </c>
      <c r="S1045" s="48">
        <f t="shared" si="33"/>
        <v>0</v>
      </c>
    </row>
    <row r="1046" spans="1:19" ht="11.85" customHeight="1" x14ac:dyDescent="0.2">
      <c r="A1046" s="48" t="s">
        <v>674</v>
      </c>
      <c r="B1046" s="51"/>
      <c r="C1046" s="196" t="s">
        <v>671</v>
      </c>
      <c r="D1046" s="197"/>
      <c r="E1046" s="197"/>
      <c r="F1046" s="197"/>
      <c r="G1046" s="197"/>
      <c r="H1046" s="197"/>
      <c r="I1046" s="196"/>
      <c r="K1046" s="48" t="str">
        <f t="shared" si="32"/>
        <v>г Одинцово, ул Маршала Жукова, 27 к. 2</v>
      </c>
      <c r="L1046" s="48" t="str">
        <f>VLOOKUP(A:A,Лист2!$A:$F,2,FALSE)</f>
        <v>г.Одинцово, Маршала Жукова, 27 к.2</v>
      </c>
      <c r="S1046" s="48">
        <f t="shared" si="33"/>
        <v>0</v>
      </c>
    </row>
    <row r="1047" spans="1:19" ht="11.1" customHeight="1" x14ac:dyDescent="0.2">
      <c r="A1047" s="48" t="s">
        <v>671</v>
      </c>
      <c r="B1047" s="198" t="s">
        <v>339</v>
      </c>
      <c r="C1047" s="199"/>
      <c r="D1047" s="200"/>
      <c r="E1047" s="204" t="s">
        <v>351</v>
      </c>
      <c r="F1047" s="205"/>
      <c r="G1047" s="50" t="s">
        <v>350</v>
      </c>
      <c r="H1047" s="204" t="s">
        <v>379</v>
      </c>
      <c r="I1047" s="205"/>
      <c r="K1047" s="48" t="str">
        <f t="shared" si="32"/>
        <v>г Одинцово, ул Маршала Жукова, 29</v>
      </c>
      <c r="L1047" s="48" t="str">
        <f>VLOOKUP(A:A,Лист2!$A:$F,2,FALSE)</f>
        <v>г.Одинцово, Маршала Жукова, 29</v>
      </c>
      <c r="S1047" s="48">
        <f t="shared" si="33"/>
        <v>0</v>
      </c>
    </row>
    <row r="1048" spans="1:19" ht="11.85" customHeight="1" x14ac:dyDescent="0.2">
      <c r="A1048" s="48" t="s">
        <v>671</v>
      </c>
      <c r="B1048" s="209"/>
      <c r="C1048" s="210"/>
      <c r="D1048" s="211"/>
      <c r="E1048" s="204" t="s">
        <v>371</v>
      </c>
      <c r="F1048" s="205"/>
      <c r="G1048" s="50" t="s">
        <v>350</v>
      </c>
      <c r="H1048" s="204" t="s">
        <v>379</v>
      </c>
      <c r="I1048" s="205"/>
      <c r="K1048" s="48" t="str">
        <f t="shared" si="32"/>
        <v>г Одинцово, ул Маршала Жукова, 29</v>
      </c>
      <c r="L1048" s="48" t="str">
        <f>VLOOKUP(A:A,Лист2!$A:$F,2,FALSE)</f>
        <v>г.Одинцово, Маршала Жукова, 29</v>
      </c>
      <c r="S1048" s="48">
        <f t="shared" si="33"/>
        <v>0</v>
      </c>
    </row>
    <row r="1049" spans="1:19" ht="11.85" customHeight="1" x14ac:dyDescent="0.2">
      <c r="A1049" s="48" t="s">
        <v>671</v>
      </c>
      <c r="B1049" s="209"/>
      <c r="C1049" s="210"/>
      <c r="D1049" s="211"/>
      <c r="E1049" s="204" t="s">
        <v>369</v>
      </c>
      <c r="F1049" s="205"/>
      <c r="G1049" s="50" t="s">
        <v>368</v>
      </c>
      <c r="H1049" s="204" t="s">
        <v>378</v>
      </c>
      <c r="I1049" s="205"/>
      <c r="K1049" s="48" t="str">
        <f t="shared" si="32"/>
        <v>г Одинцово, ул Маршала Жукова, 29</v>
      </c>
      <c r="L1049" s="48" t="str">
        <f>VLOOKUP(A:A,Лист2!$A:$F,2,FALSE)</f>
        <v>г.Одинцово, Маршала Жукова, 29</v>
      </c>
      <c r="S1049" s="48">
        <f t="shared" si="33"/>
        <v>0</v>
      </c>
    </row>
    <row r="1050" spans="1:19" ht="11.85" customHeight="1" x14ac:dyDescent="0.2">
      <c r="A1050" s="48" t="s">
        <v>671</v>
      </c>
      <c r="B1050" s="209"/>
      <c r="C1050" s="210"/>
      <c r="D1050" s="211"/>
      <c r="E1050" s="204" t="s">
        <v>366</v>
      </c>
      <c r="F1050" s="205"/>
      <c r="G1050" s="50" t="s">
        <v>365</v>
      </c>
      <c r="H1050" s="204" t="s">
        <v>377</v>
      </c>
      <c r="I1050" s="205"/>
      <c r="K1050" s="48" t="str">
        <f t="shared" si="32"/>
        <v>г Одинцово, ул Маршала Жукова, 29</v>
      </c>
      <c r="L1050" s="48" t="str">
        <f>VLOOKUP(A:A,Лист2!$A:$F,2,FALSE)</f>
        <v>г.Одинцово, Маршала Жукова, 29</v>
      </c>
      <c r="S1050" s="48">
        <f t="shared" si="33"/>
        <v>0</v>
      </c>
    </row>
    <row r="1051" spans="1:19" ht="11.1" customHeight="1" x14ac:dyDescent="0.2">
      <c r="A1051" s="48" t="s">
        <v>671</v>
      </c>
      <c r="B1051" s="209"/>
      <c r="C1051" s="210"/>
      <c r="D1051" s="211"/>
      <c r="E1051" s="204" t="s">
        <v>510</v>
      </c>
      <c r="F1051" s="205"/>
      <c r="G1051" s="50" t="s">
        <v>509</v>
      </c>
      <c r="H1051" s="204" t="s">
        <v>336</v>
      </c>
      <c r="I1051" s="205"/>
      <c r="K1051" s="48" t="str">
        <f t="shared" si="32"/>
        <v>г Одинцово, ул Маршала Жукова, 29</v>
      </c>
      <c r="L1051" s="48" t="str">
        <f>VLOOKUP(A:A,Лист2!$A:$F,2,FALSE)</f>
        <v>г.Одинцово, Маршала Жукова, 29</v>
      </c>
      <c r="S1051" s="57">
        <f>G1051*1</f>
        <v>48.44</v>
      </c>
    </row>
    <row r="1052" spans="1:19" ht="11.85" customHeight="1" x14ac:dyDescent="0.2">
      <c r="A1052" s="48" t="s">
        <v>671</v>
      </c>
      <c r="B1052" s="201"/>
      <c r="C1052" s="202"/>
      <c r="D1052" s="203"/>
      <c r="E1052" s="204" t="s">
        <v>508</v>
      </c>
      <c r="F1052" s="205"/>
      <c r="G1052" s="50" t="s">
        <v>507</v>
      </c>
      <c r="H1052" s="204" t="s">
        <v>375</v>
      </c>
      <c r="I1052" s="205"/>
      <c r="K1052" s="48" t="str">
        <f t="shared" si="32"/>
        <v>г Одинцово, ул Маршала Жукова, 29</v>
      </c>
      <c r="L1052" s="48" t="str">
        <f>VLOOKUP(A:A,Лист2!$A:$F,2,FALSE)</f>
        <v>г.Одинцово, Маршала Жукова, 29</v>
      </c>
      <c r="S1052" s="48">
        <f t="shared" si="33"/>
        <v>0</v>
      </c>
    </row>
    <row r="1053" spans="1:19" ht="11.85" customHeight="1" x14ac:dyDescent="0.2">
      <c r="A1053" s="48" t="s">
        <v>671</v>
      </c>
      <c r="B1053" s="51"/>
      <c r="C1053" s="196" t="s">
        <v>670</v>
      </c>
      <c r="D1053" s="197"/>
      <c r="E1053" s="197"/>
      <c r="F1053" s="197"/>
      <c r="G1053" s="197"/>
      <c r="H1053" s="197"/>
      <c r="I1053" s="196"/>
      <c r="K1053" s="48" t="str">
        <f t="shared" si="32"/>
        <v>г Одинцово, ул Маршала Жукова, 29</v>
      </c>
      <c r="L1053" s="48" t="str">
        <f>VLOOKUP(A:A,Лист2!$A:$F,2,FALSE)</f>
        <v>г.Одинцово, Маршала Жукова, 29</v>
      </c>
      <c r="S1053" s="48">
        <f t="shared" si="33"/>
        <v>0</v>
      </c>
    </row>
    <row r="1054" spans="1:19" ht="11.85" customHeight="1" x14ac:dyDescent="0.2">
      <c r="A1054" s="48" t="s">
        <v>670</v>
      </c>
      <c r="B1054" s="198" t="s">
        <v>505</v>
      </c>
      <c r="C1054" s="212"/>
      <c r="D1054" s="213"/>
      <c r="E1054" s="204" t="s">
        <v>503</v>
      </c>
      <c r="F1054" s="205"/>
      <c r="G1054" s="50" t="s">
        <v>368</v>
      </c>
      <c r="H1054" s="204" t="s">
        <v>406</v>
      </c>
      <c r="I1054" s="205"/>
      <c r="K1054" s="48" t="str">
        <f t="shared" si="32"/>
        <v>г Одинцово, ул Маршала Жукова, 31</v>
      </c>
      <c r="L1054" s="48" t="str">
        <f>VLOOKUP(A:A,Лист2!$A:$F,2,FALSE)</f>
        <v>г.Одинцово, Маршала Жукова, 31</v>
      </c>
      <c r="S1054" s="48">
        <f t="shared" si="33"/>
        <v>0</v>
      </c>
    </row>
    <row r="1055" spans="1:19" ht="11.1" customHeight="1" x14ac:dyDescent="0.2">
      <c r="A1055" s="48" t="s">
        <v>670</v>
      </c>
      <c r="B1055" s="198" t="s">
        <v>339</v>
      </c>
      <c r="C1055" s="212"/>
      <c r="D1055" s="213"/>
      <c r="E1055" s="204" t="s">
        <v>669</v>
      </c>
      <c r="F1055" s="205"/>
      <c r="G1055" s="50" t="s">
        <v>668</v>
      </c>
      <c r="H1055" s="204" t="s">
        <v>336</v>
      </c>
      <c r="I1055" s="205"/>
      <c r="K1055" s="48" t="str">
        <f t="shared" si="32"/>
        <v>г Одинцово, ул Маршала Жукова, 31</v>
      </c>
      <c r="L1055" s="48" t="str">
        <f>VLOOKUP(A:A,Лист2!$A:$F,2,FALSE)</f>
        <v>г.Одинцово, Маршала Жукова, 31</v>
      </c>
      <c r="S1055" s="57">
        <f>G1055*1</f>
        <v>28.98</v>
      </c>
    </row>
    <row r="1056" spans="1:19" ht="11.85" customHeight="1" x14ac:dyDescent="0.2">
      <c r="A1056" s="48" t="s">
        <v>670</v>
      </c>
      <c r="B1056" s="51"/>
      <c r="C1056" s="196" t="s">
        <v>667</v>
      </c>
      <c r="D1056" s="197"/>
      <c r="E1056" s="197"/>
      <c r="F1056" s="197"/>
      <c r="G1056" s="197"/>
      <c r="H1056" s="197"/>
      <c r="I1056" s="196"/>
      <c r="K1056" s="48" t="str">
        <f t="shared" si="32"/>
        <v>г Одинцово, ул Маршала Жукова, 31</v>
      </c>
      <c r="L1056" s="48" t="str">
        <f>VLOOKUP(A:A,Лист2!$A:$F,2,FALSE)</f>
        <v>г.Одинцово, Маршала Жукова, 31</v>
      </c>
      <c r="S1056" s="48">
        <f t="shared" si="33"/>
        <v>0</v>
      </c>
    </row>
    <row r="1057" spans="1:19" ht="11.85" customHeight="1" x14ac:dyDescent="0.2">
      <c r="A1057" s="48" t="s">
        <v>667</v>
      </c>
      <c r="B1057" s="198" t="s">
        <v>505</v>
      </c>
      <c r="C1057" s="199"/>
      <c r="D1057" s="200"/>
      <c r="E1057" s="204" t="s">
        <v>503</v>
      </c>
      <c r="F1057" s="205"/>
      <c r="G1057" s="50" t="s">
        <v>368</v>
      </c>
      <c r="H1057" s="204" t="s">
        <v>406</v>
      </c>
      <c r="I1057" s="205"/>
      <c r="K1057" s="48" t="str">
        <f t="shared" si="32"/>
        <v>г Одинцово, ул Маршала Жукова, 33</v>
      </c>
      <c r="L1057" s="48" t="str">
        <f>VLOOKUP(A:A,Лист2!$A:$F,2,FALSE)</f>
        <v>г.Одинцово, Маршала Жукова, 33</v>
      </c>
      <c r="S1057" s="48">
        <f t="shared" si="33"/>
        <v>0</v>
      </c>
    </row>
    <row r="1058" spans="1:19" ht="11.85" customHeight="1" x14ac:dyDescent="0.2">
      <c r="A1058" s="48" t="s">
        <v>667</v>
      </c>
      <c r="B1058" s="201"/>
      <c r="C1058" s="202"/>
      <c r="D1058" s="203"/>
      <c r="E1058" s="204" t="s">
        <v>501</v>
      </c>
      <c r="F1058" s="205"/>
      <c r="G1058" s="50" t="s">
        <v>368</v>
      </c>
      <c r="H1058" s="204" t="s">
        <v>488</v>
      </c>
      <c r="I1058" s="205"/>
      <c r="K1058" s="48" t="str">
        <f t="shared" si="32"/>
        <v>г Одинцово, ул Маршала Жукова, 33</v>
      </c>
      <c r="L1058" s="48" t="str">
        <f>VLOOKUP(A:A,Лист2!$A:$F,2,FALSE)</f>
        <v>г.Одинцово, Маршала Жукова, 33</v>
      </c>
      <c r="S1058" s="48">
        <f t="shared" si="33"/>
        <v>0</v>
      </c>
    </row>
    <row r="1059" spans="1:19" ht="11.1" customHeight="1" x14ac:dyDescent="0.2">
      <c r="A1059" s="48" t="s">
        <v>667</v>
      </c>
      <c r="B1059" s="198" t="s">
        <v>339</v>
      </c>
      <c r="C1059" s="199"/>
      <c r="D1059" s="200"/>
      <c r="E1059" s="204" t="s">
        <v>351</v>
      </c>
      <c r="F1059" s="205"/>
      <c r="G1059" s="50" t="s">
        <v>350</v>
      </c>
      <c r="H1059" s="204" t="s">
        <v>370</v>
      </c>
      <c r="I1059" s="205"/>
      <c r="K1059" s="48" t="str">
        <f t="shared" si="32"/>
        <v>г Одинцово, ул Маршала Жукова, 33</v>
      </c>
      <c r="L1059" s="48" t="str">
        <f>VLOOKUP(A:A,Лист2!$A:$F,2,FALSE)</f>
        <v>г.Одинцово, Маршала Жукова, 33</v>
      </c>
      <c r="S1059" s="48">
        <f t="shared" si="33"/>
        <v>0</v>
      </c>
    </row>
    <row r="1060" spans="1:19" ht="11.85" customHeight="1" x14ac:dyDescent="0.2">
      <c r="A1060" s="48" t="s">
        <v>667</v>
      </c>
      <c r="B1060" s="209"/>
      <c r="C1060" s="210"/>
      <c r="D1060" s="211"/>
      <c r="E1060" s="204" t="s">
        <v>371</v>
      </c>
      <c r="F1060" s="205"/>
      <c r="G1060" s="50" t="s">
        <v>350</v>
      </c>
      <c r="H1060" s="204" t="s">
        <v>370</v>
      </c>
      <c r="I1060" s="205"/>
      <c r="K1060" s="48" t="str">
        <f t="shared" si="32"/>
        <v>г Одинцово, ул Маршала Жукова, 33</v>
      </c>
      <c r="L1060" s="48" t="str">
        <f>VLOOKUP(A:A,Лист2!$A:$F,2,FALSE)</f>
        <v>г.Одинцово, Маршала Жукова, 33</v>
      </c>
      <c r="S1060" s="48">
        <f t="shared" si="33"/>
        <v>0</v>
      </c>
    </row>
    <row r="1061" spans="1:19" ht="11.85" customHeight="1" x14ac:dyDescent="0.2">
      <c r="A1061" s="48" t="s">
        <v>667</v>
      </c>
      <c r="B1061" s="209"/>
      <c r="C1061" s="210"/>
      <c r="D1061" s="211"/>
      <c r="E1061" s="204" t="s">
        <v>369</v>
      </c>
      <c r="F1061" s="205"/>
      <c r="G1061" s="50" t="s">
        <v>368</v>
      </c>
      <c r="H1061" s="204" t="s">
        <v>367</v>
      </c>
      <c r="I1061" s="205"/>
      <c r="K1061" s="48" t="str">
        <f t="shared" si="32"/>
        <v>г Одинцово, ул Маршала Жукова, 33</v>
      </c>
      <c r="L1061" s="48" t="str">
        <f>VLOOKUP(A:A,Лист2!$A:$F,2,FALSE)</f>
        <v>г.Одинцово, Маршала Жукова, 33</v>
      </c>
      <c r="S1061" s="48">
        <f t="shared" si="33"/>
        <v>0</v>
      </c>
    </row>
    <row r="1062" spans="1:19" ht="11.85" customHeight="1" x14ac:dyDescent="0.2">
      <c r="A1062" s="48" t="s">
        <v>667</v>
      </c>
      <c r="B1062" s="209"/>
      <c r="C1062" s="210"/>
      <c r="D1062" s="211"/>
      <c r="E1062" s="204" t="s">
        <v>366</v>
      </c>
      <c r="F1062" s="205"/>
      <c r="G1062" s="50" t="s">
        <v>365</v>
      </c>
      <c r="H1062" s="204" t="s">
        <v>364</v>
      </c>
      <c r="I1062" s="205"/>
      <c r="K1062" s="48" t="str">
        <f t="shared" si="32"/>
        <v>г Одинцово, ул Маршала Жукова, 33</v>
      </c>
      <c r="L1062" s="48" t="str">
        <f>VLOOKUP(A:A,Лист2!$A:$F,2,FALSE)</f>
        <v>г.Одинцово, Маршала Жукова, 33</v>
      </c>
      <c r="S1062" s="48">
        <f t="shared" si="33"/>
        <v>0</v>
      </c>
    </row>
    <row r="1063" spans="1:19" ht="11.1" customHeight="1" x14ac:dyDescent="0.2">
      <c r="A1063" s="48" t="s">
        <v>667</v>
      </c>
      <c r="B1063" s="209"/>
      <c r="C1063" s="210"/>
      <c r="D1063" s="211"/>
      <c r="E1063" s="204" t="s">
        <v>517</v>
      </c>
      <c r="F1063" s="205"/>
      <c r="G1063" s="50" t="s">
        <v>361</v>
      </c>
      <c r="H1063" s="204" t="s">
        <v>336</v>
      </c>
      <c r="I1063" s="205"/>
      <c r="K1063" s="48" t="str">
        <f t="shared" si="32"/>
        <v>г Одинцово, ул Маршала Жукова, 33</v>
      </c>
      <c r="L1063" s="48" t="str">
        <f>VLOOKUP(A:A,Лист2!$A:$F,2,FALSE)</f>
        <v>г.Одинцово, Маршала Жукова, 33</v>
      </c>
      <c r="S1063" s="57">
        <f>G1063*1</f>
        <v>33.17</v>
      </c>
    </row>
    <row r="1064" spans="1:19" ht="11.85" customHeight="1" x14ac:dyDescent="0.2">
      <c r="A1064" s="48" t="s">
        <v>667</v>
      </c>
      <c r="B1064" s="201"/>
      <c r="C1064" s="202"/>
      <c r="D1064" s="203"/>
      <c r="E1064" s="204" t="s">
        <v>514</v>
      </c>
      <c r="F1064" s="205"/>
      <c r="G1064" s="50" t="s">
        <v>507</v>
      </c>
      <c r="H1064" s="204" t="s">
        <v>346</v>
      </c>
      <c r="I1064" s="205"/>
      <c r="K1064" s="48" t="str">
        <f t="shared" si="32"/>
        <v>г Одинцово, ул Маршала Жукова, 33</v>
      </c>
      <c r="L1064" s="48" t="str">
        <f>VLOOKUP(A:A,Лист2!$A:$F,2,FALSE)</f>
        <v>г.Одинцово, Маршала Жукова, 33</v>
      </c>
      <c r="S1064" s="48">
        <f t="shared" si="33"/>
        <v>0</v>
      </c>
    </row>
    <row r="1065" spans="1:19" ht="11.85" customHeight="1" x14ac:dyDescent="0.2">
      <c r="A1065" s="48" t="s">
        <v>667</v>
      </c>
      <c r="B1065" s="198" t="s">
        <v>497</v>
      </c>
      <c r="C1065" s="199"/>
      <c r="D1065" s="200"/>
      <c r="E1065" s="204" t="s">
        <v>495</v>
      </c>
      <c r="F1065" s="205"/>
      <c r="G1065" s="50" t="s">
        <v>365</v>
      </c>
      <c r="H1065" s="204" t="s">
        <v>494</v>
      </c>
      <c r="I1065" s="205"/>
      <c r="K1065" s="48" t="str">
        <f t="shared" si="32"/>
        <v>г Одинцово, ул Маршала Жукова, 33</v>
      </c>
      <c r="L1065" s="48" t="str">
        <f>VLOOKUP(A:A,Лист2!$A:$F,2,FALSE)</f>
        <v>г.Одинцово, Маршала Жукова, 33</v>
      </c>
      <c r="S1065" s="48">
        <f t="shared" si="33"/>
        <v>0</v>
      </c>
    </row>
    <row r="1066" spans="1:19" ht="11.85" customHeight="1" x14ac:dyDescent="0.2">
      <c r="A1066" s="48" t="s">
        <v>667</v>
      </c>
      <c r="B1066" s="209"/>
      <c r="C1066" s="210"/>
      <c r="D1066" s="211"/>
      <c r="E1066" s="204" t="s">
        <v>492</v>
      </c>
      <c r="F1066" s="205"/>
      <c r="G1066" s="50" t="s">
        <v>350</v>
      </c>
      <c r="H1066" s="204" t="s">
        <v>491</v>
      </c>
      <c r="I1066" s="205"/>
      <c r="K1066" s="48" t="str">
        <f t="shared" si="32"/>
        <v>г Одинцово, ул Маршала Жукова, 33</v>
      </c>
      <c r="L1066" s="48" t="str">
        <f>VLOOKUP(A:A,Лист2!$A:$F,2,FALSE)</f>
        <v>г.Одинцово, Маршала Жукова, 33</v>
      </c>
      <c r="S1066" s="48">
        <f t="shared" si="33"/>
        <v>0</v>
      </c>
    </row>
    <row r="1067" spans="1:19" ht="11.1" customHeight="1" x14ac:dyDescent="0.2">
      <c r="A1067" s="48" t="s">
        <v>667</v>
      </c>
      <c r="B1067" s="201"/>
      <c r="C1067" s="202"/>
      <c r="D1067" s="203"/>
      <c r="E1067" s="204" t="s">
        <v>489</v>
      </c>
      <c r="F1067" s="205"/>
      <c r="G1067" s="50" t="s">
        <v>350</v>
      </c>
      <c r="H1067" s="204" t="s">
        <v>488</v>
      </c>
      <c r="I1067" s="205"/>
      <c r="K1067" s="48" t="str">
        <f t="shared" si="32"/>
        <v>г Одинцово, ул Маршала Жукова, 33</v>
      </c>
      <c r="L1067" s="48" t="str">
        <f>VLOOKUP(A:A,Лист2!$A:$F,2,FALSE)</f>
        <v>г.Одинцово, Маршала Жукова, 33</v>
      </c>
      <c r="S1067" s="48">
        <f t="shared" si="33"/>
        <v>0</v>
      </c>
    </row>
    <row r="1068" spans="1:19" ht="11.85" customHeight="1" x14ac:dyDescent="0.2">
      <c r="A1068" s="48" t="s">
        <v>667</v>
      </c>
      <c r="B1068" s="51"/>
      <c r="C1068" s="196" t="s">
        <v>666</v>
      </c>
      <c r="D1068" s="197"/>
      <c r="E1068" s="197"/>
      <c r="F1068" s="197"/>
      <c r="G1068" s="197"/>
      <c r="H1068" s="197"/>
      <c r="I1068" s="196"/>
      <c r="K1068" s="48" t="str">
        <f t="shared" si="32"/>
        <v>г Одинцово, ул Маршала Жукова, 33</v>
      </c>
      <c r="L1068" s="48" t="str">
        <f>VLOOKUP(A:A,Лист2!$A:$F,2,FALSE)</f>
        <v>г.Одинцово, Маршала Жукова, 33</v>
      </c>
      <c r="S1068" s="48">
        <f t="shared" si="33"/>
        <v>0</v>
      </c>
    </row>
    <row r="1069" spans="1:19" ht="11.85" customHeight="1" x14ac:dyDescent="0.2">
      <c r="A1069" s="48" t="s">
        <v>666</v>
      </c>
      <c r="B1069" s="198" t="s">
        <v>505</v>
      </c>
      <c r="C1069" s="199"/>
      <c r="D1069" s="200"/>
      <c r="E1069" s="204" t="s">
        <v>503</v>
      </c>
      <c r="F1069" s="205"/>
      <c r="G1069" s="50" t="s">
        <v>368</v>
      </c>
      <c r="H1069" s="204" t="s">
        <v>406</v>
      </c>
      <c r="I1069" s="205"/>
      <c r="K1069" s="48" t="str">
        <f t="shared" si="32"/>
        <v>г Одинцово, ул Маршала Жукова, 35</v>
      </c>
      <c r="L1069" s="48" t="str">
        <f>VLOOKUP(A:A,Лист2!$A:$F,2,FALSE)</f>
        <v>г.Одинцово, Маршала Жукова, 35</v>
      </c>
      <c r="S1069" s="48">
        <f t="shared" si="33"/>
        <v>0</v>
      </c>
    </row>
    <row r="1070" spans="1:19" ht="11.85" customHeight="1" x14ac:dyDescent="0.2">
      <c r="A1070" s="48" t="s">
        <v>666</v>
      </c>
      <c r="B1070" s="201"/>
      <c r="C1070" s="202"/>
      <c r="D1070" s="203"/>
      <c r="E1070" s="204" t="s">
        <v>501</v>
      </c>
      <c r="F1070" s="205"/>
      <c r="G1070" s="50" t="s">
        <v>368</v>
      </c>
      <c r="H1070" s="204" t="s">
        <v>488</v>
      </c>
      <c r="I1070" s="205"/>
      <c r="K1070" s="48" t="str">
        <f t="shared" si="32"/>
        <v>г Одинцово, ул Маршала Жукова, 35</v>
      </c>
      <c r="L1070" s="48" t="str">
        <f>VLOOKUP(A:A,Лист2!$A:$F,2,FALSE)</f>
        <v>г.Одинцово, Маршала Жукова, 35</v>
      </c>
      <c r="S1070" s="48">
        <f t="shared" si="33"/>
        <v>0</v>
      </c>
    </row>
    <row r="1071" spans="1:19" ht="11.1" customHeight="1" x14ac:dyDescent="0.2">
      <c r="A1071" s="48" t="s">
        <v>666</v>
      </c>
      <c r="B1071" s="198" t="s">
        <v>339</v>
      </c>
      <c r="C1071" s="199"/>
      <c r="D1071" s="200"/>
      <c r="E1071" s="204" t="s">
        <v>351</v>
      </c>
      <c r="F1071" s="205"/>
      <c r="G1071" s="50" t="s">
        <v>350</v>
      </c>
      <c r="H1071" s="204" t="s">
        <v>370</v>
      </c>
      <c r="I1071" s="205"/>
      <c r="K1071" s="48" t="str">
        <f t="shared" si="32"/>
        <v>г Одинцово, ул Маршала Жукова, 35</v>
      </c>
      <c r="L1071" s="48" t="str">
        <f>VLOOKUP(A:A,Лист2!$A:$F,2,FALSE)</f>
        <v>г.Одинцово, Маршала Жукова, 35</v>
      </c>
      <c r="S1071" s="48">
        <f t="shared" si="33"/>
        <v>0</v>
      </c>
    </row>
    <row r="1072" spans="1:19" ht="11.85" customHeight="1" x14ac:dyDescent="0.2">
      <c r="A1072" s="48" t="s">
        <v>666</v>
      </c>
      <c r="B1072" s="209"/>
      <c r="C1072" s="210"/>
      <c r="D1072" s="211"/>
      <c r="E1072" s="204" t="s">
        <v>371</v>
      </c>
      <c r="F1072" s="205"/>
      <c r="G1072" s="50" t="s">
        <v>350</v>
      </c>
      <c r="H1072" s="204" t="s">
        <v>370</v>
      </c>
      <c r="I1072" s="205"/>
      <c r="K1072" s="48" t="str">
        <f t="shared" si="32"/>
        <v>г Одинцово, ул Маршала Жукова, 35</v>
      </c>
      <c r="L1072" s="48" t="str">
        <f>VLOOKUP(A:A,Лист2!$A:$F,2,FALSE)</f>
        <v>г.Одинцово, Маршала Жукова, 35</v>
      </c>
      <c r="S1072" s="48">
        <f t="shared" si="33"/>
        <v>0</v>
      </c>
    </row>
    <row r="1073" spans="1:19" ht="11.85" customHeight="1" x14ac:dyDescent="0.2">
      <c r="A1073" s="48" t="s">
        <v>666</v>
      </c>
      <c r="B1073" s="209"/>
      <c r="C1073" s="210"/>
      <c r="D1073" s="211"/>
      <c r="E1073" s="204" t="s">
        <v>369</v>
      </c>
      <c r="F1073" s="205"/>
      <c r="G1073" s="50" t="s">
        <v>368</v>
      </c>
      <c r="H1073" s="204" t="s">
        <v>367</v>
      </c>
      <c r="I1073" s="205"/>
      <c r="K1073" s="48" t="str">
        <f t="shared" si="32"/>
        <v>г Одинцово, ул Маршала Жукова, 35</v>
      </c>
      <c r="L1073" s="48" t="str">
        <f>VLOOKUP(A:A,Лист2!$A:$F,2,FALSE)</f>
        <v>г.Одинцово, Маршала Жукова, 35</v>
      </c>
      <c r="S1073" s="48">
        <f t="shared" si="33"/>
        <v>0</v>
      </c>
    </row>
    <row r="1074" spans="1:19" ht="11.85" customHeight="1" x14ac:dyDescent="0.2">
      <c r="A1074" s="48" t="s">
        <v>666</v>
      </c>
      <c r="B1074" s="201"/>
      <c r="C1074" s="202"/>
      <c r="D1074" s="203"/>
      <c r="E1074" s="204" t="s">
        <v>366</v>
      </c>
      <c r="F1074" s="205"/>
      <c r="G1074" s="50" t="s">
        <v>365</v>
      </c>
      <c r="H1074" s="204" t="s">
        <v>364</v>
      </c>
      <c r="I1074" s="205"/>
      <c r="K1074" s="48" t="str">
        <f t="shared" si="32"/>
        <v>г Одинцово, ул Маршала Жукова, 35</v>
      </c>
      <c r="L1074" s="48" t="str">
        <f>VLOOKUP(A:A,Лист2!$A:$F,2,FALSE)</f>
        <v>г.Одинцово, Маршала Жукова, 35</v>
      </c>
      <c r="S1074" s="48">
        <f t="shared" si="33"/>
        <v>0</v>
      </c>
    </row>
    <row r="1075" spans="1:19" ht="11.85" customHeight="1" x14ac:dyDescent="0.2">
      <c r="A1075" s="48" t="s">
        <v>666</v>
      </c>
      <c r="B1075" s="198" t="s">
        <v>339</v>
      </c>
      <c r="C1075" s="199"/>
      <c r="D1075" s="200"/>
      <c r="E1075" s="204" t="s">
        <v>517</v>
      </c>
      <c r="F1075" s="205"/>
      <c r="G1075" s="50" t="s">
        <v>361</v>
      </c>
      <c r="H1075" s="204" t="s">
        <v>336</v>
      </c>
      <c r="I1075" s="205"/>
      <c r="K1075" s="48" t="str">
        <f t="shared" si="32"/>
        <v>г Одинцово, ул Маршала Жукова, 35</v>
      </c>
      <c r="L1075" s="48" t="str">
        <f>VLOOKUP(A:A,Лист2!$A:$F,2,FALSE)</f>
        <v>г.Одинцово, Маршала Жукова, 35</v>
      </c>
      <c r="S1075" s="57">
        <f>G1075*1</f>
        <v>33.17</v>
      </c>
    </row>
    <row r="1076" spans="1:19" ht="11.85" customHeight="1" x14ac:dyDescent="0.2">
      <c r="A1076" s="48" t="s">
        <v>666</v>
      </c>
      <c r="B1076" s="201"/>
      <c r="C1076" s="202"/>
      <c r="D1076" s="203"/>
      <c r="E1076" s="204" t="s">
        <v>514</v>
      </c>
      <c r="F1076" s="205"/>
      <c r="G1076" s="50" t="s">
        <v>507</v>
      </c>
      <c r="H1076" s="204" t="s">
        <v>346</v>
      </c>
      <c r="I1076" s="205"/>
      <c r="K1076" s="48" t="str">
        <f t="shared" si="32"/>
        <v>г Одинцово, ул Маршала Жукова, 35</v>
      </c>
      <c r="L1076" s="48" t="str">
        <f>VLOOKUP(A:A,Лист2!$A:$F,2,FALSE)</f>
        <v>г.Одинцово, Маршала Жукова, 35</v>
      </c>
      <c r="S1076" s="48">
        <f t="shared" si="33"/>
        <v>0</v>
      </c>
    </row>
    <row r="1077" spans="1:19" ht="11.85" customHeight="1" x14ac:dyDescent="0.2">
      <c r="A1077" s="48" t="s">
        <v>666</v>
      </c>
      <c r="B1077" s="198" t="s">
        <v>497</v>
      </c>
      <c r="C1077" s="199"/>
      <c r="D1077" s="200"/>
      <c r="E1077" s="204" t="s">
        <v>495</v>
      </c>
      <c r="F1077" s="205"/>
      <c r="G1077" s="50" t="s">
        <v>365</v>
      </c>
      <c r="H1077" s="204" t="s">
        <v>494</v>
      </c>
      <c r="I1077" s="205"/>
      <c r="K1077" s="48" t="str">
        <f t="shared" si="32"/>
        <v>г Одинцово, ул Маршала Жукова, 35</v>
      </c>
      <c r="L1077" s="48" t="str">
        <f>VLOOKUP(A:A,Лист2!$A:$F,2,FALSE)</f>
        <v>г.Одинцово, Маршала Жукова, 35</v>
      </c>
      <c r="S1077" s="48">
        <f t="shared" si="33"/>
        <v>0</v>
      </c>
    </row>
    <row r="1078" spans="1:19" ht="11.1" customHeight="1" x14ac:dyDescent="0.2">
      <c r="A1078" s="48" t="s">
        <v>666</v>
      </c>
      <c r="B1078" s="209"/>
      <c r="C1078" s="210"/>
      <c r="D1078" s="211"/>
      <c r="E1078" s="204" t="s">
        <v>492</v>
      </c>
      <c r="F1078" s="205"/>
      <c r="G1078" s="50" t="s">
        <v>350</v>
      </c>
      <c r="H1078" s="204" t="s">
        <v>491</v>
      </c>
      <c r="I1078" s="205"/>
      <c r="K1078" s="48" t="str">
        <f t="shared" si="32"/>
        <v>г Одинцово, ул Маршала Жукова, 35</v>
      </c>
      <c r="L1078" s="48" t="str">
        <f>VLOOKUP(A:A,Лист2!$A:$F,2,FALSE)</f>
        <v>г.Одинцово, Маршала Жукова, 35</v>
      </c>
      <c r="S1078" s="48">
        <f t="shared" si="33"/>
        <v>0</v>
      </c>
    </row>
    <row r="1079" spans="1:19" ht="11.85" customHeight="1" x14ac:dyDescent="0.2">
      <c r="A1079" s="48" t="s">
        <v>666</v>
      </c>
      <c r="B1079" s="201"/>
      <c r="C1079" s="202"/>
      <c r="D1079" s="203"/>
      <c r="E1079" s="204" t="s">
        <v>489</v>
      </c>
      <c r="F1079" s="205"/>
      <c r="G1079" s="50" t="s">
        <v>350</v>
      </c>
      <c r="H1079" s="204" t="s">
        <v>488</v>
      </c>
      <c r="I1079" s="205"/>
      <c r="K1079" s="48" t="str">
        <f t="shared" si="32"/>
        <v>г Одинцово, ул Маршала Жукова, 35</v>
      </c>
      <c r="L1079" s="48" t="str">
        <f>VLOOKUP(A:A,Лист2!$A:$F,2,FALSE)</f>
        <v>г.Одинцово, Маршала Жукова, 35</v>
      </c>
      <c r="S1079" s="48">
        <f t="shared" si="33"/>
        <v>0</v>
      </c>
    </row>
    <row r="1080" spans="1:19" ht="11.85" customHeight="1" x14ac:dyDescent="0.2">
      <c r="A1080" s="48" t="s">
        <v>666</v>
      </c>
      <c r="B1080" s="51"/>
      <c r="C1080" s="196" t="s">
        <v>665</v>
      </c>
      <c r="D1080" s="197"/>
      <c r="E1080" s="197"/>
      <c r="F1080" s="197"/>
      <c r="G1080" s="197"/>
      <c r="H1080" s="197"/>
      <c r="I1080" s="196"/>
      <c r="K1080" s="48" t="str">
        <f t="shared" si="32"/>
        <v>г Одинцово, ул Маршала Жукова, 35</v>
      </c>
      <c r="L1080" s="48" t="str">
        <f>VLOOKUP(A:A,Лист2!$A:$F,2,FALSE)</f>
        <v>г.Одинцово, Маршала Жукова, 35</v>
      </c>
      <c r="S1080" s="48">
        <f t="shared" si="33"/>
        <v>0</v>
      </c>
    </row>
    <row r="1081" spans="1:19" ht="11.85" customHeight="1" x14ac:dyDescent="0.2">
      <c r="A1081" s="48" t="s">
        <v>665</v>
      </c>
      <c r="B1081" s="198" t="s">
        <v>505</v>
      </c>
      <c r="C1081" s="199"/>
      <c r="D1081" s="200"/>
      <c r="E1081" s="204" t="s">
        <v>503</v>
      </c>
      <c r="F1081" s="205"/>
      <c r="G1081" s="50" t="s">
        <v>368</v>
      </c>
      <c r="H1081" s="204" t="s">
        <v>406</v>
      </c>
      <c r="I1081" s="205"/>
      <c r="K1081" s="48" t="str">
        <f t="shared" si="32"/>
        <v>г Одинцово, ул Маршала Жукова, 37</v>
      </c>
      <c r="L1081" s="48" t="str">
        <f>VLOOKUP(A:A,Лист2!$A:$F,2,FALSE)</f>
        <v>г.Одинцово, Маршала Жукова, 37</v>
      </c>
      <c r="S1081" s="48">
        <f t="shared" si="33"/>
        <v>0</v>
      </c>
    </row>
    <row r="1082" spans="1:19" ht="11.1" customHeight="1" x14ac:dyDescent="0.2">
      <c r="A1082" s="48" t="s">
        <v>665</v>
      </c>
      <c r="B1082" s="201"/>
      <c r="C1082" s="202"/>
      <c r="D1082" s="203"/>
      <c r="E1082" s="204" t="s">
        <v>501</v>
      </c>
      <c r="F1082" s="205"/>
      <c r="G1082" s="50" t="s">
        <v>368</v>
      </c>
      <c r="H1082" s="204" t="s">
        <v>488</v>
      </c>
      <c r="I1082" s="205"/>
      <c r="K1082" s="48" t="str">
        <f t="shared" si="32"/>
        <v>г Одинцово, ул Маршала Жукова, 37</v>
      </c>
      <c r="L1082" s="48" t="str">
        <f>VLOOKUP(A:A,Лист2!$A:$F,2,FALSE)</f>
        <v>г.Одинцово, Маршала Жукова, 37</v>
      </c>
      <c r="S1082" s="48">
        <f t="shared" si="33"/>
        <v>0</v>
      </c>
    </row>
    <row r="1083" spans="1:19" ht="11.85" customHeight="1" x14ac:dyDescent="0.2">
      <c r="A1083" s="48" t="s">
        <v>665</v>
      </c>
      <c r="B1083" s="198" t="s">
        <v>339</v>
      </c>
      <c r="C1083" s="199"/>
      <c r="D1083" s="200"/>
      <c r="E1083" s="204" t="s">
        <v>351</v>
      </c>
      <c r="F1083" s="205"/>
      <c r="G1083" s="50" t="s">
        <v>350</v>
      </c>
      <c r="H1083" s="204" t="s">
        <v>370</v>
      </c>
      <c r="I1083" s="205"/>
      <c r="K1083" s="48" t="str">
        <f t="shared" si="32"/>
        <v>г Одинцово, ул Маршала Жукова, 37</v>
      </c>
      <c r="L1083" s="48" t="str">
        <f>VLOOKUP(A:A,Лист2!$A:$F,2,FALSE)</f>
        <v>г.Одинцово, Маршала Жукова, 37</v>
      </c>
      <c r="S1083" s="48">
        <f t="shared" si="33"/>
        <v>0</v>
      </c>
    </row>
    <row r="1084" spans="1:19" ht="11.85" customHeight="1" x14ac:dyDescent="0.2">
      <c r="A1084" s="48" t="s">
        <v>665</v>
      </c>
      <c r="B1084" s="209"/>
      <c r="C1084" s="210"/>
      <c r="D1084" s="211"/>
      <c r="E1084" s="204" t="s">
        <v>371</v>
      </c>
      <c r="F1084" s="205"/>
      <c r="G1084" s="50" t="s">
        <v>350</v>
      </c>
      <c r="H1084" s="204" t="s">
        <v>370</v>
      </c>
      <c r="I1084" s="205"/>
      <c r="K1084" s="48" t="str">
        <f t="shared" si="32"/>
        <v>г Одинцово, ул Маршала Жукова, 37</v>
      </c>
      <c r="L1084" s="48" t="str">
        <f>VLOOKUP(A:A,Лист2!$A:$F,2,FALSE)</f>
        <v>г.Одинцово, Маршала Жукова, 37</v>
      </c>
      <c r="S1084" s="48">
        <f t="shared" si="33"/>
        <v>0</v>
      </c>
    </row>
    <row r="1085" spans="1:19" ht="11.85" customHeight="1" x14ac:dyDescent="0.2">
      <c r="A1085" s="48" t="s">
        <v>665</v>
      </c>
      <c r="B1085" s="209"/>
      <c r="C1085" s="210"/>
      <c r="D1085" s="211"/>
      <c r="E1085" s="204" t="s">
        <v>369</v>
      </c>
      <c r="F1085" s="205"/>
      <c r="G1085" s="50" t="s">
        <v>368</v>
      </c>
      <c r="H1085" s="204" t="s">
        <v>367</v>
      </c>
      <c r="I1085" s="205"/>
      <c r="K1085" s="48" t="str">
        <f t="shared" si="32"/>
        <v>г Одинцово, ул Маршала Жукова, 37</v>
      </c>
      <c r="L1085" s="48" t="str">
        <f>VLOOKUP(A:A,Лист2!$A:$F,2,FALSE)</f>
        <v>г.Одинцово, Маршала Жукова, 37</v>
      </c>
      <c r="S1085" s="48">
        <f t="shared" si="33"/>
        <v>0</v>
      </c>
    </row>
    <row r="1086" spans="1:19" ht="11.1" customHeight="1" x14ac:dyDescent="0.2">
      <c r="A1086" s="48" t="s">
        <v>665</v>
      </c>
      <c r="B1086" s="209"/>
      <c r="C1086" s="210"/>
      <c r="D1086" s="211"/>
      <c r="E1086" s="204" t="s">
        <v>366</v>
      </c>
      <c r="F1086" s="205"/>
      <c r="G1086" s="50" t="s">
        <v>365</v>
      </c>
      <c r="H1086" s="204" t="s">
        <v>364</v>
      </c>
      <c r="I1086" s="205"/>
      <c r="K1086" s="48" t="str">
        <f t="shared" si="32"/>
        <v>г Одинцово, ул Маршала Жукова, 37</v>
      </c>
      <c r="L1086" s="48" t="str">
        <f>VLOOKUP(A:A,Лист2!$A:$F,2,FALSE)</f>
        <v>г.Одинцово, Маршала Жукова, 37</v>
      </c>
      <c r="S1086" s="48">
        <f t="shared" si="33"/>
        <v>0</v>
      </c>
    </row>
    <row r="1087" spans="1:19" ht="11.85" customHeight="1" x14ac:dyDescent="0.2">
      <c r="A1087" s="48" t="s">
        <v>665</v>
      </c>
      <c r="B1087" s="209"/>
      <c r="C1087" s="210"/>
      <c r="D1087" s="211"/>
      <c r="E1087" s="204" t="s">
        <v>517</v>
      </c>
      <c r="F1087" s="205"/>
      <c r="G1087" s="50" t="s">
        <v>361</v>
      </c>
      <c r="H1087" s="204" t="s">
        <v>336</v>
      </c>
      <c r="I1087" s="205"/>
      <c r="K1087" s="48" t="str">
        <f t="shared" si="32"/>
        <v>г Одинцово, ул Маршала Жукова, 37</v>
      </c>
      <c r="L1087" s="48" t="str">
        <f>VLOOKUP(A:A,Лист2!$A:$F,2,FALSE)</f>
        <v>г.Одинцово, Маршала Жукова, 37</v>
      </c>
      <c r="S1087" s="57">
        <f>G1087*1</f>
        <v>33.17</v>
      </c>
    </row>
    <row r="1088" spans="1:19" ht="11.85" customHeight="1" x14ac:dyDescent="0.2">
      <c r="A1088" s="48" t="s">
        <v>665</v>
      </c>
      <c r="B1088" s="201"/>
      <c r="C1088" s="202"/>
      <c r="D1088" s="203"/>
      <c r="E1088" s="204" t="s">
        <v>514</v>
      </c>
      <c r="F1088" s="205"/>
      <c r="G1088" s="50" t="s">
        <v>507</v>
      </c>
      <c r="H1088" s="204" t="s">
        <v>346</v>
      </c>
      <c r="I1088" s="205"/>
      <c r="K1088" s="48" t="str">
        <f t="shared" si="32"/>
        <v>г Одинцово, ул Маршала Жукова, 37</v>
      </c>
      <c r="L1088" s="48" t="str">
        <f>VLOOKUP(A:A,Лист2!$A:$F,2,FALSE)</f>
        <v>г.Одинцово, Маршала Жукова, 37</v>
      </c>
      <c r="S1088" s="48">
        <f t="shared" si="33"/>
        <v>0</v>
      </c>
    </row>
    <row r="1089" spans="1:19" ht="11.85" customHeight="1" x14ac:dyDescent="0.2">
      <c r="A1089" s="48" t="s">
        <v>665</v>
      </c>
      <c r="B1089" s="198" t="s">
        <v>497</v>
      </c>
      <c r="C1089" s="199"/>
      <c r="D1089" s="200"/>
      <c r="E1089" s="204" t="s">
        <v>495</v>
      </c>
      <c r="F1089" s="205"/>
      <c r="G1089" s="50" t="s">
        <v>365</v>
      </c>
      <c r="H1089" s="204" t="s">
        <v>494</v>
      </c>
      <c r="I1089" s="205"/>
      <c r="K1089" s="48" t="str">
        <f t="shared" si="32"/>
        <v>г Одинцово, ул Маршала Жукова, 37</v>
      </c>
      <c r="L1089" s="48" t="str">
        <f>VLOOKUP(A:A,Лист2!$A:$F,2,FALSE)</f>
        <v>г.Одинцово, Маршала Жукова, 37</v>
      </c>
      <c r="S1089" s="48">
        <f t="shared" si="33"/>
        <v>0</v>
      </c>
    </row>
    <row r="1090" spans="1:19" ht="11.1" customHeight="1" x14ac:dyDescent="0.2">
      <c r="A1090" s="48" t="s">
        <v>665</v>
      </c>
      <c r="B1090" s="209"/>
      <c r="C1090" s="210"/>
      <c r="D1090" s="211"/>
      <c r="E1090" s="204" t="s">
        <v>492</v>
      </c>
      <c r="F1090" s="205"/>
      <c r="G1090" s="50" t="s">
        <v>350</v>
      </c>
      <c r="H1090" s="204" t="s">
        <v>491</v>
      </c>
      <c r="I1090" s="205"/>
      <c r="K1090" s="48" t="str">
        <f t="shared" si="32"/>
        <v>г Одинцово, ул Маршала Жукова, 37</v>
      </c>
      <c r="L1090" s="48" t="str">
        <f>VLOOKUP(A:A,Лист2!$A:$F,2,FALSE)</f>
        <v>г.Одинцово, Маршала Жукова, 37</v>
      </c>
      <c r="S1090" s="48">
        <f t="shared" si="33"/>
        <v>0</v>
      </c>
    </row>
    <row r="1091" spans="1:19" ht="11.85" customHeight="1" x14ac:dyDescent="0.2">
      <c r="A1091" s="48" t="s">
        <v>665</v>
      </c>
      <c r="B1091" s="201"/>
      <c r="C1091" s="202"/>
      <c r="D1091" s="203"/>
      <c r="E1091" s="204" t="s">
        <v>489</v>
      </c>
      <c r="F1091" s="205"/>
      <c r="G1091" s="50" t="s">
        <v>350</v>
      </c>
      <c r="H1091" s="204" t="s">
        <v>488</v>
      </c>
      <c r="I1091" s="205"/>
      <c r="K1091" s="48" t="str">
        <f t="shared" si="32"/>
        <v>г Одинцово, ул Маршала Жукова, 37</v>
      </c>
      <c r="L1091" s="48" t="str">
        <f>VLOOKUP(A:A,Лист2!$A:$F,2,FALSE)</f>
        <v>г.Одинцово, Маршала Жукова, 37</v>
      </c>
      <c r="S1091" s="48">
        <f t="shared" si="33"/>
        <v>0</v>
      </c>
    </row>
    <row r="1092" spans="1:19" ht="11.85" customHeight="1" x14ac:dyDescent="0.2">
      <c r="A1092" s="48" t="s">
        <v>665</v>
      </c>
      <c r="B1092" s="51"/>
      <c r="C1092" s="196" t="s">
        <v>664</v>
      </c>
      <c r="D1092" s="197"/>
      <c r="E1092" s="197"/>
      <c r="F1092" s="197"/>
      <c r="G1092" s="197"/>
      <c r="H1092" s="197"/>
      <c r="I1092" s="196"/>
      <c r="K1092" s="48" t="str">
        <f t="shared" si="32"/>
        <v>г Одинцово, ул Маршала Жукова, 37</v>
      </c>
      <c r="L1092" s="48" t="str">
        <f>VLOOKUP(A:A,Лист2!$A:$F,2,FALSE)</f>
        <v>г.Одинцово, Маршала Жукова, 37</v>
      </c>
      <c r="S1092" s="48">
        <f t="shared" si="33"/>
        <v>0</v>
      </c>
    </row>
    <row r="1093" spans="1:19" ht="11.85" customHeight="1" x14ac:dyDescent="0.2">
      <c r="A1093" s="48" t="s">
        <v>664</v>
      </c>
      <c r="B1093" s="198" t="s">
        <v>505</v>
      </c>
      <c r="C1093" s="199"/>
      <c r="D1093" s="200"/>
      <c r="E1093" s="204" t="s">
        <v>503</v>
      </c>
      <c r="F1093" s="205"/>
      <c r="G1093" s="50" t="s">
        <v>368</v>
      </c>
      <c r="H1093" s="204" t="s">
        <v>406</v>
      </c>
      <c r="I1093" s="205"/>
      <c r="K1093" s="48" t="str">
        <f t="shared" si="32"/>
        <v>г Одинцово, ул Маршала Жукова, 41</v>
      </c>
      <c r="L1093" s="48" t="str">
        <f>VLOOKUP(A:A,Лист2!$A:$F,2,FALSE)</f>
        <v>г.Одинцово, Маршала Жукова, 41</v>
      </c>
      <c r="S1093" s="48">
        <f t="shared" si="33"/>
        <v>0</v>
      </c>
    </row>
    <row r="1094" spans="1:19" ht="11.1" customHeight="1" x14ac:dyDescent="0.2">
      <c r="A1094" s="48" t="s">
        <v>664</v>
      </c>
      <c r="B1094" s="201"/>
      <c r="C1094" s="202"/>
      <c r="D1094" s="203"/>
      <c r="E1094" s="204" t="s">
        <v>501</v>
      </c>
      <c r="F1094" s="205"/>
      <c r="G1094" s="50" t="s">
        <v>368</v>
      </c>
      <c r="H1094" s="204" t="s">
        <v>488</v>
      </c>
      <c r="I1094" s="205"/>
      <c r="K1094" s="48" t="str">
        <f t="shared" si="32"/>
        <v>г Одинцово, ул Маршала Жукова, 41</v>
      </c>
      <c r="L1094" s="48" t="str">
        <f>VLOOKUP(A:A,Лист2!$A:$F,2,FALSE)</f>
        <v>г.Одинцово, Маршала Жукова, 41</v>
      </c>
      <c r="S1094" s="48">
        <f t="shared" si="33"/>
        <v>0</v>
      </c>
    </row>
    <row r="1095" spans="1:19" ht="11.85" customHeight="1" x14ac:dyDescent="0.2">
      <c r="A1095" s="48" t="s">
        <v>664</v>
      </c>
      <c r="B1095" s="198" t="s">
        <v>339</v>
      </c>
      <c r="C1095" s="199"/>
      <c r="D1095" s="200"/>
      <c r="E1095" s="204" t="s">
        <v>351</v>
      </c>
      <c r="F1095" s="205"/>
      <c r="G1095" s="50" t="s">
        <v>350</v>
      </c>
      <c r="H1095" s="204" t="s">
        <v>370</v>
      </c>
      <c r="I1095" s="205"/>
      <c r="K1095" s="48" t="str">
        <f t="shared" si="32"/>
        <v>г Одинцово, ул Маршала Жукова, 41</v>
      </c>
      <c r="L1095" s="48" t="str">
        <f>VLOOKUP(A:A,Лист2!$A:$F,2,FALSE)</f>
        <v>г.Одинцово, Маршала Жукова, 41</v>
      </c>
      <c r="S1095" s="48">
        <f t="shared" si="33"/>
        <v>0</v>
      </c>
    </row>
    <row r="1096" spans="1:19" ht="11.85" customHeight="1" x14ac:dyDescent="0.2">
      <c r="A1096" s="48" t="s">
        <v>664</v>
      </c>
      <c r="B1096" s="209"/>
      <c r="C1096" s="210"/>
      <c r="D1096" s="211"/>
      <c r="E1096" s="204" t="s">
        <v>371</v>
      </c>
      <c r="F1096" s="205"/>
      <c r="G1096" s="50" t="s">
        <v>350</v>
      </c>
      <c r="H1096" s="204" t="s">
        <v>370</v>
      </c>
      <c r="I1096" s="205"/>
      <c r="K1096" s="48" t="str">
        <f t="shared" si="32"/>
        <v>г Одинцово, ул Маршала Жукова, 41</v>
      </c>
      <c r="L1096" s="48" t="str">
        <f>VLOOKUP(A:A,Лист2!$A:$F,2,FALSE)</f>
        <v>г.Одинцово, Маршала Жукова, 41</v>
      </c>
      <c r="S1096" s="48">
        <f t="shared" si="33"/>
        <v>0</v>
      </c>
    </row>
    <row r="1097" spans="1:19" ht="11.85" customHeight="1" x14ac:dyDescent="0.2">
      <c r="A1097" s="48" t="s">
        <v>664</v>
      </c>
      <c r="B1097" s="209"/>
      <c r="C1097" s="210"/>
      <c r="D1097" s="211"/>
      <c r="E1097" s="204" t="s">
        <v>369</v>
      </c>
      <c r="F1097" s="205"/>
      <c r="G1097" s="50" t="s">
        <v>368</v>
      </c>
      <c r="H1097" s="204" t="s">
        <v>367</v>
      </c>
      <c r="I1097" s="205"/>
      <c r="K1097" s="48" t="str">
        <f t="shared" si="32"/>
        <v>г Одинцово, ул Маршала Жукова, 41</v>
      </c>
      <c r="L1097" s="48" t="str">
        <f>VLOOKUP(A:A,Лист2!$A:$F,2,FALSE)</f>
        <v>г.Одинцово, Маршала Жукова, 41</v>
      </c>
      <c r="S1097" s="48">
        <f t="shared" si="33"/>
        <v>0</v>
      </c>
    </row>
    <row r="1098" spans="1:19" ht="11.1" customHeight="1" x14ac:dyDescent="0.2">
      <c r="A1098" s="48" t="s">
        <v>664</v>
      </c>
      <c r="B1098" s="209"/>
      <c r="C1098" s="210"/>
      <c r="D1098" s="211"/>
      <c r="E1098" s="204" t="s">
        <v>366</v>
      </c>
      <c r="F1098" s="205"/>
      <c r="G1098" s="50" t="s">
        <v>365</v>
      </c>
      <c r="H1098" s="204" t="s">
        <v>364</v>
      </c>
      <c r="I1098" s="205"/>
      <c r="K1098" s="48" t="str">
        <f t="shared" ref="K1098:K1161" si="34">IF(C1097&gt;0,C1097,K1097)</f>
        <v>г Одинцово, ул Маршала Жукова, 41</v>
      </c>
      <c r="L1098" s="48" t="str">
        <f>VLOOKUP(A:A,Лист2!$A:$F,2,FALSE)</f>
        <v>г.Одинцово, Маршала Жукова, 41</v>
      </c>
      <c r="S1098" s="48">
        <f t="shared" ref="S1098:S1161" si="35">IF($E1098=S$7,G1098,0)</f>
        <v>0</v>
      </c>
    </row>
    <row r="1099" spans="1:19" ht="11.85" customHeight="1" x14ac:dyDescent="0.2">
      <c r="A1099" s="48" t="s">
        <v>664</v>
      </c>
      <c r="B1099" s="209"/>
      <c r="C1099" s="210"/>
      <c r="D1099" s="211"/>
      <c r="E1099" s="204" t="s">
        <v>517</v>
      </c>
      <c r="F1099" s="205"/>
      <c r="G1099" s="50" t="s">
        <v>361</v>
      </c>
      <c r="H1099" s="204" t="s">
        <v>336</v>
      </c>
      <c r="I1099" s="205"/>
      <c r="K1099" s="48" t="str">
        <f t="shared" si="34"/>
        <v>г Одинцово, ул Маршала Жукова, 41</v>
      </c>
      <c r="L1099" s="48" t="str">
        <f>VLOOKUP(A:A,Лист2!$A:$F,2,FALSE)</f>
        <v>г.Одинцово, Маршала Жукова, 41</v>
      </c>
      <c r="S1099" s="57">
        <f>G1099*1</f>
        <v>33.17</v>
      </c>
    </row>
    <row r="1100" spans="1:19" ht="11.85" customHeight="1" x14ac:dyDescent="0.2">
      <c r="A1100" s="48" t="s">
        <v>664</v>
      </c>
      <c r="B1100" s="201"/>
      <c r="C1100" s="202"/>
      <c r="D1100" s="203"/>
      <c r="E1100" s="204" t="s">
        <v>514</v>
      </c>
      <c r="F1100" s="205"/>
      <c r="G1100" s="50" t="s">
        <v>507</v>
      </c>
      <c r="H1100" s="204" t="s">
        <v>346</v>
      </c>
      <c r="I1100" s="205"/>
      <c r="K1100" s="48" t="str">
        <f t="shared" si="34"/>
        <v>г Одинцово, ул Маршала Жукова, 41</v>
      </c>
      <c r="L1100" s="48" t="str">
        <f>VLOOKUP(A:A,Лист2!$A:$F,2,FALSE)</f>
        <v>г.Одинцово, Маршала Жукова, 41</v>
      </c>
      <c r="S1100" s="48">
        <f t="shared" si="35"/>
        <v>0</v>
      </c>
    </row>
    <row r="1101" spans="1:19" ht="11.85" customHeight="1" x14ac:dyDescent="0.2">
      <c r="A1101" s="48" t="s">
        <v>664</v>
      </c>
      <c r="B1101" s="198" t="s">
        <v>497</v>
      </c>
      <c r="C1101" s="199"/>
      <c r="D1101" s="200"/>
      <c r="E1101" s="204" t="s">
        <v>495</v>
      </c>
      <c r="F1101" s="205"/>
      <c r="G1101" s="50" t="s">
        <v>365</v>
      </c>
      <c r="H1101" s="204" t="s">
        <v>494</v>
      </c>
      <c r="I1101" s="205"/>
      <c r="K1101" s="48" t="str">
        <f t="shared" si="34"/>
        <v>г Одинцово, ул Маршала Жукова, 41</v>
      </c>
      <c r="L1101" s="48" t="str">
        <f>VLOOKUP(A:A,Лист2!$A:$F,2,FALSE)</f>
        <v>г.Одинцово, Маршала Жукова, 41</v>
      </c>
      <c r="S1101" s="48">
        <f t="shared" si="35"/>
        <v>0</v>
      </c>
    </row>
    <row r="1102" spans="1:19" ht="11.1" customHeight="1" x14ac:dyDescent="0.2">
      <c r="A1102" s="48" t="s">
        <v>664</v>
      </c>
      <c r="B1102" s="209"/>
      <c r="C1102" s="210"/>
      <c r="D1102" s="211"/>
      <c r="E1102" s="204" t="s">
        <v>492</v>
      </c>
      <c r="F1102" s="205"/>
      <c r="G1102" s="50" t="s">
        <v>350</v>
      </c>
      <c r="H1102" s="204" t="s">
        <v>491</v>
      </c>
      <c r="I1102" s="205"/>
      <c r="K1102" s="48" t="str">
        <f t="shared" si="34"/>
        <v>г Одинцово, ул Маршала Жукова, 41</v>
      </c>
      <c r="L1102" s="48" t="str">
        <f>VLOOKUP(A:A,Лист2!$A:$F,2,FALSE)</f>
        <v>г.Одинцово, Маршала Жукова, 41</v>
      </c>
      <c r="S1102" s="48">
        <f t="shared" si="35"/>
        <v>0</v>
      </c>
    </row>
    <row r="1103" spans="1:19" ht="11.85" customHeight="1" x14ac:dyDescent="0.2">
      <c r="A1103" s="48" t="s">
        <v>664</v>
      </c>
      <c r="B1103" s="201"/>
      <c r="C1103" s="202"/>
      <c r="D1103" s="203"/>
      <c r="E1103" s="204" t="s">
        <v>489</v>
      </c>
      <c r="F1103" s="205"/>
      <c r="G1103" s="50" t="s">
        <v>350</v>
      </c>
      <c r="H1103" s="204" t="s">
        <v>488</v>
      </c>
      <c r="I1103" s="205"/>
      <c r="K1103" s="48" t="str">
        <f t="shared" si="34"/>
        <v>г Одинцово, ул Маршала Жукова, 41</v>
      </c>
      <c r="L1103" s="48" t="str">
        <f>VLOOKUP(A:A,Лист2!$A:$F,2,FALSE)</f>
        <v>г.Одинцово, Маршала Жукова, 41</v>
      </c>
      <c r="S1103" s="48">
        <f t="shared" si="35"/>
        <v>0</v>
      </c>
    </row>
    <row r="1104" spans="1:19" ht="11.85" customHeight="1" x14ac:dyDescent="0.2">
      <c r="A1104" s="48" t="s">
        <v>664</v>
      </c>
      <c r="B1104" s="51"/>
      <c r="C1104" s="196" t="s">
        <v>663</v>
      </c>
      <c r="D1104" s="197"/>
      <c r="E1104" s="197"/>
      <c r="F1104" s="197"/>
      <c r="G1104" s="197"/>
      <c r="H1104" s="197"/>
      <c r="I1104" s="196"/>
      <c r="K1104" s="48" t="str">
        <f t="shared" si="34"/>
        <v>г Одинцово, ул Маршала Жукова, 41</v>
      </c>
      <c r="L1104" s="48" t="str">
        <f>VLOOKUP(A:A,Лист2!$A:$F,2,FALSE)</f>
        <v>г.Одинцово, Маршала Жукова, 41</v>
      </c>
      <c r="S1104" s="48">
        <f t="shared" si="35"/>
        <v>0</v>
      </c>
    </row>
    <row r="1105" spans="1:19" ht="11.85" customHeight="1" x14ac:dyDescent="0.2">
      <c r="A1105" s="48" t="s">
        <v>663</v>
      </c>
      <c r="B1105" s="198" t="s">
        <v>505</v>
      </c>
      <c r="C1105" s="199"/>
      <c r="D1105" s="200"/>
      <c r="E1105" s="204" t="s">
        <v>504</v>
      </c>
      <c r="F1105" s="205"/>
      <c r="G1105" s="50" t="s">
        <v>368</v>
      </c>
      <c r="H1105" s="204" t="s">
        <v>406</v>
      </c>
      <c r="I1105" s="205"/>
      <c r="K1105" s="48" t="str">
        <f t="shared" si="34"/>
        <v>г Одинцово, ул Маршала Жукова, 43</v>
      </c>
      <c r="L1105" s="48" t="str">
        <f>VLOOKUP(A:A,Лист2!$A:$F,2,FALSE)</f>
        <v>г.Одинцово, Маршала Жукова, 43</v>
      </c>
      <c r="S1105" s="48">
        <f t="shared" si="35"/>
        <v>0</v>
      </c>
    </row>
    <row r="1106" spans="1:19" ht="11.1" customHeight="1" x14ac:dyDescent="0.2">
      <c r="A1106" s="48" t="s">
        <v>663</v>
      </c>
      <c r="B1106" s="209"/>
      <c r="C1106" s="210"/>
      <c r="D1106" s="211"/>
      <c r="E1106" s="204" t="s">
        <v>503</v>
      </c>
      <c r="F1106" s="205"/>
      <c r="G1106" s="50" t="s">
        <v>368</v>
      </c>
      <c r="H1106" s="204" t="s">
        <v>406</v>
      </c>
      <c r="I1106" s="205"/>
      <c r="K1106" s="48" t="str">
        <f t="shared" si="34"/>
        <v>г Одинцово, ул Маршала Жукова, 43</v>
      </c>
      <c r="L1106" s="48" t="str">
        <f>VLOOKUP(A:A,Лист2!$A:$F,2,FALSE)</f>
        <v>г.Одинцово, Маршала Жукова, 43</v>
      </c>
      <c r="S1106" s="48">
        <f t="shared" si="35"/>
        <v>0</v>
      </c>
    </row>
    <row r="1107" spans="1:19" ht="11.85" customHeight="1" x14ac:dyDescent="0.2">
      <c r="A1107" s="48" t="s">
        <v>663</v>
      </c>
      <c r="B1107" s="209"/>
      <c r="C1107" s="210"/>
      <c r="D1107" s="211"/>
      <c r="E1107" s="204" t="s">
        <v>502</v>
      </c>
      <c r="F1107" s="205"/>
      <c r="G1107" s="50" t="s">
        <v>368</v>
      </c>
      <c r="H1107" s="204" t="s">
        <v>488</v>
      </c>
      <c r="I1107" s="205"/>
      <c r="K1107" s="48" t="str">
        <f t="shared" si="34"/>
        <v>г Одинцово, ул Маршала Жукова, 43</v>
      </c>
      <c r="L1107" s="48" t="str">
        <f>VLOOKUP(A:A,Лист2!$A:$F,2,FALSE)</f>
        <v>г.Одинцово, Маршала Жукова, 43</v>
      </c>
      <c r="S1107" s="48">
        <f t="shared" si="35"/>
        <v>0</v>
      </c>
    </row>
    <row r="1108" spans="1:19" ht="11.85" customHeight="1" x14ac:dyDescent="0.2">
      <c r="A1108" s="48" t="s">
        <v>663</v>
      </c>
      <c r="B1108" s="201"/>
      <c r="C1108" s="202"/>
      <c r="D1108" s="203"/>
      <c r="E1108" s="204" t="s">
        <v>501</v>
      </c>
      <c r="F1108" s="205"/>
      <c r="G1108" s="50" t="s">
        <v>368</v>
      </c>
      <c r="H1108" s="204" t="s">
        <v>488</v>
      </c>
      <c r="I1108" s="205"/>
      <c r="K1108" s="48" t="str">
        <f t="shared" si="34"/>
        <v>г Одинцово, ул Маршала Жукова, 43</v>
      </c>
      <c r="L1108" s="48" t="str">
        <f>VLOOKUP(A:A,Лист2!$A:$F,2,FALSE)</f>
        <v>г.Одинцово, Маршала Жукова, 43</v>
      </c>
      <c r="S1108" s="48">
        <f t="shared" si="35"/>
        <v>0</v>
      </c>
    </row>
    <row r="1109" spans="1:19" ht="11.85" customHeight="1" x14ac:dyDescent="0.2">
      <c r="A1109" s="48" t="s">
        <v>663</v>
      </c>
      <c r="B1109" s="198" t="s">
        <v>339</v>
      </c>
      <c r="C1109" s="199"/>
      <c r="D1109" s="200"/>
      <c r="E1109" s="204" t="s">
        <v>351</v>
      </c>
      <c r="F1109" s="205"/>
      <c r="G1109" s="50" t="s">
        <v>350</v>
      </c>
      <c r="H1109" s="204" t="s">
        <v>370</v>
      </c>
      <c r="I1109" s="205"/>
      <c r="K1109" s="48" t="str">
        <f t="shared" si="34"/>
        <v>г Одинцово, ул Маршала Жукова, 43</v>
      </c>
      <c r="L1109" s="48" t="str">
        <f>VLOOKUP(A:A,Лист2!$A:$F,2,FALSE)</f>
        <v>г.Одинцово, Маршала Жукова, 43</v>
      </c>
      <c r="S1109" s="48">
        <f t="shared" si="35"/>
        <v>0</v>
      </c>
    </row>
    <row r="1110" spans="1:19" ht="11.1" customHeight="1" x14ac:dyDescent="0.2">
      <c r="A1110" s="48" t="s">
        <v>663</v>
      </c>
      <c r="B1110" s="209"/>
      <c r="C1110" s="210"/>
      <c r="D1110" s="211"/>
      <c r="E1110" s="204" t="s">
        <v>371</v>
      </c>
      <c r="F1110" s="205"/>
      <c r="G1110" s="50" t="s">
        <v>350</v>
      </c>
      <c r="H1110" s="204" t="s">
        <v>370</v>
      </c>
      <c r="I1110" s="205"/>
      <c r="K1110" s="48" t="str">
        <f t="shared" si="34"/>
        <v>г Одинцово, ул Маршала Жукова, 43</v>
      </c>
      <c r="L1110" s="48" t="str">
        <f>VLOOKUP(A:A,Лист2!$A:$F,2,FALSE)</f>
        <v>г.Одинцово, Маршала Жукова, 43</v>
      </c>
      <c r="S1110" s="48">
        <f t="shared" si="35"/>
        <v>0</v>
      </c>
    </row>
    <row r="1111" spans="1:19" ht="11.85" customHeight="1" x14ac:dyDescent="0.2">
      <c r="A1111" s="48" t="s">
        <v>663</v>
      </c>
      <c r="B1111" s="209"/>
      <c r="C1111" s="210"/>
      <c r="D1111" s="211"/>
      <c r="E1111" s="204" t="s">
        <v>369</v>
      </c>
      <c r="F1111" s="205"/>
      <c r="G1111" s="50" t="s">
        <v>368</v>
      </c>
      <c r="H1111" s="204" t="s">
        <v>367</v>
      </c>
      <c r="I1111" s="205"/>
      <c r="K1111" s="48" t="str">
        <f t="shared" si="34"/>
        <v>г Одинцово, ул Маршала Жукова, 43</v>
      </c>
      <c r="L1111" s="48" t="str">
        <f>VLOOKUP(A:A,Лист2!$A:$F,2,FALSE)</f>
        <v>г.Одинцово, Маршала Жукова, 43</v>
      </c>
      <c r="S1111" s="48">
        <f t="shared" si="35"/>
        <v>0</v>
      </c>
    </row>
    <row r="1112" spans="1:19" ht="11.85" customHeight="1" x14ac:dyDescent="0.2">
      <c r="A1112" s="48" t="s">
        <v>663</v>
      </c>
      <c r="B1112" s="209"/>
      <c r="C1112" s="210"/>
      <c r="D1112" s="211"/>
      <c r="E1112" s="204" t="s">
        <v>366</v>
      </c>
      <c r="F1112" s="205"/>
      <c r="G1112" s="50" t="s">
        <v>365</v>
      </c>
      <c r="H1112" s="204" t="s">
        <v>364</v>
      </c>
      <c r="I1112" s="205"/>
      <c r="K1112" s="48" t="str">
        <f t="shared" si="34"/>
        <v>г Одинцово, ул Маршала Жукова, 43</v>
      </c>
      <c r="L1112" s="48" t="str">
        <f>VLOOKUP(A:A,Лист2!$A:$F,2,FALSE)</f>
        <v>г.Одинцово, Маршала Жукова, 43</v>
      </c>
      <c r="S1112" s="48">
        <f t="shared" si="35"/>
        <v>0</v>
      </c>
    </row>
    <row r="1113" spans="1:19" ht="11.85" customHeight="1" x14ac:dyDescent="0.2">
      <c r="A1113" s="48" t="s">
        <v>663</v>
      </c>
      <c r="B1113" s="209"/>
      <c r="C1113" s="210"/>
      <c r="D1113" s="211"/>
      <c r="E1113" s="204" t="s">
        <v>517</v>
      </c>
      <c r="F1113" s="205"/>
      <c r="G1113" s="50" t="s">
        <v>361</v>
      </c>
      <c r="H1113" s="204" t="s">
        <v>336</v>
      </c>
      <c r="I1113" s="205"/>
      <c r="K1113" s="48" t="str">
        <f t="shared" si="34"/>
        <v>г Одинцово, ул Маршала Жукова, 43</v>
      </c>
      <c r="L1113" s="48" t="str">
        <f>VLOOKUP(A:A,Лист2!$A:$F,2,FALSE)</f>
        <v>г.Одинцово, Маршала Жукова, 43</v>
      </c>
      <c r="S1113" s="57">
        <f>G1113*1</f>
        <v>33.17</v>
      </c>
    </row>
    <row r="1114" spans="1:19" ht="11.1" customHeight="1" x14ac:dyDescent="0.2">
      <c r="A1114" s="48" t="s">
        <v>663</v>
      </c>
      <c r="B1114" s="201"/>
      <c r="C1114" s="202"/>
      <c r="D1114" s="203"/>
      <c r="E1114" s="204" t="s">
        <v>514</v>
      </c>
      <c r="F1114" s="205"/>
      <c r="G1114" s="50" t="s">
        <v>507</v>
      </c>
      <c r="H1114" s="204" t="s">
        <v>346</v>
      </c>
      <c r="I1114" s="205"/>
      <c r="K1114" s="48" t="str">
        <f t="shared" si="34"/>
        <v>г Одинцово, ул Маршала Жукова, 43</v>
      </c>
      <c r="L1114" s="48" t="str">
        <f>VLOOKUP(A:A,Лист2!$A:$F,2,FALSE)</f>
        <v>г.Одинцово, Маршала Жукова, 43</v>
      </c>
      <c r="S1114" s="48">
        <f t="shared" si="35"/>
        <v>0</v>
      </c>
    </row>
    <row r="1115" spans="1:19" ht="11.85" customHeight="1" x14ac:dyDescent="0.2">
      <c r="A1115" s="48" t="s">
        <v>663</v>
      </c>
      <c r="B1115" s="198" t="s">
        <v>497</v>
      </c>
      <c r="C1115" s="199"/>
      <c r="D1115" s="200"/>
      <c r="E1115" s="204" t="s">
        <v>496</v>
      </c>
      <c r="F1115" s="205"/>
      <c r="G1115" s="50" t="s">
        <v>365</v>
      </c>
      <c r="H1115" s="204" t="s">
        <v>494</v>
      </c>
      <c r="I1115" s="205"/>
      <c r="K1115" s="48" t="str">
        <f t="shared" si="34"/>
        <v>г Одинцово, ул Маршала Жукова, 43</v>
      </c>
      <c r="L1115" s="48" t="str">
        <f>VLOOKUP(A:A,Лист2!$A:$F,2,FALSE)</f>
        <v>г.Одинцово, Маршала Жукова, 43</v>
      </c>
      <c r="S1115" s="48">
        <f t="shared" si="35"/>
        <v>0</v>
      </c>
    </row>
    <row r="1116" spans="1:19" ht="11.85" customHeight="1" x14ac:dyDescent="0.2">
      <c r="A1116" s="48" t="s">
        <v>663</v>
      </c>
      <c r="B1116" s="209"/>
      <c r="C1116" s="210"/>
      <c r="D1116" s="211"/>
      <c r="E1116" s="204" t="s">
        <v>495</v>
      </c>
      <c r="F1116" s="205"/>
      <c r="G1116" s="50" t="s">
        <v>365</v>
      </c>
      <c r="H1116" s="204" t="s">
        <v>494</v>
      </c>
      <c r="I1116" s="205"/>
      <c r="K1116" s="48" t="str">
        <f t="shared" si="34"/>
        <v>г Одинцово, ул Маршала Жукова, 43</v>
      </c>
      <c r="L1116" s="48" t="str">
        <f>VLOOKUP(A:A,Лист2!$A:$F,2,FALSE)</f>
        <v>г.Одинцово, Маршала Жукова, 43</v>
      </c>
      <c r="S1116" s="48">
        <f t="shared" si="35"/>
        <v>0</v>
      </c>
    </row>
    <row r="1117" spans="1:19" ht="11.85" customHeight="1" x14ac:dyDescent="0.2">
      <c r="A1117" s="48" t="s">
        <v>663</v>
      </c>
      <c r="B1117" s="209"/>
      <c r="C1117" s="210"/>
      <c r="D1117" s="211"/>
      <c r="E1117" s="204" t="s">
        <v>493</v>
      </c>
      <c r="F1117" s="205"/>
      <c r="G1117" s="50" t="s">
        <v>350</v>
      </c>
      <c r="H1117" s="204" t="s">
        <v>491</v>
      </c>
      <c r="I1117" s="205"/>
      <c r="K1117" s="48" t="str">
        <f t="shared" si="34"/>
        <v>г Одинцово, ул Маршала Жукова, 43</v>
      </c>
      <c r="L1117" s="48" t="str">
        <f>VLOOKUP(A:A,Лист2!$A:$F,2,FALSE)</f>
        <v>г.Одинцово, Маршала Жукова, 43</v>
      </c>
      <c r="S1117" s="48">
        <f t="shared" si="35"/>
        <v>0</v>
      </c>
    </row>
    <row r="1118" spans="1:19" ht="11.1" customHeight="1" x14ac:dyDescent="0.2">
      <c r="A1118" s="48" t="s">
        <v>663</v>
      </c>
      <c r="B1118" s="209"/>
      <c r="C1118" s="210"/>
      <c r="D1118" s="211"/>
      <c r="E1118" s="204" t="s">
        <v>492</v>
      </c>
      <c r="F1118" s="205"/>
      <c r="G1118" s="50" t="s">
        <v>350</v>
      </c>
      <c r="H1118" s="204" t="s">
        <v>491</v>
      </c>
      <c r="I1118" s="205"/>
      <c r="K1118" s="48" t="str">
        <f t="shared" si="34"/>
        <v>г Одинцово, ул Маршала Жукова, 43</v>
      </c>
      <c r="L1118" s="48" t="str">
        <f>VLOOKUP(A:A,Лист2!$A:$F,2,FALSE)</f>
        <v>г.Одинцово, Маршала Жукова, 43</v>
      </c>
      <c r="S1118" s="48">
        <f t="shared" si="35"/>
        <v>0</v>
      </c>
    </row>
    <row r="1119" spans="1:19" ht="11.85" customHeight="1" x14ac:dyDescent="0.2">
      <c r="A1119" s="48" t="s">
        <v>663</v>
      </c>
      <c r="B1119" s="209"/>
      <c r="C1119" s="210"/>
      <c r="D1119" s="211"/>
      <c r="E1119" s="204" t="s">
        <v>490</v>
      </c>
      <c r="F1119" s="205"/>
      <c r="G1119" s="50" t="s">
        <v>350</v>
      </c>
      <c r="H1119" s="204" t="s">
        <v>488</v>
      </c>
      <c r="I1119" s="205"/>
      <c r="K1119" s="48" t="str">
        <f t="shared" si="34"/>
        <v>г Одинцово, ул Маршала Жукова, 43</v>
      </c>
      <c r="L1119" s="48" t="str">
        <f>VLOOKUP(A:A,Лист2!$A:$F,2,FALSE)</f>
        <v>г.Одинцово, Маршала Жукова, 43</v>
      </c>
      <c r="S1119" s="48">
        <f t="shared" si="35"/>
        <v>0</v>
      </c>
    </row>
    <row r="1120" spans="1:19" ht="11.85" customHeight="1" x14ac:dyDescent="0.2">
      <c r="A1120" s="48" t="s">
        <v>663</v>
      </c>
      <c r="B1120" s="201"/>
      <c r="C1120" s="202"/>
      <c r="D1120" s="203"/>
      <c r="E1120" s="204" t="s">
        <v>489</v>
      </c>
      <c r="F1120" s="205"/>
      <c r="G1120" s="50" t="s">
        <v>350</v>
      </c>
      <c r="H1120" s="204" t="s">
        <v>488</v>
      </c>
      <c r="I1120" s="205"/>
      <c r="K1120" s="48" t="str">
        <f t="shared" si="34"/>
        <v>г Одинцово, ул Маршала Жукова, 43</v>
      </c>
      <c r="L1120" s="48" t="str">
        <f>VLOOKUP(A:A,Лист2!$A:$F,2,FALSE)</f>
        <v>г.Одинцово, Маршала Жукова, 43</v>
      </c>
      <c r="S1120" s="48">
        <f t="shared" si="35"/>
        <v>0</v>
      </c>
    </row>
    <row r="1121" spans="1:19" ht="11.85" customHeight="1" x14ac:dyDescent="0.2">
      <c r="A1121" s="48" t="s">
        <v>663</v>
      </c>
      <c r="B1121" s="51"/>
      <c r="C1121" s="196" t="s">
        <v>662</v>
      </c>
      <c r="D1121" s="197"/>
      <c r="E1121" s="197"/>
      <c r="F1121" s="197"/>
      <c r="G1121" s="197"/>
      <c r="H1121" s="197"/>
      <c r="I1121" s="196"/>
      <c r="K1121" s="48" t="str">
        <f t="shared" si="34"/>
        <v>г Одинцово, ул Маршала Жукова, 43</v>
      </c>
      <c r="L1121" s="48" t="str">
        <f>VLOOKUP(A:A,Лист2!$A:$F,2,FALSE)</f>
        <v>г.Одинцово, Маршала Жукова, 43</v>
      </c>
      <c r="S1121" s="48">
        <f t="shared" si="35"/>
        <v>0</v>
      </c>
    </row>
    <row r="1122" spans="1:19" ht="11.1" customHeight="1" x14ac:dyDescent="0.2">
      <c r="A1122" s="48" t="s">
        <v>662</v>
      </c>
      <c r="B1122" s="198" t="s">
        <v>505</v>
      </c>
      <c r="C1122" s="199"/>
      <c r="D1122" s="200"/>
      <c r="E1122" s="204" t="s">
        <v>503</v>
      </c>
      <c r="F1122" s="205"/>
      <c r="G1122" s="50" t="s">
        <v>368</v>
      </c>
      <c r="H1122" s="204" t="s">
        <v>406</v>
      </c>
      <c r="I1122" s="205"/>
      <c r="K1122" s="48" t="str">
        <f t="shared" si="34"/>
        <v>г Одинцово, ул Маршала Жукова, 45</v>
      </c>
      <c r="L1122" s="48" t="str">
        <f>VLOOKUP(A:A,Лист2!$A:$F,2,FALSE)</f>
        <v>г.Одинцово, Маршала Жукова, 45</v>
      </c>
      <c r="S1122" s="48">
        <f t="shared" si="35"/>
        <v>0</v>
      </c>
    </row>
    <row r="1123" spans="1:19" ht="11.85" customHeight="1" x14ac:dyDescent="0.2">
      <c r="A1123" s="48" t="s">
        <v>662</v>
      </c>
      <c r="B1123" s="201"/>
      <c r="C1123" s="202"/>
      <c r="D1123" s="203"/>
      <c r="E1123" s="204" t="s">
        <v>501</v>
      </c>
      <c r="F1123" s="205"/>
      <c r="G1123" s="50" t="s">
        <v>368</v>
      </c>
      <c r="H1123" s="204" t="s">
        <v>488</v>
      </c>
      <c r="I1123" s="205"/>
      <c r="K1123" s="48" t="str">
        <f t="shared" si="34"/>
        <v>г Одинцово, ул Маршала Жукова, 45</v>
      </c>
      <c r="L1123" s="48" t="str">
        <f>VLOOKUP(A:A,Лист2!$A:$F,2,FALSE)</f>
        <v>г.Одинцово, Маршала Жукова, 45</v>
      </c>
      <c r="S1123" s="48">
        <f t="shared" si="35"/>
        <v>0</v>
      </c>
    </row>
    <row r="1124" spans="1:19" ht="11.85" customHeight="1" x14ac:dyDescent="0.2">
      <c r="A1124" s="48" t="s">
        <v>662</v>
      </c>
      <c r="B1124" s="198" t="s">
        <v>339</v>
      </c>
      <c r="C1124" s="199"/>
      <c r="D1124" s="200"/>
      <c r="E1124" s="204" t="s">
        <v>351</v>
      </c>
      <c r="F1124" s="205"/>
      <c r="G1124" s="50" t="s">
        <v>350</v>
      </c>
      <c r="H1124" s="204" t="s">
        <v>370</v>
      </c>
      <c r="I1124" s="205"/>
      <c r="K1124" s="48" t="str">
        <f t="shared" si="34"/>
        <v>г Одинцово, ул Маршала Жукова, 45</v>
      </c>
      <c r="L1124" s="48" t="str">
        <f>VLOOKUP(A:A,Лист2!$A:$F,2,FALSE)</f>
        <v>г.Одинцово, Маршала Жукова, 45</v>
      </c>
      <c r="S1124" s="48">
        <f t="shared" si="35"/>
        <v>0</v>
      </c>
    </row>
    <row r="1125" spans="1:19" ht="11.85" customHeight="1" x14ac:dyDescent="0.2">
      <c r="A1125" s="48" t="s">
        <v>662</v>
      </c>
      <c r="B1125" s="209"/>
      <c r="C1125" s="210"/>
      <c r="D1125" s="211"/>
      <c r="E1125" s="204" t="s">
        <v>371</v>
      </c>
      <c r="F1125" s="205"/>
      <c r="G1125" s="50" t="s">
        <v>350</v>
      </c>
      <c r="H1125" s="204" t="s">
        <v>370</v>
      </c>
      <c r="I1125" s="205"/>
      <c r="K1125" s="48" t="str">
        <f t="shared" si="34"/>
        <v>г Одинцово, ул Маршала Жукова, 45</v>
      </c>
      <c r="L1125" s="48" t="str">
        <f>VLOOKUP(A:A,Лист2!$A:$F,2,FALSE)</f>
        <v>г.Одинцово, Маршала Жукова, 45</v>
      </c>
      <c r="S1125" s="48">
        <f t="shared" si="35"/>
        <v>0</v>
      </c>
    </row>
    <row r="1126" spans="1:19" ht="11.1" customHeight="1" x14ac:dyDescent="0.2">
      <c r="A1126" s="48" t="s">
        <v>662</v>
      </c>
      <c r="B1126" s="209"/>
      <c r="C1126" s="210"/>
      <c r="D1126" s="211"/>
      <c r="E1126" s="204" t="s">
        <v>369</v>
      </c>
      <c r="F1126" s="205"/>
      <c r="G1126" s="50" t="s">
        <v>368</v>
      </c>
      <c r="H1126" s="204" t="s">
        <v>367</v>
      </c>
      <c r="I1126" s="205"/>
      <c r="K1126" s="48" t="str">
        <f t="shared" si="34"/>
        <v>г Одинцово, ул Маршала Жукова, 45</v>
      </c>
      <c r="L1126" s="48" t="str">
        <f>VLOOKUP(A:A,Лист2!$A:$F,2,FALSE)</f>
        <v>г.Одинцово, Маршала Жукова, 45</v>
      </c>
      <c r="S1126" s="48">
        <f t="shared" si="35"/>
        <v>0</v>
      </c>
    </row>
    <row r="1127" spans="1:19" ht="11.85" customHeight="1" x14ac:dyDescent="0.2">
      <c r="A1127" s="48" t="s">
        <v>662</v>
      </c>
      <c r="B1127" s="209"/>
      <c r="C1127" s="210"/>
      <c r="D1127" s="211"/>
      <c r="E1127" s="204" t="s">
        <v>366</v>
      </c>
      <c r="F1127" s="205"/>
      <c r="G1127" s="50" t="s">
        <v>365</v>
      </c>
      <c r="H1127" s="204" t="s">
        <v>364</v>
      </c>
      <c r="I1127" s="205"/>
      <c r="K1127" s="48" t="str">
        <f t="shared" si="34"/>
        <v>г Одинцово, ул Маршала Жукова, 45</v>
      </c>
      <c r="L1127" s="48" t="str">
        <f>VLOOKUP(A:A,Лист2!$A:$F,2,FALSE)</f>
        <v>г.Одинцово, Маршала Жукова, 45</v>
      </c>
      <c r="S1127" s="48">
        <f t="shared" si="35"/>
        <v>0</v>
      </c>
    </row>
    <row r="1128" spans="1:19" ht="11.85" customHeight="1" x14ac:dyDescent="0.2">
      <c r="A1128" s="48" t="s">
        <v>662</v>
      </c>
      <c r="B1128" s="209"/>
      <c r="C1128" s="210"/>
      <c r="D1128" s="211"/>
      <c r="E1128" s="204" t="s">
        <v>517</v>
      </c>
      <c r="F1128" s="205"/>
      <c r="G1128" s="50" t="s">
        <v>361</v>
      </c>
      <c r="H1128" s="204" t="s">
        <v>336</v>
      </c>
      <c r="I1128" s="205"/>
      <c r="K1128" s="48" t="str">
        <f t="shared" si="34"/>
        <v>г Одинцово, ул Маршала Жукова, 45</v>
      </c>
      <c r="L1128" s="48" t="str">
        <f>VLOOKUP(A:A,Лист2!$A:$F,2,FALSE)</f>
        <v>г.Одинцово, Маршала Жукова, 45</v>
      </c>
      <c r="S1128" s="57">
        <f>G1128*1</f>
        <v>33.17</v>
      </c>
    </row>
    <row r="1129" spans="1:19" ht="11.85" customHeight="1" x14ac:dyDescent="0.2">
      <c r="A1129" s="48" t="s">
        <v>662</v>
      </c>
      <c r="B1129" s="201"/>
      <c r="C1129" s="202"/>
      <c r="D1129" s="203"/>
      <c r="E1129" s="204" t="s">
        <v>514</v>
      </c>
      <c r="F1129" s="205"/>
      <c r="G1129" s="50" t="s">
        <v>507</v>
      </c>
      <c r="H1129" s="204" t="s">
        <v>346</v>
      </c>
      <c r="I1129" s="205"/>
      <c r="K1129" s="48" t="str">
        <f t="shared" si="34"/>
        <v>г Одинцово, ул Маршала Жукова, 45</v>
      </c>
      <c r="L1129" s="48" t="str">
        <f>VLOOKUP(A:A,Лист2!$A:$F,2,FALSE)</f>
        <v>г.Одинцово, Маршала Жукова, 45</v>
      </c>
      <c r="S1129" s="48">
        <f t="shared" si="35"/>
        <v>0</v>
      </c>
    </row>
    <row r="1130" spans="1:19" ht="11.1" customHeight="1" x14ac:dyDescent="0.2">
      <c r="A1130" s="48" t="s">
        <v>662</v>
      </c>
      <c r="B1130" s="198" t="s">
        <v>497</v>
      </c>
      <c r="C1130" s="199"/>
      <c r="D1130" s="200"/>
      <c r="E1130" s="204" t="s">
        <v>495</v>
      </c>
      <c r="F1130" s="205"/>
      <c r="G1130" s="50" t="s">
        <v>365</v>
      </c>
      <c r="H1130" s="204" t="s">
        <v>494</v>
      </c>
      <c r="I1130" s="205"/>
      <c r="K1130" s="48" t="str">
        <f t="shared" si="34"/>
        <v>г Одинцово, ул Маршала Жукова, 45</v>
      </c>
      <c r="L1130" s="48" t="str">
        <f>VLOOKUP(A:A,Лист2!$A:$F,2,FALSE)</f>
        <v>г.Одинцово, Маршала Жукова, 45</v>
      </c>
      <c r="S1130" s="48">
        <f t="shared" si="35"/>
        <v>0</v>
      </c>
    </row>
    <row r="1131" spans="1:19" ht="11.85" customHeight="1" x14ac:dyDescent="0.2">
      <c r="A1131" s="48" t="s">
        <v>662</v>
      </c>
      <c r="B1131" s="209"/>
      <c r="C1131" s="210"/>
      <c r="D1131" s="211"/>
      <c r="E1131" s="204" t="s">
        <v>492</v>
      </c>
      <c r="F1131" s="205"/>
      <c r="G1131" s="50" t="s">
        <v>350</v>
      </c>
      <c r="H1131" s="204" t="s">
        <v>491</v>
      </c>
      <c r="I1131" s="205"/>
      <c r="K1131" s="48" t="str">
        <f t="shared" si="34"/>
        <v>г Одинцово, ул Маршала Жукова, 45</v>
      </c>
      <c r="L1131" s="48" t="str">
        <f>VLOOKUP(A:A,Лист2!$A:$F,2,FALSE)</f>
        <v>г.Одинцово, Маршала Жукова, 45</v>
      </c>
      <c r="S1131" s="48">
        <f t="shared" si="35"/>
        <v>0</v>
      </c>
    </row>
    <row r="1132" spans="1:19" ht="11.85" customHeight="1" x14ac:dyDescent="0.2">
      <c r="A1132" s="48" t="s">
        <v>662</v>
      </c>
      <c r="B1132" s="201"/>
      <c r="C1132" s="202"/>
      <c r="D1132" s="203"/>
      <c r="E1132" s="204" t="s">
        <v>489</v>
      </c>
      <c r="F1132" s="205"/>
      <c r="G1132" s="50" t="s">
        <v>350</v>
      </c>
      <c r="H1132" s="204" t="s">
        <v>488</v>
      </c>
      <c r="I1132" s="205"/>
      <c r="K1132" s="48" t="str">
        <f t="shared" si="34"/>
        <v>г Одинцово, ул Маршала Жукова, 45</v>
      </c>
      <c r="L1132" s="48" t="str">
        <f>VLOOKUP(A:A,Лист2!$A:$F,2,FALSE)</f>
        <v>г.Одинцово, Маршала Жукова, 45</v>
      </c>
      <c r="S1132" s="48">
        <f t="shared" si="35"/>
        <v>0</v>
      </c>
    </row>
    <row r="1133" spans="1:19" ht="11.85" customHeight="1" x14ac:dyDescent="0.2">
      <c r="A1133" s="48" t="s">
        <v>662</v>
      </c>
      <c r="B1133" s="51"/>
      <c r="C1133" s="196" t="s">
        <v>661</v>
      </c>
      <c r="D1133" s="197"/>
      <c r="E1133" s="197"/>
      <c r="F1133" s="197"/>
      <c r="G1133" s="197"/>
      <c r="H1133" s="197"/>
      <c r="I1133" s="196"/>
      <c r="K1133" s="48" t="str">
        <f t="shared" si="34"/>
        <v>г Одинцово, ул Маршала Жукова, 45</v>
      </c>
      <c r="L1133" s="48" t="str">
        <f>VLOOKUP(A:A,Лист2!$A:$F,2,FALSE)</f>
        <v>г.Одинцово, Маршала Жукова, 45</v>
      </c>
      <c r="S1133" s="48">
        <f t="shared" si="35"/>
        <v>0</v>
      </c>
    </row>
    <row r="1134" spans="1:19" ht="11.1" customHeight="1" x14ac:dyDescent="0.2">
      <c r="A1134" s="48" t="s">
        <v>661</v>
      </c>
      <c r="B1134" s="198" t="s">
        <v>339</v>
      </c>
      <c r="C1134" s="199"/>
      <c r="D1134" s="200"/>
      <c r="E1134" s="204" t="s">
        <v>351</v>
      </c>
      <c r="F1134" s="205"/>
      <c r="G1134" s="50" t="s">
        <v>350</v>
      </c>
      <c r="H1134" s="204" t="s">
        <v>370</v>
      </c>
      <c r="I1134" s="205"/>
      <c r="K1134" s="48" t="str">
        <f t="shared" si="34"/>
        <v>г Одинцово, ул Маршала Жукова, 47</v>
      </c>
      <c r="L1134" s="48" t="str">
        <f>VLOOKUP(A:A,Лист2!$A:$F,2,FALSE)</f>
        <v>г.Одинцово, Маршала Жукова, 47</v>
      </c>
      <c r="S1134" s="48">
        <f t="shared" si="35"/>
        <v>0</v>
      </c>
    </row>
    <row r="1135" spans="1:19" ht="11.85" customHeight="1" x14ac:dyDescent="0.2">
      <c r="A1135" s="48" t="s">
        <v>661</v>
      </c>
      <c r="B1135" s="209"/>
      <c r="C1135" s="210"/>
      <c r="D1135" s="211"/>
      <c r="E1135" s="204" t="s">
        <v>371</v>
      </c>
      <c r="F1135" s="205"/>
      <c r="G1135" s="50" t="s">
        <v>350</v>
      </c>
      <c r="H1135" s="204" t="s">
        <v>370</v>
      </c>
      <c r="I1135" s="205"/>
      <c r="K1135" s="48" t="str">
        <f t="shared" si="34"/>
        <v>г Одинцово, ул Маршала Жукова, 47</v>
      </c>
      <c r="L1135" s="48" t="str">
        <f>VLOOKUP(A:A,Лист2!$A:$F,2,FALSE)</f>
        <v>г.Одинцово, Маршала Жукова, 47</v>
      </c>
      <c r="S1135" s="48">
        <f t="shared" si="35"/>
        <v>0</v>
      </c>
    </row>
    <row r="1136" spans="1:19" ht="11.85" customHeight="1" x14ac:dyDescent="0.2">
      <c r="A1136" s="48" t="s">
        <v>661</v>
      </c>
      <c r="B1136" s="209"/>
      <c r="C1136" s="210"/>
      <c r="D1136" s="211"/>
      <c r="E1136" s="204" t="s">
        <v>369</v>
      </c>
      <c r="F1136" s="205"/>
      <c r="G1136" s="50" t="s">
        <v>368</v>
      </c>
      <c r="H1136" s="204" t="s">
        <v>367</v>
      </c>
      <c r="I1136" s="205"/>
      <c r="K1136" s="48" t="str">
        <f t="shared" si="34"/>
        <v>г Одинцово, ул Маршала Жукова, 47</v>
      </c>
      <c r="L1136" s="48" t="str">
        <f>VLOOKUP(A:A,Лист2!$A:$F,2,FALSE)</f>
        <v>г.Одинцово, Маршала Жукова, 47</v>
      </c>
      <c r="S1136" s="48">
        <f t="shared" si="35"/>
        <v>0</v>
      </c>
    </row>
    <row r="1137" spans="1:19" ht="11.85" customHeight="1" x14ac:dyDescent="0.2">
      <c r="A1137" s="48" t="s">
        <v>661</v>
      </c>
      <c r="B1137" s="209"/>
      <c r="C1137" s="210"/>
      <c r="D1137" s="211"/>
      <c r="E1137" s="204" t="s">
        <v>366</v>
      </c>
      <c r="F1137" s="205"/>
      <c r="G1137" s="50" t="s">
        <v>365</v>
      </c>
      <c r="H1137" s="204" t="s">
        <v>364</v>
      </c>
      <c r="I1137" s="205"/>
      <c r="K1137" s="48" t="str">
        <f t="shared" si="34"/>
        <v>г Одинцово, ул Маршала Жукова, 47</v>
      </c>
      <c r="L1137" s="48" t="str">
        <f>VLOOKUP(A:A,Лист2!$A:$F,2,FALSE)</f>
        <v>г.Одинцово, Маршала Жукова, 47</v>
      </c>
      <c r="S1137" s="48">
        <f t="shared" si="35"/>
        <v>0</v>
      </c>
    </row>
    <row r="1138" spans="1:19" ht="11.1" customHeight="1" x14ac:dyDescent="0.2">
      <c r="A1138" s="48" t="s">
        <v>661</v>
      </c>
      <c r="B1138" s="209"/>
      <c r="C1138" s="210"/>
      <c r="D1138" s="211"/>
      <c r="E1138" s="204" t="s">
        <v>517</v>
      </c>
      <c r="F1138" s="205"/>
      <c r="G1138" s="50" t="s">
        <v>361</v>
      </c>
      <c r="H1138" s="204" t="s">
        <v>336</v>
      </c>
      <c r="I1138" s="205"/>
      <c r="K1138" s="48" t="str">
        <f t="shared" si="34"/>
        <v>г Одинцово, ул Маршала Жукова, 47</v>
      </c>
      <c r="L1138" s="48" t="str">
        <f>VLOOKUP(A:A,Лист2!$A:$F,2,FALSE)</f>
        <v>г.Одинцово, Маршала Жукова, 47</v>
      </c>
      <c r="S1138" s="57">
        <f>G1138*1</f>
        <v>33.17</v>
      </c>
    </row>
    <row r="1139" spans="1:19" ht="11.85" customHeight="1" x14ac:dyDescent="0.2">
      <c r="A1139" s="48" t="s">
        <v>661</v>
      </c>
      <c r="B1139" s="201"/>
      <c r="C1139" s="202"/>
      <c r="D1139" s="203"/>
      <c r="E1139" s="204" t="s">
        <v>514</v>
      </c>
      <c r="F1139" s="205"/>
      <c r="G1139" s="50" t="s">
        <v>507</v>
      </c>
      <c r="H1139" s="204" t="s">
        <v>346</v>
      </c>
      <c r="I1139" s="205"/>
      <c r="K1139" s="48" t="str">
        <f t="shared" si="34"/>
        <v>г Одинцово, ул Маршала Жукова, 47</v>
      </c>
      <c r="L1139" s="48" t="str">
        <f>VLOOKUP(A:A,Лист2!$A:$F,2,FALSE)</f>
        <v>г.Одинцово, Маршала Жукова, 47</v>
      </c>
      <c r="S1139" s="48">
        <f t="shared" si="35"/>
        <v>0</v>
      </c>
    </row>
    <row r="1140" spans="1:19" ht="11.85" customHeight="1" x14ac:dyDescent="0.2">
      <c r="A1140" s="48" t="s">
        <v>661</v>
      </c>
      <c r="B1140" s="51"/>
      <c r="C1140" s="196" t="s">
        <v>660</v>
      </c>
      <c r="D1140" s="197"/>
      <c r="E1140" s="197"/>
      <c r="F1140" s="197"/>
      <c r="G1140" s="197"/>
      <c r="H1140" s="197"/>
      <c r="I1140" s="196"/>
      <c r="K1140" s="48" t="str">
        <f t="shared" si="34"/>
        <v>г Одинцово, ул Маршала Жукова, 47</v>
      </c>
      <c r="L1140" s="48" t="str">
        <f>VLOOKUP(A:A,Лист2!$A:$F,2,FALSE)</f>
        <v>г.Одинцово, Маршала Жукова, 47</v>
      </c>
      <c r="S1140" s="48">
        <f t="shared" si="35"/>
        <v>0</v>
      </c>
    </row>
    <row r="1141" spans="1:19" ht="11.85" customHeight="1" x14ac:dyDescent="0.2">
      <c r="A1141" s="48" t="s">
        <v>660</v>
      </c>
      <c r="B1141" s="198" t="s">
        <v>339</v>
      </c>
      <c r="C1141" s="212"/>
      <c r="D1141" s="213"/>
      <c r="E1141" s="204" t="s">
        <v>351</v>
      </c>
      <c r="F1141" s="205"/>
      <c r="G1141" s="50" t="s">
        <v>350</v>
      </c>
      <c r="H1141" s="204" t="s">
        <v>396</v>
      </c>
      <c r="I1141" s="205"/>
      <c r="K1141" s="48" t="str">
        <f t="shared" si="34"/>
        <v>г Одинцово, ул Маршала Жукова, 49</v>
      </c>
      <c r="L1141" s="48" t="str">
        <f>VLOOKUP(A:A,Лист2!$A:$F,2,FALSE)</f>
        <v>г.Одинцово, Маршала Жукова, 49</v>
      </c>
      <c r="S1141" s="48">
        <f t="shared" si="35"/>
        <v>0</v>
      </c>
    </row>
    <row r="1142" spans="1:19" ht="11.85" customHeight="1" x14ac:dyDescent="0.2">
      <c r="A1142" s="48" t="s">
        <v>660</v>
      </c>
      <c r="B1142" s="198" t="s">
        <v>339</v>
      </c>
      <c r="C1142" s="199"/>
      <c r="D1142" s="200"/>
      <c r="E1142" s="204" t="s">
        <v>371</v>
      </c>
      <c r="F1142" s="205"/>
      <c r="G1142" s="50" t="s">
        <v>350</v>
      </c>
      <c r="H1142" s="204" t="s">
        <v>396</v>
      </c>
      <c r="I1142" s="205"/>
      <c r="K1142" s="48" t="str">
        <f t="shared" si="34"/>
        <v>г Одинцово, ул Маршала Жукова, 49</v>
      </c>
      <c r="L1142" s="48" t="str">
        <f>VLOOKUP(A:A,Лист2!$A:$F,2,FALSE)</f>
        <v>г.Одинцово, Маршала Жукова, 49</v>
      </c>
      <c r="S1142" s="48">
        <f t="shared" si="35"/>
        <v>0</v>
      </c>
    </row>
    <row r="1143" spans="1:19" ht="11.85" customHeight="1" x14ac:dyDescent="0.2">
      <c r="A1143" s="48" t="s">
        <v>660</v>
      </c>
      <c r="B1143" s="209"/>
      <c r="C1143" s="210"/>
      <c r="D1143" s="211"/>
      <c r="E1143" s="204" t="s">
        <v>369</v>
      </c>
      <c r="F1143" s="205"/>
      <c r="G1143" s="50" t="s">
        <v>368</v>
      </c>
      <c r="H1143" s="204" t="s">
        <v>398</v>
      </c>
      <c r="I1143" s="205"/>
      <c r="K1143" s="48" t="str">
        <f t="shared" si="34"/>
        <v>г Одинцово, ул Маршала Жукова, 49</v>
      </c>
      <c r="L1143" s="48" t="str">
        <f>VLOOKUP(A:A,Лист2!$A:$F,2,FALSE)</f>
        <v>г.Одинцово, Маршала Жукова, 49</v>
      </c>
      <c r="S1143" s="48">
        <f t="shared" si="35"/>
        <v>0</v>
      </c>
    </row>
    <row r="1144" spans="1:19" ht="11.85" customHeight="1" x14ac:dyDescent="0.2">
      <c r="A1144" s="48" t="s">
        <v>660</v>
      </c>
      <c r="B1144" s="209"/>
      <c r="C1144" s="210"/>
      <c r="D1144" s="211"/>
      <c r="E1144" s="204" t="s">
        <v>366</v>
      </c>
      <c r="F1144" s="205"/>
      <c r="G1144" s="50" t="s">
        <v>365</v>
      </c>
      <c r="H1144" s="204" t="s">
        <v>401</v>
      </c>
      <c r="I1144" s="205"/>
      <c r="K1144" s="48" t="str">
        <f t="shared" si="34"/>
        <v>г Одинцово, ул Маршала Жукова, 49</v>
      </c>
      <c r="L1144" s="48" t="str">
        <f>VLOOKUP(A:A,Лист2!$A:$F,2,FALSE)</f>
        <v>г.Одинцово, Маршала Жукова, 49</v>
      </c>
      <c r="S1144" s="48">
        <f t="shared" si="35"/>
        <v>0</v>
      </c>
    </row>
    <row r="1145" spans="1:19" ht="11.1" customHeight="1" x14ac:dyDescent="0.2">
      <c r="A1145" s="48" t="s">
        <v>660</v>
      </c>
      <c r="B1145" s="209"/>
      <c r="C1145" s="210"/>
      <c r="D1145" s="211"/>
      <c r="E1145" s="204" t="s">
        <v>500</v>
      </c>
      <c r="F1145" s="205"/>
      <c r="G1145" s="50" t="s">
        <v>373</v>
      </c>
      <c r="H1145" s="204" t="s">
        <v>336</v>
      </c>
      <c r="I1145" s="205"/>
      <c r="K1145" s="48" t="str">
        <f t="shared" si="34"/>
        <v>г Одинцово, ул Маршала Жукова, 49</v>
      </c>
      <c r="L1145" s="48" t="str">
        <f>VLOOKUP(A:A,Лист2!$A:$F,2,FALSE)</f>
        <v>г.Одинцово, Маршала Жукова, 49</v>
      </c>
      <c r="S1145" s="57">
        <f>G1145*1</f>
        <v>48.16</v>
      </c>
    </row>
    <row r="1146" spans="1:19" ht="11.85" customHeight="1" x14ac:dyDescent="0.2">
      <c r="A1146" s="48" t="s">
        <v>660</v>
      </c>
      <c r="B1146" s="201"/>
      <c r="C1146" s="202"/>
      <c r="D1146" s="203"/>
      <c r="E1146" s="204" t="s">
        <v>499</v>
      </c>
      <c r="F1146" s="205"/>
      <c r="G1146" s="50" t="s">
        <v>498</v>
      </c>
      <c r="H1146" s="204" t="s">
        <v>375</v>
      </c>
      <c r="I1146" s="205"/>
      <c r="K1146" s="48" t="str">
        <f t="shared" si="34"/>
        <v>г Одинцово, ул Маршала Жукова, 49</v>
      </c>
      <c r="L1146" s="48" t="str">
        <f>VLOOKUP(A:A,Лист2!$A:$F,2,FALSE)</f>
        <v>г.Одинцово, Маршала Жукова, 49</v>
      </c>
      <c r="S1146" s="48">
        <f t="shared" si="35"/>
        <v>0</v>
      </c>
    </row>
    <row r="1147" spans="1:19" ht="11.85" customHeight="1" x14ac:dyDescent="0.2">
      <c r="A1147" s="48" t="s">
        <v>660</v>
      </c>
      <c r="B1147" s="198" t="s">
        <v>497</v>
      </c>
      <c r="C1147" s="199"/>
      <c r="D1147" s="200"/>
      <c r="E1147" s="204" t="s">
        <v>495</v>
      </c>
      <c r="F1147" s="205"/>
      <c r="G1147" s="50" t="s">
        <v>365</v>
      </c>
      <c r="H1147" s="204" t="s">
        <v>494</v>
      </c>
      <c r="I1147" s="205"/>
      <c r="K1147" s="48" t="str">
        <f t="shared" si="34"/>
        <v>г Одинцово, ул Маршала Жукова, 49</v>
      </c>
      <c r="L1147" s="48" t="str">
        <f>VLOOKUP(A:A,Лист2!$A:$F,2,FALSE)</f>
        <v>г.Одинцово, Маршала Жукова, 49</v>
      </c>
      <c r="S1147" s="48">
        <f t="shared" si="35"/>
        <v>0</v>
      </c>
    </row>
    <row r="1148" spans="1:19" ht="11.85" customHeight="1" x14ac:dyDescent="0.2">
      <c r="A1148" s="48" t="s">
        <v>660</v>
      </c>
      <c r="B1148" s="201"/>
      <c r="C1148" s="202"/>
      <c r="D1148" s="203"/>
      <c r="E1148" s="204" t="s">
        <v>492</v>
      </c>
      <c r="F1148" s="205"/>
      <c r="G1148" s="50" t="s">
        <v>350</v>
      </c>
      <c r="H1148" s="204" t="s">
        <v>491</v>
      </c>
      <c r="I1148" s="205"/>
      <c r="K1148" s="48" t="str">
        <f t="shared" si="34"/>
        <v>г Одинцово, ул Маршала Жукова, 49</v>
      </c>
      <c r="L1148" s="48" t="str">
        <f>VLOOKUP(A:A,Лист2!$A:$F,2,FALSE)</f>
        <v>г.Одинцово, Маршала Жукова, 49</v>
      </c>
      <c r="S1148" s="48">
        <f t="shared" si="35"/>
        <v>0</v>
      </c>
    </row>
    <row r="1149" spans="1:19" ht="11.1" customHeight="1" x14ac:dyDescent="0.2">
      <c r="A1149" s="48" t="s">
        <v>660</v>
      </c>
      <c r="B1149" s="51"/>
      <c r="C1149" s="196" t="s">
        <v>659</v>
      </c>
      <c r="D1149" s="197"/>
      <c r="E1149" s="197"/>
      <c r="F1149" s="197"/>
      <c r="G1149" s="197"/>
      <c r="H1149" s="197"/>
      <c r="I1149" s="196"/>
      <c r="K1149" s="48" t="str">
        <f t="shared" si="34"/>
        <v>г Одинцово, ул Маршала Жукова, 49</v>
      </c>
      <c r="L1149" s="48" t="str">
        <f>VLOOKUP(A:A,Лист2!$A:$F,2,FALSE)</f>
        <v>г.Одинцово, Маршала Жукова, 49</v>
      </c>
      <c r="S1149" s="48">
        <f t="shared" si="35"/>
        <v>0</v>
      </c>
    </row>
    <row r="1150" spans="1:19" ht="11.85" customHeight="1" x14ac:dyDescent="0.2">
      <c r="A1150" s="48" t="s">
        <v>659</v>
      </c>
      <c r="B1150" s="198" t="s">
        <v>505</v>
      </c>
      <c r="C1150" s="199"/>
      <c r="D1150" s="200"/>
      <c r="E1150" s="204" t="s">
        <v>503</v>
      </c>
      <c r="F1150" s="205"/>
      <c r="G1150" s="50" t="s">
        <v>368</v>
      </c>
      <c r="H1150" s="204" t="s">
        <v>406</v>
      </c>
      <c r="I1150" s="205"/>
      <c r="K1150" s="48" t="str">
        <f t="shared" si="34"/>
        <v>г Одинцово, ул Маршала Неделина, 5</v>
      </c>
      <c r="L1150" s="48" t="str">
        <f>VLOOKUP(A:A,Лист2!$A:$F,2,FALSE)</f>
        <v>г.Одинцово, Неделина, 5</v>
      </c>
      <c r="S1150" s="48">
        <f t="shared" si="35"/>
        <v>0</v>
      </c>
    </row>
    <row r="1151" spans="1:19" ht="11.85" customHeight="1" x14ac:dyDescent="0.2">
      <c r="A1151" s="48" t="s">
        <v>659</v>
      </c>
      <c r="B1151" s="201"/>
      <c r="C1151" s="202"/>
      <c r="D1151" s="203"/>
      <c r="E1151" s="204" t="s">
        <v>501</v>
      </c>
      <c r="F1151" s="205"/>
      <c r="G1151" s="50" t="s">
        <v>368</v>
      </c>
      <c r="H1151" s="204" t="s">
        <v>488</v>
      </c>
      <c r="I1151" s="205"/>
      <c r="K1151" s="48" t="str">
        <f t="shared" si="34"/>
        <v>г Одинцово, ул Маршала Неделина, 5</v>
      </c>
      <c r="L1151" s="48" t="str">
        <f>VLOOKUP(A:A,Лист2!$A:$F,2,FALSE)</f>
        <v>г.Одинцово, Неделина, 5</v>
      </c>
      <c r="S1151" s="48">
        <f t="shared" si="35"/>
        <v>0</v>
      </c>
    </row>
    <row r="1152" spans="1:19" ht="11.85" customHeight="1" x14ac:dyDescent="0.2">
      <c r="A1152" s="48" t="s">
        <v>659</v>
      </c>
      <c r="B1152" s="198" t="s">
        <v>339</v>
      </c>
      <c r="C1152" s="199"/>
      <c r="D1152" s="200"/>
      <c r="E1152" s="204" t="s">
        <v>351</v>
      </c>
      <c r="F1152" s="205"/>
      <c r="G1152" s="50" t="s">
        <v>350</v>
      </c>
      <c r="H1152" s="204" t="s">
        <v>396</v>
      </c>
      <c r="I1152" s="205"/>
      <c r="K1152" s="48" t="str">
        <f t="shared" si="34"/>
        <v>г Одинцово, ул Маршала Неделина, 5</v>
      </c>
      <c r="L1152" s="48" t="str">
        <f>VLOOKUP(A:A,Лист2!$A:$F,2,FALSE)</f>
        <v>г.Одинцово, Неделина, 5</v>
      </c>
      <c r="S1152" s="48">
        <f t="shared" si="35"/>
        <v>0</v>
      </c>
    </row>
    <row r="1153" spans="1:19" ht="11.1" customHeight="1" x14ac:dyDescent="0.2">
      <c r="A1153" s="48" t="s">
        <v>659</v>
      </c>
      <c r="B1153" s="209"/>
      <c r="C1153" s="210"/>
      <c r="D1153" s="211"/>
      <c r="E1153" s="204" t="s">
        <v>371</v>
      </c>
      <c r="F1153" s="205"/>
      <c r="G1153" s="50" t="s">
        <v>350</v>
      </c>
      <c r="H1153" s="204" t="s">
        <v>396</v>
      </c>
      <c r="I1153" s="205"/>
      <c r="K1153" s="48" t="str">
        <f t="shared" si="34"/>
        <v>г Одинцово, ул Маршала Неделина, 5</v>
      </c>
      <c r="L1153" s="48" t="str">
        <f>VLOOKUP(A:A,Лист2!$A:$F,2,FALSE)</f>
        <v>г.Одинцово, Неделина, 5</v>
      </c>
      <c r="S1153" s="48">
        <f t="shared" si="35"/>
        <v>0</v>
      </c>
    </row>
    <row r="1154" spans="1:19" ht="11.85" customHeight="1" x14ac:dyDescent="0.2">
      <c r="A1154" s="48" t="s">
        <v>659</v>
      </c>
      <c r="B1154" s="209"/>
      <c r="C1154" s="210"/>
      <c r="D1154" s="211"/>
      <c r="E1154" s="204" t="s">
        <v>369</v>
      </c>
      <c r="F1154" s="205"/>
      <c r="G1154" s="50" t="s">
        <v>368</v>
      </c>
      <c r="H1154" s="204" t="s">
        <v>398</v>
      </c>
      <c r="I1154" s="205"/>
      <c r="K1154" s="48" t="str">
        <f t="shared" si="34"/>
        <v>г Одинцово, ул Маршала Неделина, 5</v>
      </c>
      <c r="L1154" s="48" t="str">
        <f>VLOOKUP(A:A,Лист2!$A:$F,2,FALSE)</f>
        <v>г.Одинцово, Неделина, 5</v>
      </c>
      <c r="S1154" s="48">
        <f t="shared" si="35"/>
        <v>0</v>
      </c>
    </row>
    <row r="1155" spans="1:19" ht="11.85" customHeight="1" x14ac:dyDescent="0.2">
      <c r="A1155" s="48" t="s">
        <v>659</v>
      </c>
      <c r="B1155" s="209"/>
      <c r="C1155" s="210"/>
      <c r="D1155" s="211"/>
      <c r="E1155" s="204" t="s">
        <v>366</v>
      </c>
      <c r="F1155" s="205"/>
      <c r="G1155" s="50" t="s">
        <v>365</v>
      </c>
      <c r="H1155" s="204" t="s">
        <v>401</v>
      </c>
      <c r="I1155" s="205"/>
      <c r="K1155" s="48" t="str">
        <f t="shared" si="34"/>
        <v>г Одинцово, ул Маршала Неделина, 5</v>
      </c>
      <c r="L1155" s="48" t="str">
        <f>VLOOKUP(A:A,Лист2!$A:$F,2,FALSE)</f>
        <v>г.Одинцово, Неделина, 5</v>
      </c>
      <c r="S1155" s="48">
        <f t="shared" si="35"/>
        <v>0</v>
      </c>
    </row>
    <row r="1156" spans="1:19" ht="11.85" customHeight="1" x14ac:dyDescent="0.2">
      <c r="A1156" s="48" t="s">
        <v>659</v>
      </c>
      <c r="B1156" s="209"/>
      <c r="C1156" s="210"/>
      <c r="D1156" s="211"/>
      <c r="E1156" s="204" t="s">
        <v>510</v>
      </c>
      <c r="F1156" s="205"/>
      <c r="G1156" s="50" t="s">
        <v>509</v>
      </c>
      <c r="H1156" s="204" t="s">
        <v>336</v>
      </c>
      <c r="I1156" s="205"/>
      <c r="K1156" s="48" t="str">
        <f t="shared" si="34"/>
        <v>г Одинцово, ул Маршала Неделина, 5</v>
      </c>
      <c r="L1156" s="48" t="str">
        <f>VLOOKUP(A:A,Лист2!$A:$F,2,FALSE)</f>
        <v>г.Одинцово, Неделина, 5</v>
      </c>
      <c r="S1156" s="57">
        <f>G1156*1</f>
        <v>48.44</v>
      </c>
    </row>
    <row r="1157" spans="1:19" ht="11.1" customHeight="1" x14ac:dyDescent="0.2">
      <c r="A1157" s="48" t="s">
        <v>659</v>
      </c>
      <c r="B1157" s="201"/>
      <c r="C1157" s="202"/>
      <c r="D1157" s="203"/>
      <c r="E1157" s="204" t="s">
        <v>508</v>
      </c>
      <c r="F1157" s="205"/>
      <c r="G1157" s="50" t="s">
        <v>507</v>
      </c>
      <c r="H1157" s="204" t="s">
        <v>375</v>
      </c>
      <c r="I1157" s="205"/>
      <c r="K1157" s="48" t="str">
        <f t="shared" si="34"/>
        <v>г Одинцово, ул Маршала Неделина, 5</v>
      </c>
      <c r="L1157" s="48" t="str">
        <f>VLOOKUP(A:A,Лист2!$A:$F,2,FALSE)</f>
        <v>г.Одинцово, Неделина, 5</v>
      </c>
      <c r="S1157" s="48">
        <f t="shared" si="35"/>
        <v>0</v>
      </c>
    </row>
    <row r="1158" spans="1:19" ht="11.85" customHeight="1" x14ac:dyDescent="0.2">
      <c r="A1158" s="48" t="s">
        <v>659</v>
      </c>
      <c r="B1158" s="198" t="s">
        <v>497</v>
      </c>
      <c r="C1158" s="199"/>
      <c r="D1158" s="200"/>
      <c r="E1158" s="204" t="s">
        <v>495</v>
      </c>
      <c r="F1158" s="205"/>
      <c r="G1158" s="50" t="s">
        <v>365</v>
      </c>
      <c r="H1158" s="204" t="s">
        <v>494</v>
      </c>
      <c r="I1158" s="205"/>
      <c r="K1158" s="48" t="str">
        <f t="shared" si="34"/>
        <v>г Одинцово, ул Маршала Неделина, 5</v>
      </c>
      <c r="L1158" s="48" t="str">
        <f>VLOOKUP(A:A,Лист2!$A:$F,2,FALSE)</f>
        <v>г.Одинцово, Неделина, 5</v>
      </c>
      <c r="S1158" s="48">
        <f t="shared" si="35"/>
        <v>0</v>
      </c>
    </row>
    <row r="1159" spans="1:19" ht="11.85" customHeight="1" x14ac:dyDescent="0.2">
      <c r="A1159" s="48" t="s">
        <v>659</v>
      </c>
      <c r="B1159" s="209"/>
      <c r="C1159" s="210"/>
      <c r="D1159" s="211"/>
      <c r="E1159" s="204" t="s">
        <v>492</v>
      </c>
      <c r="F1159" s="205"/>
      <c r="G1159" s="50" t="s">
        <v>350</v>
      </c>
      <c r="H1159" s="204" t="s">
        <v>491</v>
      </c>
      <c r="I1159" s="205"/>
      <c r="K1159" s="48" t="str">
        <f t="shared" si="34"/>
        <v>г Одинцово, ул Маршала Неделина, 5</v>
      </c>
      <c r="L1159" s="48" t="str">
        <f>VLOOKUP(A:A,Лист2!$A:$F,2,FALSE)</f>
        <v>г.Одинцово, Неделина, 5</v>
      </c>
      <c r="S1159" s="48">
        <f t="shared" si="35"/>
        <v>0</v>
      </c>
    </row>
    <row r="1160" spans="1:19" ht="11.85" customHeight="1" x14ac:dyDescent="0.2">
      <c r="A1160" s="48" t="s">
        <v>659</v>
      </c>
      <c r="B1160" s="201"/>
      <c r="C1160" s="202"/>
      <c r="D1160" s="203"/>
      <c r="E1160" s="204" t="s">
        <v>489</v>
      </c>
      <c r="F1160" s="205"/>
      <c r="G1160" s="50" t="s">
        <v>350</v>
      </c>
      <c r="H1160" s="204" t="s">
        <v>488</v>
      </c>
      <c r="I1160" s="205"/>
      <c r="K1160" s="48" t="str">
        <f t="shared" si="34"/>
        <v>г Одинцово, ул Маршала Неделина, 5</v>
      </c>
      <c r="L1160" s="48" t="str">
        <f>VLOOKUP(A:A,Лист2!$A:$F,2,FALSE)</f>
        <v>г.Одинцово, Неделина, 5</v>
      </c>
      <c r="S1160" s="48">
        <f t="shared" si="35"/>
        <v>0</v>
      </c>
    </row>
    <row r="1161" spans="1:19" ht="11.1" customHeight="1" x14ac:dyDescent="0.2">
      <c r="A1161" s="48" t="s">
        <v>659</v>
      </c>
      <c r="B1161" s="51"/>
      <c r="C1161" s="196" t="s">
        <v>658</v>
      </c>
      <c r="D1161" s="197"/>
      <c r="E1161" s="197"/>
      <c r="F1161" s="197"/>
      <c r="G1161" s="197"/>
      <c r="H1161" s="197"/>
      <c r="I1161" s="196"/>
      <c r="K1161" s="48" t="str">
        <f t="shared" si="34"/>
        <v>г Одинцово, ул Маршала Неделина, 5</v>
      </c>
      <c r="L1161" s="48" t="str">
        <f>VLOOKUP(A:A,Лист2!$A:$F,2,FALSE)</f>
        <v>г.Одинцово, Неделина, 5</v>
      </c>
      <c r="S1161" s="48">
        <f t="shared" si="35"/>
        <v>0</v>
      </c>
    </row>
    <row r="1162" spans="1:19" ht="11.85" customHeight="1" x14ac:dyDescent="0.2">
      <c r="A1162" s="48" t="s">
        <v>658</v>
      </c>
      <c r="B1162" s="198" t="s">
        <v>339</v>
      </c>
      <c r="C1162" s="199"/>
      <c r="D1162" s="200"/>
      <c r="E1162" s="204" t="s">
        <v>351</v>
      </c>
      <c r="F1162" s="205"/>
      <c r="G1162" s="50" t="s">
        <v>350</v>
      </c>
      <c r="H1162" s="204" t="s">
        <v>396</v>
      </c>
      <c r="I1162" s="205"/>
      <c r="K1162" s="48" t="str">
        <f t="shared" ref="K1162:K1225" si="36">IF(C1161&gt;0,C1161,K1161)</f>
        <v>г Одинцово, ул Маршала Неделина, 7</v>
      </c>
      <c r="L1162" s="48" t="str">
        <f>VLOOKUP(A:A,Лист2!$A:$F,2,FALSE)</f>
        <v>г.Одинцово, Неделина, 7</v>
      </c>
      <c r="S1162" s="48">
        <f t="shared" ref="S1162:S1225" si="37">IF($E1162=S$7,G1162,0)</f>
        <v>0</v>
      </c>
    </row>
    <row r="1163" spans="1:19" ht="11.85" customHeight="1" x14ac:dyDescent="0.2">
      <c r="A1163" s="48" t="s">
        <v>658</v>
      </c>
      <c r="B1163" s="209"/>
      <c r="C1163" s="210"/>
      <c r="D1163" s="211"/>
      <c r="E1163" s="204" t="s">
        <v>371</v>
      </c>
      <c r="F1163" s="205"/>
      <c r="G1163" s="50" t="s">
        <v>350</v>
      </c>
      <c r="H1163" s="204" t="s">
        <v>396</v>
      </c>
      <c r="I1163" s="205"/>
      <c r="K1163" s="48" t="str">
        <f t="shared" si="36"/>
        <v>г Одинцово, ул Маршала Неделина, 7</v>
      </c>
      <c r="L1163" s="48" t="str">
        <f>VLOOKUP(A:A,Лист2!$A:$F,2,FALSE)</f>
        <v>г.Одинцово, Неделина, 7</v>
      </c>
      <c r="S1163" s="48">
        <f t="shared" si="37"/>
        <v>0</v>
      </c>
    </row>
    <row r="1164" spans="1:19" ht="11.85" customHeight="1" x14ac:dyDescent="0.2">
      <c r="A1164" s="48" t="s">
        <v>658</v>
      </c>
      <c r="B1164" s="209"/>
      <c r="C1164" s="210"/>
      <c r="D1164" s="211"/>
      <c r="E1164" s="204" t="s">
        <v>369</v>
      </c>
      <c r="F1164" s="205"/>
      <c r="G1164" s="50" t="s">
        <v>368</v>
      </c>
      <c r="H1164" s="204" t="s">
        <v>398</v>
      </c>
      <c r="I1164" s="205"/>
      <c r="K1164" s="48" t="str">
        <f t="shared" si="36"/>
        <v>г Одинцово, ул Маршала Неделина, 7</v>
      </c>
      <c r="L1164" s="48" t="str">
        <f>VLOOKUP(A:A,Лист2!$A:$F,2,FALSE)</f>
        <v>г.Одинцово, Неделина, 7</v>
      </c>
      <c r="S1164" s="48">
        <f t="shared" si="37"/>
        <v>0</v>
      </c>
    </row>
    <row r="1165" spans="1:19" ht="11.1" customHeight="1" x14ac:dyDescent="0.2">
      <c r="A1165" s="48" t="s">
        <v>658</v>
      </c>
      <c r="B1165" s="209"/>
      <c r="C1165" s="210"/>
      <c r="D1165" s="211"/>
      <c r="E1165" s="204" t="s">
        <v>366</v>
      </c>
      <c r="F1165" s="205"/>
      <c r="G1165" s="50" t="s">
        <v>365</v>
      </c>
      <c r="H1165" s="204" t="s">
        <v>401</v>
      </c>
      <c r="I1165" s="205"/>
      <c r="K1165" s="48" t="str">
        <f t="shared" si="36"/>
        <v>г Одинцово, ул Маршала Неделина, 7</v>
      </c>
      <c r="L1165" s="48" t="str">
        <f>VLOOKUP(A:A,Лист2!$A:$F,2,FALSE)</f>
        <v>г.Одинцово, Неделина, 7</v>
      </c>
      <c r="S1165" s="48">
        <f t="shared" si="37"/>
        <v>0</v>
      </c>
    </row>
    <row r="1166" spans="1:19" ht="11.85" customHeight="1" x14ac:dyDescent="0.2">
      <c r="A1166" s="48" t="s">
        <v>658</v>
      </c>
      <c r="B1166" s="209"/>
      <c r="C1166" s="210"/>
      <c r="D1166" s="211"/>
      <c r="E1166" s="204" t="s">
        <v>510</v>
      </c>
      <c r="F1166" s="205"/>
      <c r="G1166" s="50" t="s">
        <v>509</v>
      </c>
      <c r="H1166" s="204" t="s">
        <v>336</v>
      </c>
      <c r="I1166" s="205"/>
      <c r="K1166" s="48" t="str">
        <f t="shared" si="36"/>
        <v>г Одинцово, ул Маршала Неделина, 7</v>
      </c>
      <c r="L1166" s="48" t="str">
        <f>VLOOKUP(A:A,Лист2!$A:$F,2,FALSE)</f>
        <v>г.Одинцово, Неделина, 7</v>
      </c>
      <c r="S1166" s="57">
        <f>G1166*1</f>
        <v>48.44</v>
      </c>
    </row>
    <row r="1167" spans="1:19" ht="11.85" customHeight="1" x14ac:dyDescent="0.2">
      <c r="A1167" s="48" t="s">
        <v>658</v>
      </c>
      <c r="B1167" s="201"/>
      <c r="C1167" s="202"/>
      <c r="D1167" s="203"/>
      <c r="E1167" s="204" t="s">
        <v>508</v>
      </c>
      <c r="F1167" s="205"/>
      <c r="G1167" s="50" t="s">
        <v>507</v>
      </c>
      <c r="H1167" s="204" t="s">
        <v>375</v>
      </c>
      <c r="I1167" s="205"/>
      <c r="K1167" s="48" t="str">
        <f t="shared" si="36"/>
        <v>г Одинцово, ул Маршала Неделина, 7</v>
      </c>
      <c r="L1167" s="48" t="str">
        <f>VLOOKUP(A:A,Лист2!$A:$F,2,FALSE)</f>
        <v>г.Одинцово, Неделина, 7</v>
      </c>
      <c r="S1167" s="48">
        <f t="shared" si="37"/>
        <v>0</v>
      </c>
    </row>
    <row r="1168" spans="1:19" ht="11.85" customHeight="1" x14ac:dyDescent="0.2">
      <c r="A1168" s="48" t="s">
        <v>658</v>
      </c>
      <c r="B1168" s="51"/>
      <c r="C1168" s="196" t="s">
        <v>657</v>
      </c>
      <c r="D1168" s="197"/>
      <c r="E1168" s="197"/>
      <c r="F1168" s="197"/>
      <c r="G1168" s="197"/>
      <c r="H1168" s="197"/>
      <c r="I1168" s="196"/>
      <c r="K1168" s="48" t="str">
        <f t="shared" si="36"/>
        <v>г Одинцово, ул Маршала Неделина, 7</v>
      </c>
      <c r="L1168" s="48" t="str">
        <f>VLOOKUP(A:A,Лист2!$A:$F,2,FALSE)</f>
        <v>г.Одинцово, Неделина, 7</v>
      </c>
      <c r="S1168" s="48">
        <f t="shared" si="37"/>
        <v>0</v>
      </c>
    </row>
    <row r="1169" spans="1:19" ht="11.1" customHeight="1" x14ac:dyDescent="0.2">
      <c r="A1169" s="48" t="s">
        <v>657</v>
      </c>
      <c r="B1169" s="198" t="s">
        <v>354</v>
      </c>
      <c r="C1169" s="212"/>
      <c r="D1169" s="213"/>
      <c r="E1169" s="204" t="s">
        <v>353</v>
      </c>
      <c r="F1169" s="205"/>
      <c r="G1169" s="50" t="s">
        <v>352</v>
      </c>
      <c r="H1169" s="204" t="s">
        <v>336</v>
      </c>
      <c r="I1169" s="205"/>
      <c r="K1169" s="48" t="str">
        <f t="shared" si="36"/>
        <v>г Одинцово, ул Маршала Толубко, 3 к. 3</v>
      </c>
      <c r="L1169" s="48" t="str">
        <f>VLOOKUP(A:A,Лист2!$A:$F,2,FALSE)</f>
        <v>г.Одинцово, Маршала Толубко, 3 корп.3</v>
      </c>
      <c r="S1169" s="48">
        <f t="shared" si="37"/>
        <v>0</v>
      </c>
    </row>
    <row r="1170" spans="1:19" ht="11.85" customHeight="1" x14ac:dyDescent="0.2">
      <c r="A1170" s="48" t="s">
        <v>657</v>
      </c>
      <c r="B1170" s="51"/>
      <c r="C1170" s="196" t="s">
        <v>656</v>
      </c>
      <c r="D1170" s="197"/>
      <c r="E1170" s="197"/>
      <c r="F1170" s="197"/>
      <c r="G1170" s="197"/>
      <c r="H1170" s="197"/>
      <c r="I1170" s="196"/>
      <c r="K1170" s="48" t="str">
        <f t="shared" si="36"/>
        <v>г Одинцово, ул Маршала Толубко, 3 к. 3</v>
      </c>
      <c r="L1170" s="48" t="str">
        <f>VLOOKUP(A:A,Лист2!$A:$F,2,FALSE)</f>
        <v>г.Одинцово, Маршала Толубко, 3 корп.3</v>
      </c>
      <c r="S1170" s="48">
        <f t="shared" si="37"/>
        <v>0</v>
      </c>
    </row>
    <row r="1171" spans="1:19" ht="11.85" customHeight="1" x14ac:dyDescent="0.2">
      <c r="A1171" s="48" t="s">
        <v>656</v>
      </c>
      <c r="B1171" s="198" t="s">
        <v>339</v>
      </c>
      <c r="C1171" s="199"/>
      <c r="D1171" s="200"/>
      <c r="E1171" s="204" t="s">
        <v>351</v>
      </c>
      <c r="F1171" s="205"/>
      <c r="G1171" s="50" t="s">
        <v>350</v>
      </c>
      <c r="H1171" s="204" t="s">
        <v>370</v>
      </c>
      <c r="I1171" s="205"/>
      <c r="K1171" s="48" t="str">
        <f t="shared" si="36"/>
        <v>г Одинцово, ул Молодежная, 1А</v>
      </c>
      <c r="L1171" s="48" t="str">
        <f>VLOOKUP(A:A,Лист2!$A:$F,2,FALSE)</f>
        <v>г.Одинцово, Молодежная, 1А</v>
      </c>
      <c r="S1171" s="48">
        <f t="shared" si="37"/>
        <v>0</v>
      </c>
    </row>
    <row r="1172" spans="1:19" ht="11.85" customHeight="1" x14ac:dyDescent="0.2">
      <c r="A1172" s="48" t="s">
        <v>656</v>
      </c>
      <c r="B1172" s="209"/>
      <c r="C1172" s="210"/>
      <c r="D1172" s="211"/>
      <c r="E1172" s="204" t="s">
        <v>371</v>
      </c>
      <c r="F1172" s="205"/>
      <c r="G1172" s="50" t="s">
        <v>350</v>
      </c>
      <c r="H1172" s="204" t="s">
        <v>370</v>
      </c>
      <c r="I1172" s="205"/>
      <c r="K1172" s="48" t="str">
        <f t="shared" si="36"/>
        <v>г Одинцово, ул Молодежная, 1А</v>
      </c>
      <c r="L1172" s="48" t="str">
        <f>VLOOKUP(A:A,Лист2!$A:$F,2,FALSE)</f>
        <v>г.Одинцово, Молодежная, 1А</v>
      </c>
      <c r="S1172" s="48">
        <f t="shared" si="37"/>
        <v>0</v>
      </c>
    </row>
    <row r="1173" spans="1:19" ht="11.1" customHeight="1" x14ac:dyDescent="0.2">
      <c r="A1173" s="48" t="s">
        <v>656</v>
      </c>
      <c r="B1173" s="209"/>
      <c r="C1173" s="210"/>
      <c r="D1173" s="211"/>
      <c r="E1173" s="204" t="s">
        <v>369</v>
      </c>
      <c r="F1173" s="205"/>
      <c r="G1173" s="50" t="s">
        <v>368</v>
      </c>
      <c r="H1173" s="204" t="s">
        <v>367</v>
      </c>
      <c r="I1173" s="205"/>
      <c r="K1173" s="48" t="str">
        <f t="shared" si="36"/>
        <v>г Одинцово, ул Молодежная, 1А</v>
      </c>
      <c r="L1173" s="48" t="str">
        <f>VLOOKUP(A:A,Лист2!$A:$F,2,FALSE)</f>
        <v>г.Одинцово, Молодежная, 1А</v>
      </c>
      <c r="S1173" s="48">
        <f t="shared" si="37"/>
        <v>0</v>
      </c>
    </row>
    <row r="1174" spans="1:19" ht="11.85" customHeight="1" x14ac:dyDescent="0.2">
      <c r="A1174" s="48" t="s">
        <v>656</v>
      </c>
      <c r="B1174" s="209"/>
      <c r="C1174" s="210"/>
      <c r="D1174" s="211"/>
      <c r="E1174" s="204" t="s">
        <v>366</v>
      </c>
      <c r="F1174" s="205"/>
      <c r="G1174" s="50" t="s">
        <v>365</v>
      </c>
      <c r="H1174" s="204" t="s">
        <v>364</v>
      </c>
      <c r="I1174" s="205"/>
      <c r="K1174" s="48" t="str">
        <f t="shared" si="36"/>
        <v>г Одинцово, ул Молодежная, 1А</v>
      </c>
      <c r="L1174" s="48" t="str">
        <f>VLOOKUP(A:A,Лист2!$A:$F,2,FALSE)</f>
        <v>г.Одинцово, Молодежная, 1А</v>
      </c>
      <c r="S1174" s="48">
        <f t="shared" si="37"/>
        <v>0</v>
      </c>
    </row>
    <row r="1175" spans="1:19" ht="11.85" customHeight="1" x14ac:dyDescent="0.2">
      <c r="A1175" s="48" t="s">
        <v>656</v>
      </c>
      <c r="B1175" s="209"/>
      <c r="C1175" s="210"/>
      <c r="D1175" s="211"/>
      <c r="E1175" s="204" t="s">
        <v>654</v>
      </c>
      <c r="F1175" s="205"/>
      <c r="G1175" s="50" t="s">
        <v>653</v>
      </c>
      <c r="H1175" s="204" t="s">
        <v>336</v>
      </c>
      <c r="I1175" s="205"/>
      <c r="K1175" s="48" t="str">
        <f t="shared" si="36"/>
        <v>г Одинцово, ул Молодежная, 1А</v>
      </c>
      <c r="L1175" s="48" t="str">
        <f>VLOOKUP(A:A,Лист2!$A:$F,2,FALSE)</f>
        <v>г.Одинцово, Молодежная, 1А</v>
      </c>
      <c r="S1175" s="57">
        <f>G1175*1</f>
        <v>33.04</v>
      </c>
    </row>
    <row r="1176" spans="1:19" ht="11.85" customHeight="1" x14ac:dyDescent="0.2">
      <c r="A1176" s="48" t="s">
        <v>656</v>
      </c>
      <c r="B1176" s="201"/>
      <c r="C1176" s="202"/>
      <c r="D1176" s="203"/>
      <c r="E1176" s="204" t="s">
        <v>652</v>
      </c>
      <c r="F1176" s="205"/>
      <c r="G1176" s="50" t="s">
        <v>498</v>
      </c>
      <c r="H1176" s="204" t="s">
        <v>346</v>
      </c>
      <c r="I1176" s="205"/>
      <c r="K1176" s="48" t="str">
        <f t="shared" si="36"/>
        <v>г Одинцово, ул Молодежная, 1А</v>
      </c>
      <c r="L1176" s="48" t="str">
        <f>VLOOKUP(A:A,Лист2!$A:$F,2,FALSE)</f>
        <v>г.Одинцово, Молодежная, 1А</v>
      </c>
      <c r="S1176" s="48">
        <f t="shared" si="37"/>
        <v>0</v>
      </c>
    </row>
    <row r="1177" spans="1:19" ht="11.1" customHeight="1" x14ac:dyDescent="0.2">
      <c r="A1177" s="48" t="s">
        <v>656</v>
      </c>
      <c r="B1177" s="51"/>
      <c r="C1177" s="196" t="s">
        <v>655</v>
      </c>
      <c r="D1177" s="197"/>
      <c r="E1177" s="197"/>
      <c r="F1177" s="197"/>
      <c r="G1177" s="197"/>
      <c r="H1177" s="197"/>
      <c r="I1177" s="196"/>
      <c r="K1177" s="48" t="str">
        <f t="shared" si="36"/>
        <v>г Одинцово, ул Молодежная, 1А</v>
      </c>
      <c r="L1177" s="48" t="str">
        <f>VLOOKUP(A:A,Лист2!$A:$F,2,FALSE)</f>
        <v>г.Одинцово, Молодежная, 1А</v>
      </c>
      <c r="S1177" s="48">
        <f t="shared" si="37"/>
        <v>0</v>
      </c>
    </row>
    <row r="1178" spans="1:19" ht="11.85" customHeight="1" x14ac:dyDescent="0.2">
      <c r="A1178" s="48" t="s">
        <v>655</v>
      </c>
      <c r="B1178" s="198" t="s">
        <v>339</v>
      </c>
      <c r="C1178" s="199"/>
      <c r="D1178" s="200"/>
      <c r="E1178" s="204" t="s">
        <v>351</v>
      </c>
      <c r="F1178" s="205"/>
      <c r="G1178" s="50" t="s">
        <v>350</v>
      </c>
      <c r="H1178" s="204" t="s">
        <v>370</v>
      </c>
      <c r="I1178" s="205"/>
      <c r="K1178" s="48" t="str">
        <f t="shared" si="36"/>
        <v>г Одинцово, ул Молодежная, 1Б</v>
      </c>
      <c r="L1178" s="48" t="str">
        <f>VLOOKUP(A:A,Лист2!$A:$F,2,FALSE)</f>
        <v>г.Одинцово, Молодежная, 1Б</v>
      </c>
      <c r="S1178" s="48">
        <f t="shared" si="37"/>
        <v>0</v>
      </c>
    </row>
    <row r="1179" spans="1:19" ht="11.85" customHeight="1" x14ac:dyDescent="0.2">
      <c r="A1179" s="48" t="s">
        <v>655</v>
      </c>
      <c r="B1179" s="209"/>
      <c r="C1179" s="210"/>
      <c r="D1179" s="211"/>
      <c r="E1179" s="204" t="s">
        <v>371</v>
      </c>
      <c r="F1179" s="205"/>
      <c r="G1179" s="50" t="s">
        <v>350</v>
      </c>
      <c r="H1179" s="204" t="s">
        <v>370</v>
      </c>
      <c r="I1179" s="205"/>
      <c r="K1179" s="48" t="str">
        <f t="shared" si="36"/>
        <v>г Одинцово, ул Молодежная, 1Б</v>
      </c>
      <c r="L1179" s="48" t="str">
        <f>VLOOKUP(A:A,Лист2!$A:$F,2,FALSE)</f>
        <v>г.Одинцово, Молодежная, 1Б</v>
      </c>
      <c r="S1179" s="48">
        <f t="shared" si="37"/>
        <v>0</v>
      </c>
    </row>
    <row r="1180" spans="1:19" ht="11.85" customHeight="1" x14ac:dyDescent="0.2">
      <c r="A1180" s="48" t="s">
        <v>655</v>
      </c>
      <c r="B1180" s="209"/>
      <c r="C1180" s="210"/>
      <c r="D1180" s="211"/>
      <c r="E1180" s="204" t="s">
        <v>369</v>
      </c>
      <c r="F1180" s="205"/>
      <c r="G1180" s="50" t="s">
        <v>368</v>
      </c>
      <c r="H1180" s="204" t="s">
        <v>367</v>
      </c>
      <c r="I1180" s="205"/>
      <c r="K1180" s="48" t="str">
        <f t="shared" si="36"/>
        <v>г Одинцово, ул Молодежная, 1Б</v>
      </c>
      <c r="L1180" s="48" t="str">
        <f>VLOOKUP(A:A,Лист2!$A:$F,2,FALSE)</f>
        <v>г.Одинцово, Молодежная, 1Б</v>
      </c>
      <c r="S1180" s="48">
        <f t="shared" si="37"/>
        <v>0</v>
      </c>
    </row>
    <row r="1181" spans="1:19" ht="11.1" customHeight="1" x14ac:dyDescent="0.2">
      <c r="A1181" s="48" t="s">
        <v>655</v>
      </c>
      <c r="B1181" s="209"/>
      <c r="C1181" s="210"/>
      <c r="D1181" s="211"/>
      <c r="E1181" s="204" t="s">
        <v>366</v>
      </c>
      <c r="F1181" s="205"/>
      <c r="G1181" s="50" t="s">
        <v>365</v>
      </c>
      <c r="H1181" s="204" t="s">
        <v>364</v>
      </c>
      <c r="I1181" s="205"/>
      <c r="K1181" s="48" t="str">
        <f t="shared" si="36"/>
        <v>г Одинцово, ул Молодежная, 1Б</v>
      </c>
      <c r="L1181" s="48" t="str">
        <f>VLOOKUP(A:A,Лист2!$A:$F,2,FALSE)</f>
        <v>г.Одинцово, Молодежная, 1Б</v>
      </c>
      <c r="S1181" s="48">
        <f t="shared" si="37"/>
        <v>0</v>
      </c>
    </row>
    <row r="1182" spans="1:19" ht="11.85" customHeight="1" x14ac:dyDescent="0.2">
      <c r="A1182" s="48" t="s">
        <v>655</v>
      </c>
      <c r="B1182" s="209"/>
      <c r="C1182" s="210"/>
      <c r="D1182" s="211"/>
      <c r="E1182" s="204" t="s">
        <v>654</v>
      </c>
      <c r="F1182" s="205"/>
      <c r="G1182" s="50" t="s">
        <v>653</v>
      </c>
      <c r="H1182" s="204" t="s">
        <v>336</v>
      </c>
      <c r="I1182" s="205"/>
      <c r="K1182" s="48" t="str">
        <f t="shared" si="36"/>
        <v>г Одинцово, ул Молодежная, 1Б</v>
      </c>
      <c r="L1182" s="48" t="str">
        <f>VLOOKUP(A:A,Лист2!$A:$F,2,FALSE)</f>
        <v>г.Одинцово, Молодежная, 1Б</v>
      </c>
      <c r="S1182" s="57">
        <f>G1182*1</f>
        <v>33.04</v>
      </c>
    </row>
    <row r="1183" spans="1:19" ht="11.85" customHeight="1" x14ac:dyDescent="0.2">
      <c r="A1183" s="48" t="s">
        <v>655</v>
      </c>
      <c r="B1183" s="201"/>
      <c r="C1183" s="202"/>
      <c r="D1183" s="203"/>
      <c r="E1183" s="204" t="s">
        <v>652</v>
      </c>
      <c r="F1183" s="205"/>
      <c r="G1183" s="50" t="s">
        <v>498</v>
      </c>
      <c r="H1183" s="204" t="s">
        <v>346</v>
      </c>
      <c r="I1183" s="205"/>
      <c r="K1183" s="48" t="str">
        <f t="shared" si="36"/>
        <v>г Одинцово, ул Молодежная, 1Б</v>
      </c>
      <c r="L1183" s="48" t="str">
        <f>VLOOKUP(A:A,Лист2!$A:$F,2,FALSE)</f>
        <v>г.Одинцово, Молодежная, 1Б</v>
      </c>
      <c r="S1183" s="48">
        <f t="shared" si="37"/>
        <v>0</v>
      </c>
    </row>
    <row r="1184" spans="1:19" ht="11.85" customHeight="1" x14ac:dyDescent="0.2">
      <c r="A1184" s="48" t="s">
        <v>655</v>
      </c>
      <c r="B1184" s="51"/>
      <c r="C1184" s="196" t="s">
        <v>651</v>
      </c>
      <c r="D1184" s="197"/>
      <c r="E1184" s="197"/>
      <c r="F1184" s="197"/>
      <c r="G1184" s="197"/>
      <c r="H1184" s="197"/>
      <c r="I1184" s="196"/>
      <c r="K1184" s="48" t="str">
        <f t="shared" si="36"/>
        <v>г Одинцово, ул Молодежная, 1Б</v>
      </c>
      <c r="L1184" s="48" t="str">
        <f>VLOOKUP(A:A,Лист2!$A:$F,2,FALSE)</f>
        <v>г.Одинцово, Молодежная, 1Б</v>
      </c>
      <c r="S1184" s="48">
        <f t="shared" si="37"/>
        <v>0</v>
      </c>
    </row>
    <row r="1185" spans="1:19" ht="11.1" customHeight="1" x14ac:dyDescent="0.2">
      <c r="A1185" s="48" t="s">
        <v>651</v>
      </c>
      <c r="B1185" s="198" t="s">
        <v>505</v>
      </c>
      <c r="C1185" s="199"/>
      <c r="D1185" s="200"/>
      <c r="E1185" s="204" t="s">
        <v>503</v>
      </c>
      <c r="F1185" s="205"/>
      <c r="G1185" s="50" t="s">
        <v>368</v>
      </c>
      <c r="H1185" s="204" t="s">
        <v>406</v>
      </c>
      <c r="I1185" s="205"/>
      <c r="K1185" s="48" t="str">
        <f t="shared" si="36"/>
        <v>г Одинцово, ул Новоспортивная, 10</v>
      </c>
      <c r="L1185" s="48" t="str">
        <f>VLOOKUP(A:A,Лист2!$A:$F,2,FALSE)</f>
        <v>г.Одинцово, Ново-Спортивная, 10</v>
      </c>
      <c r="S1185" s="48">
        <f t="shared" si="37"/>
        <v>0</v>
      </c>
    </row>
    <row r="1186" spans="1:19" ht="11.85" customHeight="1" x14ac:dyDescent="0.2">
      <c r="A1186" s="48" t="s">
        <v>651</v>
      </c>
      <c r="B1186" s="201"/>
      <c r="C1186" s="202"/>
      <c r="D1186" s="203"/>
      <c r="E1186" s="204" t="s">
        <v>501</v>
      </c>
      <c r="F1186" s="205"/>
      <c r="G1186" s="50" t="s">
        <v>368</v>
      </c>
      <c r="H1186" s="204" t="s">
        <v>488</v>
      </c>
      <c r="I1186" s="205"/>
      <c r="K1186" s="48" t="str">
        <f t="shared" si="36"/>
        <v>г Одинцово, ул Новоспортивная, 10</v>
      </c>
      <c r="L1186" s="48" t="str">
        <f>VLOOKUP(A:A,Лист2!$A:$F,2,FALSE)</f>
        <v>г.Одинцово, Ново-Спортивная, 10</v>
      </c>
      <c r="S1186" s="48">
        <f t="shared" si="37"/>
        <v>0</v>
      </c>
    </row>
    <row r="1187" spans="1:19" ht="11.85" customHeight="1" x14ac:dyDescent="0.2">
      <c r="A1187" s="48" t="s">
        <v>651</v>
      </c>
      <c r="B1187" s="198" t="s">
        <v>339</v>
      </c>
      <c r="C1187" s="199"/>
      <c r="D1187" s="200"/>
      <c r="E1187" s="204" t="s">
        <v>351</v>
      </c>
      <c r="F1187" s="205"/>
      <c r="G1187" s="50" t="s">
        <v>350</v>
      </c>
      <c r="H1187" s="204" t="s">
        <v>416</v>
      </c>
      <c r="I1187" s="205"/>
      <c r="K1187" s="48" t="str">
        <f t="shared" si="36"/>
        <v>г Одинцово, ул Новоспортивная, 10</v>
      </c>
      <c r="L1187" s="48" t="str">
        <f>VLOOKUP(A:A,Лист2!$A:$F,2,FALSE)</f>
        <v>г.Одинцово, Ново-Спортивная, 10</v>
      </c>
      <c r="S1187" s="48">
        <f t="shared" si="37"/>
        <v>0</v>
      </c>
    </row>
    <row r="1188" spans="1:19" ht="11.85" customHeight="1" x14ac:dyDescent="0.2">
      <c r="A1188" s="48" t="s">
        <v>651</v>
      </c>
      <c r="B1188" s="209"/>
      <c r="C1188" s="210"/>
      <c r="D1188" s="211"/>
      <c r="E1188" s="204" t="s">
        <v>371</v>
      </c>
      <c r="F1188" s="205"/>
      <c r="G1188" s="50" t="s">
        <v>350</v>
      </c>
      <c r="H1188" s="204" t="s">
        <v>416</v>
      </c>
      <c r="I1188" s="205"/>
      <c r="K1188" s="48" t="str">
        <f t="shared" si="36"/>
        <v>г Одинцово, ул Новоспортивная, 10</v>
      </c>
      <c r="L1188" s="48" t="str">
        <f>VLOOKUP(A:A,Лист2!$A:$F,2,FALSE)</f>
        <v>г.Одинцово, Ново-Спортивная, 10</v>
      </c>
      <c r="S1188" s="48">
        <f t="shared" si="37"/>
        <v>0</v>
      </c>
    </row>
    <row r="1189" spans="1:19" ht="11.1" customHeight="1" x14ac:dyDescent="0.2">
      <c r="A1189" s="48" t="s">
        <v>651</v>
      </c>
      <c r="B1189" s="209"/>
      <c r="C1189" s="210"/>
      <c r="D1189" s="211"/>
      <c r="E1189" s="204" t="s">
        <v>369</v>
      </c>
      <c r="F1189" s="205"/>
      <c r="G1189" s="50" t="s">
        <v>368</v>
      </c>
      <c r="H1189" s="204" t="s">
        <v>418</v>
      </c>
      <c r="I1189" s="205"/>
      <c r="K1189" s="48" t="str">
        <f t="shared" si="36"/>
        <v>г Одинцово, ул Новоспортивная, 10</v>
      </c>
      <c r="L1189" s="48" t="str">
        <f>VLOOKUP(A:A,Лист2!$A:$F,2,FALSE)</f>
        <v>г.Одинцово, Ново-Спортивная, 10</v>
      </c>
      <c r="S1189" s="48">
        <f t="shared" si="37"/>
        <v>0</v>
      </c>
    </row>
    <row r="1190" spans="1:19" ht="11.85" customHeight="1" x14ac:dyDescent="0.2">
      <c r="A1190" s="48" t="s">
        <v>651</v>
      </c>
      <c r="B1190" s="209"/>
      <c r="C1190" s="210"/>
      <c r="D1190" s="211"/>
      <c r="E1190" s="204" t="s">
        <v>366</v>
      </c>
      <c r="F1190" s="205"/>
      <c r="G1190" s="50" t="s">
        <v>365</v>
      </c>
      <c r="H1190" s="204" t="s">
        <v>379</v>
      </c>
      <c r="I1190" s="205"/>
      <c r="K1190" s="48" t="str">
        <f t="shared" si="36"/>
        <v>г Одинцово, ул Новоспортивная, 10</v>
      </c>
      <c r="L1190" s="48" t="str">
        <f>VLOOKUP(A:A,Лист2!$A:$F,2,FALSE)</f>
        <v>г.Одинцово, Ново-Спортивная, 10</v>
      </c>
      <c r="S1190" s="48">
        <f t="shared" si="37"/>
        <v>0</v>
      </c>
    </row>
    <row r="1191" spans="1:19" ht="11.85" customHeight="1" x14ac:dyDescent="0.2">
      <c r="A1191" s="48" t="s">
        <v>651</v>
      </c>
      <c r="B1191" s="209"/>
      <c r="C1191" s="210"/>
      <c r="D1191" s="211"/>
      <c r="E1191" s="204" t="s">
        <v>500</v>
      </c>
      <c r="F1191" s="205"/>
      <c r="G1191" s="50" t="s">
        <v>373</v>
      </c>
      <c r="H1191" s="204" t="s">
        <v>336</v>
      </c>
      <c r="I1191" s="205"/>
      <c r="K1191" s="48" t="str">
        <f t="shared" si="36"/>
        <v>г Одинцово, ул Новоспортивная, 10</v>
      </c>
      <c r="L1191" s="48" t="str">
        <f>VLOOKUP(A:A,Лист2!$A:$F,2,FALSE)</f>
        <v>г.Одинцово, Ново-Спортивная, 10</v>
      </c>
      <c r="S1191" s="57">
        <f>G1191*1</f>
        <v>48.16</v>
      </c>
    </row>
    <row r="1192" spans="1:19" ht="11.85" customHeight="1" x14ac:dyDescent="0.2">
      <c r="A1192" s="48" t="s">
        <v>651</v>
      </c>
      <c r="B1192" s="201"/>
      <c r="C1192" s="202"/>
      <c r="D1192" s="203"/>
      <c r="E1192" s="204" t="s">
        <v>499</v>
      </c>
      <c r="F1192" s="205"/>
      <c r="G1192" s="50" t="s">
        <v>498</v>
      </c>
      <c r="H1192" s="204" t="s">
        <v>375</v>
      </c>
      <c r="I1192" s="205"/>
      <c r="K1192" s="48" t="str">
        <f t="shared" si="36"/>
        <v>г Одинцово, ул Новоспортивная, 10</v>
      </c>
      <c r="L1192" s="48" t="str">
        <f>VLOOKUP(A:A,Лист2!$A:$F,2,FALSE)</f>
        <v>г.Одинцово, Ново-Спортивная, 10</v>
      </c>
      <c r="S1192" s="48">
        <f t="shared" si="37"/>
        <v>0</v>
      </c>
    </row>
    <row r="1193" spans="1:19" ht="11.1" customHeight="1" x14ac:dyDescent="0.2">
      <c r="A1193" s="48" t="s">
        <v>651</v>
      </c>
      <c r="B1193" s="198" t="s">
        <v>497</v>
      </c>
      <c r="C1193" s="199"/>
      <c r="D1193" s="200"/>
      <c r="E1193" s="204" t="s">
        <v>495</v>
      </c>
      <c r="F1193" s="205"/>
      <c r="G1193" s="50" t="s">
        <v>365</v>
      </c>
      <c r="H1193" s="204" t="s">
        <v>494</v>
      </c>
      <c r="I1193" s="205"/>
      <c r="K1193" s="48" t="str">
        <f t="shared" si="36"/>
        <v>г Одинцово, ул Новоспортивная, 10</v>
      </c>
      <c r="L1193" s="48" t="str">
        <f>VLOOKUP(A:A,Лист2!$A:$F,2,FALSE)</f>
        <v>г.Одинцово, Ново-Спортивная, 10</v>
      </c>
      <c r="S1193" s="48">
        <f t="shared" si="37"/>
        <v>0</v>
      </c>
    </row>
    <row r="1194" spans="1:19" ht="11.85" customHeight="1" x14ac:dyDescent="0.2">
      <c r="A1194" s="48" t="s">
        <v>651</v>
      </c>
      <c r="B1194" s="209"/>
      <c r="C1194" s="210"/>
      <c r="D1194" s="211"/>
      <c r="E1194" s="204" t="s">
        <v>492</v>
      </c>
      <c r="F1194" s="205"/>
      <c r="G1194" s="50" t="s">
        <v>350</v>
      </c>
      <c r="H1194" s="204" t="s">
        <v>491</v>
      </c>
      <c r="I1194" s="205"/>
      <c r="K1194" s="48" t="str">
        <f t="shared" si="36"/>
        <v>г Одинцово, ул Новоспортивная, 10</v>
      </c>
      <c r="L1194" s="48" t="str">
        <f>VLOOKUP(A:A,Лист2!$A:$F,2,FALSE)</f>
        <v>г.Одинцово, Ново-Спортивная, 10</v>
      </c>
      <c r="S1194" s="48">
        <f t="shared" si="37"/>
        <v>0</v>
      </c>
    </row>
    <row r="1195" spans="1:19" ht="11.85" customHeight="1" x14ac:dyDescent="0.2">
      <c r="A1195" s="48" t="s">
        <v>651</v>
      </c>
      <c r="B1195" s="201"/>
      <c r="C1195" s="202"/>
      <c r="D1195" s="203"/>
      <c r="E1195" s="204" t="s">
        <v>489</v>
      </c>
      <c r="F1195" s="205"/>
      <c r="G1195" s="50" t="s">
        <v>350</v>
      </c>
      <c r="H1195" s="204" t="s">
        <v>488</v>
      </c>
      <c r="I1195" s="205"/>
      <c r="K1195" s="48" t="str">
        <f t="shared" si="36"/>
        <v>г Одинцово, ул Новоспортивная, 10</v>
      </c>
      <c r="L1195" s="48" t="str">
        <f>VLOOKUP(A:A,Лист2!$A:$F,2,FALSE)</f>
        <v>г.Одинцово, Ново-Спортивная, 10</v>
      </c>
      <c r="S1195" s="48">
        <f t="shared" si="37"/>
        <v>0</v>
      </c>
    </row>
    <row r="1196" spans="1:19" ht="11.85" customHeight="1" x14ac:dyDescent="0.2">
      <c r="A1196" s="48" t="s">
        <v>651</v>
      </c>
      <c r="B1196" s="51"/>
      <c r="C1196" s="196" t="s">
        <v>650</v>
      </c>
      <c r="D1196" s="197"/>
      <c r="E1196" s="197"/>
      <c r="F1196" s="197"/>
      <c r="G1196" s="197"/>
      <c r="H1196" s="197"/>
      <c r="I1196" s="196"/>
      <c r="K1196" s="48" t="str">
        <f t="shared" si="36"/>
        <v>г Одинцово, ул Новоспортивная, 10</v>
      </c>
      <c r="L1196" s="48" t="str">
        <f>VLOOKUP(A:A,Лист2!$A:$F,2,FALSE)</f>
        <v>г.Одинцово, Ново-Спортивная, 10</v>
      </c>
      <c r="S1196" s="48">
        <f t="shared" si="37"/>
        <v>0</v>
      </c>
    </row>
    <row r="1197" spans="1:19" ht="11.1" customHeight="1" x14ac:dyDescent="0.2">
      <c r="A1197" s="48" t="s">
        <v>650</v>
      </c>
      <c r="B1197" s="198" t="s">
        <v>339</v>
      </c>
      <c r="C1197" s="199"/>
      <c r="D1197" s="200"/>
      <c r="E1197" s="204" t="s">
        <v>351</v>
      </c>
      <c r="F1197" s="205"/>
      <c r="G1197" s="50" t="s">
        <v>350</v>
      </c>
      <c r="H1197" s="204" t="s">
        <v>396</v>
      </c>
      <c r="I1197" s="205"/>
      <c r="K1197" s="48" t="str">
        <f t="shared" si="36"/>
        <v>г Одинцово, ул Новоспортивная, 16 к. 1</v>
      </c>
      <c r="L1197" s="48" t="str">
        <f>VLOOKUP(A:A,Лист2!$A:$F,2,FALSE)</f>
        <v>г.Одинцово, Ново-Спортивная, 16 к.1</v>
      </c>
      <c r="S1197" s="48">
        <f t="shared" si="37"/>
        <v>0</v>
      </c>
    </row>
    <row r="1198" spans="1:19" ht="11.85" customHeight="1" x14ac:dyDescent="0.2">
      <c r="A1198" s="48" t="s">
        <v>650</v>
      </c>
      <c r="B1198" s="209"/>
      <c r="C1198" s="210"/>
      <c r="D1198" s="211"/>
      <c r="E1198" s="204" t="s">
        <v>371</v>
      </c>
      <c r="F1198" s="205"/>
      <c r="G1198" s="50" t="s">
        <v>350</v>
      </c>
      <c r="H1198" s="204" t="s">
        <v>396</v>
      </c>
      <c r="I1198" s="205"/>
      <c r="K1198" s="48" t="str">
        <f t="shared" si="36"/>
        <v>г Одинцово, ул Новоспортивная, 16 к. 1</v>
      </c>
      <c r="L1198" s="48" t="str">
        <f>VLOOKUP(A:A,Лист2!$A:$F,2,FALSE)</f>
        <v>г.Одинцово, Ново-Спортивная, 16 к.1</v>
      </c>
      <c r="S1198" s="48">
        <f t="shared" si="37"/>
        <v>0</v>
      </c>
    </row>
    <row r="1199" spans="1:19" ht="11.85" customHeight="1" x14ac:dyDescent="0.2">
      <c r="A1199" s="48" t="s">
        <v>650</v>
      </c>
      <c r="B1199" s="209"/>
      <c r="C1199" s="210"/>
      <c r="D1199" s="211"/>
      <c r="E1199" s="204" t="s">
        <v>369</v>
      </c>
      <c r="F1199" s="205"/>
      <c r="G1199" s="50" t="s">
        <v>368</v>
      </c>
      <c r="H1199" s="204" t="s">
        <v>398</v>
      </c>
      <c r="I1199" s="205"/>
      <c r="K1199" s="48" t="str">
        <f t="shared" si="36"/>
        <v>г Одинцово, ул Новоспортивная, 16 к. 1</v>
      </c>
      <c r="L1199" s="48" t="str">
        <f>VLOOKUP(A:A,Лист2!$A:$F,2,FALSE)</f>
        <v>г.Одинцово, Ново-Спортивная, 16 к.1</v>
      </c>
      <c r="S1199" s="48">
        <f t="shared" si="37"/>
        <v>0</v>
      </c>
    </row>
    <row r="1200" spans="1:19" ht="11.85" customHeight="1" x14ac:dyDescent="0.2">
      <c r="A1200" s="48" t="s">
        <v>650</v>
      </c>
      <c r="B1200" s="209"/>
      <c r="C1200" s="210"/>
      <c r="D1200" s="211"/>
      <c r="E1200" s="204" t="s">
        <v>366</v>
      </c>
      <c r="F1200" s="205"/>
      <c r="G1200" s="50" t="s">
        <v>365</v>
      </c>
      <c r="H1200" s="204" t="s">
        <v>401</v>
      </c>
      <c r="I1200" s="205"/>
      <c r="K1200" s="48" t="str">
        <f t="shared" si="36"/>
        <v>г Одинцово, ул Новоспортивная, 16 к. 1</v>
      </c>
      <c r="L1200" s="48" t="str">
        <f>VLOOKUP(A:A,Лист2!$A:$F,2,FALSE)</f>
        <v>г.Одинцово, Ново-Спортивная, 16 к.1</v>
      </c>
      <c r="S1200" s="48">
        <f t="shared" si="37"/>
        <v>0</v>
      </c>
    </row>
    <row r="1201" spans="1:19" ht="11.1" customHeight="1" x14ac:dyDescent="0.2">
      <c r="A1201" s="48" t="s">
        <v>650</v>
      </c>
      <c r="B1201" s="209"/>
      <c r="C1201" s="210"/>
      <c r="D1201" s="211"/>
      <c r="E1201" s="204" t="s">
        <v>500</v>
      </c>
      <c r="F1201" s="205"/>
      <c r="G1201" s="50" t="s">
        <v>373</v>
      </c>
      <c r="H1201" s="204" t="s">
        <v>336</v>
      </c>
      <c r="I1201" s="205"/>
      <c r="K1201" s="48" t="str">
        <f t="shared" si="36"/>
        <v>г Одинцово, ул Новоспортивная, 16 к. 1</v>
      </c>
      <c r="L1201" s="48" t="str">
        <f>VLOOKUP(A:A,Лист2!$A:$F,2,FALSE)</f>
        <v>г.Одинцово, Ново-Спортивная, 16 к.1</v>
      </c>
      <c r="S1201" s="57">
        <f>G1201*1</f>
        <v>48.16</v>
      </c>
    </row>
    <row r="1202" spans="1:19" ht="11.85" customHeight="1" x14ac:dyDescent="0.2">
      <c r="A1202" s="48" t="s">
        <v>650</v>
      </c>
      <c r="B1202" s="201"/>
      <c r="C1202" s="202"/>
      <c r="D1202" s="203"/>
      <c r="E1202" s="204" t="s">
        <v>499</v>
      </c>
      <c r="F1202" s="205"/>
      <c r="G1202" s="50" t="s">
        <v>498</v>
      </c>
      <c r="H1202" s="204" t="s">
        <v>375</v>
      </c>
      <c r="I1202" s="205"/>
      <c r="K1202" s="48" t="str">
        <f t="shared" si="36"/>
        <v>г Одинцово, ул Новоспортивная, 16 к. 1</v>
      </c>
      <c r="L1202" s="48" t="str">
        <f>VLOOKUP(A:A,Лист2!$A:$F,2,FALSE)</f>
        <v>г.Одинцово, Ново-Спортивная, 16 к.1</v>
      </c>
      <c r="S1202" s="48">
        <f t="shared" si="37"/>
        <v>0</v>
      </c>
    </row>
    <row r="1203" spans="1:19" ht="11.85" customHeight="1" x14ac:dyDescent="0.2">
      <c r="A1203" s="48" t="s">
        <v>650</v>
      </c>
      <c r="B1203" s="51"/>
      <c r="C1203" s="196" t="s">
        <v>649</v>
      </c>
      <c r="D1203" s="197"/>
      <c r="E1203" s="197"/>
      <c r="F1203" s="197"/>
      <c r="G1203" s="197"/>
      <c r="H1203" s="197"/>
      <c r="I1203" s="196"/>
      <c r="K1203" s="48" t="str">
        <f t="shared" si="36"/>
        <v>г Одинцово, ул Новоспортивная, 16 к. 1</v>
      </c>
      <c r="L1203" s="48" t="str">
        <f>VLOOKUP(A:A,Лист2!$A:$F,2,FALSE)</f>
        <v>г.Одинцово, Ново-Спортивная, 16 к.1</v>
      </c>
      <c r="S1203" s="48">
        <f t="shared" si="37"/>
        <v>0</v>
      </c>
    </row>
    <row r="1204" spans="1:19" ht="11.85" customHeight="1" x14ac:dyDescent="0.2">
      <c r="A1204" s="48" t="s">
        <v>649</v>
      </c>
      <c r="B1204" s="198" t="s">
        <v>339</v>
      </c>
      <c r="C1204" s="199"/>
      <c r="D1204" s="200"/>
      <c r="E1204" s="204" t="s">
        <v>351</v>
      </c>
      <c r="F1204" s="205"/>
      <c r="G1204" s="50" t="s">
        <v>350</v>
      </c>
      <c r="H1204" s="204" t="s">
        <v>396</v>
      </c>
      <c r="I1204" s="205"/>
      <c r="K1204" s="48" t="str">
        <f t="shared" si="36"/>
        <v>г Одинцово, ул Новоспортивная, 16 к. 2</v>
      </c>
      <c r="L1204" s="48" t="str">
        <f>VLOOKUP(A:A,Лист2!$A:$F,2,FALSE)</f>
        <v>г.Одинцово, Ново-Спортивная, 16 к.2</v>
      </c>
      <c r="S1204" s="48">
        <f t="shared" si="37"/>
        <v>0</v>
      </c>
    </row>
    <row r="1205" spans="1:19" ht="11.1" customHeight="1" x14ac:dyDescent="0.2">
      <c r="A1205" s="48" t="s">
        <v>649</v>
      </c>
      <c r="B1205" s="209"/>
      <c r="C1205" s="210"/>
      <c r="D1205" s="211"/>
      <c r="E1205" s="204" t="s">
        <v>371</v>
      </c>
      <c r="F1205" s="205"/>
      <c r="G1205" s="50" t="s">
        <v>350</v>
      </c>
      <c r="H1205" s="204" t="s">
        <v>396</v>
      </c>
      <c r="I1205" s="205"/>
      <c r="K1205" s="48" t="str">
        <f t="shared" si="36"/>
        <v>г Одинцово, ул Новоспортивная, 16 к. 2</v>
      </c>
      <c r="L1205" s="48" t="str">
        <f>VLOOKUP(A:A,Лист2!$A:$F,2,FALSE)</f>
        <v>г.Одинцово, Ново-Спортивная, 16 к.2</v>
      </c>
      <c r="S1205" s="48">
        <f t="shared" si="37"/>
        <v>0</v>
      </c>
    </row>
    <row r="1206" spans="1:19" ht="11.85" customHeight="1" x14ac:dyDescent="0.2">
      <c r="A1206" s="48" t="s">
        <v>649</v>
      </c>
      <c r="B1206" s="209"/>
      <c r="C1206" s="210"/>
      <c r="D1206" s="211"/>
      <c r="E1206" s="204" t="s">
        <v>369</v>
      </c>
      <c r="F1206" s="205"/>
      <c r="G1206" s="50" t="s">
        <v>368</v>
      </c>
      <c r="H1206" s="204" t="s">
        <v>398</v>
      </c>
      <c r="I1206" s="205"/>
      <c r="K1206" s="48" t="str">
        <f t="shared" si="36"/>
        <v>г Одинцово, ул Новоспортивная, 16 к. 2</v>
      </c>
      <c r="L1206" s="48" t="str">
        <f>VLOOKUP(A:A,Лист2!$A:$F,2,FALSE)</f>
        <v>г.Одинцово, Ново-Спортивная, 16 к.2</v>
      </c>
      <c r="S1206" s="48">
        <f t="shared" si="37"/>
        <v>0</v>
      </c>
    </row>
    <row r="1207" spans="1:19" ht="11.85" customHeight="1" x14ac:dyDescent="0.2">
      <c r="A1207" s="48" t="s">
        <v>649</v>
      </c>
      <c r="B1207" s="209"/>
      <c r="C1207" s="210"/>
      <c r="D1207" s="211"/>
      <c r="E1207" s="204" t="s">
        <v>366</v>
      </c>
      <c r="F1207" s="205"/>
      <c r="G1207" s="50" t="s">
        <v>365</v>
      </c>
      <c r="H1207" s="204" t="s">
        <v>401</v>
      </c>
      <c r="I1207" s="205"/>
      <c r="K1207" s="48" t="str">
        <f t="shared" si="36"/>
        <v>г Одинцово, ул Новоспортивная, 16 к. 2</v>
      </c>
      <c r="L1207" s="48" t="str">
        <f>VLOOKUP(A:A,Лист2!$A:$F,2,FALSE)</f>
        <v>г.Одинцово, Ново-Спортивная, 16 к.2</v>
      </c>
      <c r="S1207" s="48">
        <f t="shared" si="37"/>
        <v>0</v>
      </c>
    </row>
    <row r="1208" spans="1:19" ht="11.85" customHeight="1" x14ac:dyDescent="0.2">
      <c r="A1208" s="48" t="s">
        <v>649</v>
      </c>
      <c r="B1208" s="201"/>
      <c r="C1208" s="202"/>
      <c r="D1208" s="203"/>
      <c r="E1208" s="204" t="s">
        <v>500</v>
      </c>
      <c r="F1208" s="205"/>
      <c r="G1208" s="50" t="s">
        <v>373</v>
      </c>
      <c r="H1208" s="204" t="s">
        <v>336</v>
      </c>
      <c r="I1208" s="205"/>
      <c r="K1208" s="48" t="str">
        <f t="shared" si="36"/>
        <v>г Одинцово, ул Новоспортивная, 16 к. 2</v>
      </c>
      <c r="L1208" s="48" t="str">
        <f>VLOOKUP(A:A,Лист2!$A:$F,2,FALSE)</f>
        <v>г.Одинцово, Ново-Спортивная, 16 к.2</v>
      </c>
      <c r="S1208" s="57">
        <f>G1208*1</f>
        <v>48.16</v>
      </c>
    </row>
    <row r="1209" spans="1:19" ht="11.85" customHeight="1" x14ac:dyDescent="0.2">
      <c r="A1209" s="48" t="s">
        <v>649</v>
      </c>
      <c r="B1209" s="198" t="s">
        <v>339</v>
      </c>
      <c r="C1209" s="212"/>
      <c r="D1209" s="213"/>
      <c r="E1209" s="204" t="s">
        <v>499</v>
      </c>
      <c r="F1209" s="205"/>
      <c r="G1209" s="50" t="s">
        <v>498</v>
      </c>
      <c r="H1209" s="204" t="s">
        <v>375</v>
      </c>
      <c r="I1209" s="205"/>
      <c r="K1209" s="48" t="str">
        <f t="shared" si="36"/>
        <v>г Одинцово, ул Новоспортивная, 16 к. 2</v>
      </c>
      <c r="L1209" s="48" t="str">
        <f>VLOOKUP(A:A,Лист2!$A:$F,2,FALSE)</f>
        <v>г.Одинцово, Ново-Спортивная, 16 к.2</v>
      </c>
      <c r="S1209" s="48">
        <f t="shared" si="37"/>
        <v>0</v>
      </c>
    </row>
    <row r="1210" spans="1:19" ht="11.85" customHeight="1" x14ac:dyDescent="0.2">
      <c r="A1210" s="48" t="s">
        <v>649</v>
      </c>
      <c r="B1210" s="51"/>
      <c r="C1210" s="196" t="s">
        <v>648</v>
      </c>
      <c r="D1210" s="197"/>
      <c r="E1210" s="197"/>
      <c r="F1210" s="197"/>
      <c r="G1210" s="197"/>
      <c r="H1210" s="197"/>
      <c r="I1210" s="196"/>
      <c r="K1210" s="48" t="str">
        <f t="shared" si="36"/>
        <v>г Одинцово, ул Новоспортивная, 16 к. 2</v>
      </c>
      <c r="L1210" s="48" t="str">
        <f>VLOOKUP(A:A,Лист2!$A:$F,2,FALSE)</f>
        <v>г.Одинцово, Ново-Спортивная, 16 к.2</v>
      </c>
      <c r="S1210" s="48">
        <f t="shared" si="37"/>
        <v>0</v>
      </c>
    </row>
    <row r="1211" spans="1:19" ht="11.85" customHeight="1" x14ac:dyDescent="0.2">
      <c r="A1211" s="48" t="s">
        <v>648</v>
      </c>
      <c r="B1211" s="198" t="s">
        <v>339</v>
      </c>
      <c r="C1211" s="199"/>
      <c r="D1211" s="200"/>
      <c r="E1211" s="204" t="s">
        <v>351</v>
      </c>
      <c r="F1211" s="205"/>
      <c r="G1211" s="50" t="s">
        <v>350</v>
      </c>
      <c r="H1211" s="204" t="s">
        <v>396</v>
      </c>
      <c r="I1211" s="205"/>
      <c r="K1211" s="48" t="str">
        <f t="shared" si="36"/>
        <v>г Одинцово, ул Новоспортивная, 18 к. 1</v>
      </c>
      <c r="L1211" s="48" t="str">
        <f>VLOOKUP(A:A,Лист2!$A:$F,2,FALSE)</f>
        <v>г.Одинцово, Ново-Спортивная, 18 к.1</v>
      </c>
      <c r="S1211" s="48">
        <f t="shared" si="37"/>
        <v>0</v>
      </c>
    </row>
    <row r="1212" spans="1:19" ht="11.1" customHeight="1" x14ac:dyDescent="0.2">
      <c r="A1212" s="48" t="s">
        <v>648</v>
      </c>
      <c r="B1212" s="209"/>
      <c r="C1212" s="210"/>
      <c r="D1212" s="211"/>
      <c r="E1212" s="204" t="s">
        <v>371</v>
      </c>
      <c r="F1212" s="205"/>
      <c r="G1212" s="50" t="s">
        <v>350</v>
      </c>
      <c r="H1212" s="204" t="s">
        <v>396</v>
      </c>
      <c r="I1212" s="205"/>
      <c r="K1212" s="48" t="str">
        <f t="shared" si="36"/>
        <v>г Одинцово, ул Новоспортивная, 18 к. 1</v>
      </c>
      <c r="L1212" s="48" t="str">
        <f>VLOOKUP(A:A,Лист2!$A:$F,2,FALSE)</f>
        <v>г.Одинцово, Ново-Спортивная, 18 к.1</v>
      </c>
      <c r="S1212" s="48">
        <f t="shared" si="37"/>
        <v>0</v>
      </c>
    </row>
    <row r="1213" spans="1:19" ht="11.85" customHeight="1" x14ac:dyDescent="0.2">
      <c r="A1213" s="48" t="s">
        <v>648</v>
      </c>
      <c r="B1213" s="209"/>
      <c r="C1213" s="210"/>
      <c r="D1213" s="211"/>
      <c r="E1213" s="204" t="s">
        <v>369</v>
      </c>
      <c r="F1213" s="205"/>
      <c r="G1213" s="50" t="s">
        <v>368</v>
      </c>
      <c r="H1213" s="204" t="s">
        <v>398</v>
      </c>
      <c r="I1213" s="205"/>
      <c r="K1213" s="48" t="str">
        <f t="shared" si="36"/>
        <v>г Одинцово, ул Новоспортивная, 18 к. 1</v>
      </c>
      <c r="L1213" s="48" t="str">
        <f>VLOOKUP(A:A,Лист2!$A:$F,2,FALSE)</f>
        <v>г.Одинцово, Ново-Спортивная, 18 к.1</v>
      </c>
      <c r="S1213" s="48">
        <f t="shared" si="37"/>
        <v>0</v>
      </c>
    </row>
    <row r="1214" spans="1:19" ht="11.85" customHeight="1" x14ac:dyDescent="0.2">
      <c r="A1214" s="48" t="s">
        <v>648</v>
      </c>
      <c r="B1214" s="209"/>
      <c r="C1214" s="210"/>
      <c r="D1214" s="211"/>
      <c r="E1214" s="204" t="s">
        <v>366</v>
      </c>
      <c r="F1214" s="205"/>
      <c r="G1214" s="50" t="s">
        <v>365</v>
      </c>
      <c r="H1214" s="204" t="s">
        <v>401</v>
      </c>
      <c r="I1214" s="205"/>
      <c r="K1214" s="48" t="str">
        <f t="shared" si="36"/>
        <v>г Одинцово, ул Новоспортивная, 18 к. 1</v>
      </c>
      <c r="L1214" s="48" t="str">
        <f>VLOOKUP(A:A,Лист2!$A:$F,2,FALSE)</f>
        <v>г.Одинцово, Ново-Спортивная, 18 к.1</v>
      </c>
      <c r="S1214" s="48">
        <f t="shared" si="37"/>
        <v>0</v>
      </c>
    </row>
    <row r="1215" spans="1:19" ht="11.85" customHeight="1" x14ac:dyDescent="0.2">
      <c r="A1215" s="48" t="s">
        <v>648</v>
      </c>
      <c r="B1215" s="209"/>
      <c r="C1215" s="210"/>
      <c r="D1215" s="211"/>
      <c r="E1215" s="204" t="s">
        <v>500</v>
      </c>
      <c r="F1215" s="205"/>
      <c r="G1215" s="50" t="s">
        <v>373</v>
      </c>
      <c r="H1215" s="204" t="s">
        <v>336</v>
      </c>
      <c r="I1215" s="205"/>
      <c r="K1215" s="48" t="str">
        <f t="shared" si="36"/>
        <v>г Одинцово, ул Новоспортивная, 18 к. 1</v>
      </c>
      <c r="L1215" s="48" t="str">
        <f>VLOOKUP(A:A,Лист2!$A:$F,2,FALSE)</f>
        <v>г.Одинцово, Ново-Спортивная, 18 к.1</v>
      </c>
      <c r="S1215" s="57">
        <f>G1215*1</f>
        <v>48.16</v>
      </c>
    </row>
    <row r="1216" spans="1:19" ht="11.1" customHeight="1" x14ac:dyDescent="0.2">
      <c r="A1216" s="48" t="s">
        <v>648</v>
      </c>
      <c r="B1216" s="201"/>
      <c r="C1216" s="202"/>
      <c r="D1216" s="203"/>
      <c r="E1216" s="204" t="s">
        <v>499</v>
      </c>
      <c r="F1216" s="205"/>
      <c r="G1216" s="50" t="s">
        <v>498</v>
      </c>
      <c r="H1216" s="204" t="s">
        <v>375</v>
      </c>
      <c r="I1216" s="205"/>
      <c r="K1216" s="48" t="str">
        <f t="shared" si="36"/>
        <v>г Одинцово, ул Новоспортивная, 18 к. 1</v>
      </c>
      <c r="L1216" s="48" t="str">
        <f>VLOOKUP(A:A,Лист2!$A:$F,2,FALSE)</f>
        <v>г.Одинцово, Ново-Спортивная, 18 к.1</v>
      </c>
      <c r="S1216" s="48">
        <f t="shared" si="37"/>
        <v>0</v>
      </c>
    </row>
    <row r="1217" spans="1:19" ht="11.85" customHeight="1" x14ac:dyDescent="0.2">
      <c r="A1217" s="48" t="s">
        <v>648</v>
      </c>
      <c r="B1217" s="51"/>
      <c r="C1217" s="196" t="s">
        <v>647</v>
      </c>
      <c r="D1217" s="197"/>
      <c r="E1217" s="197"/>
      <c r="F1217" s="197"/>
      <c r="G1217" s="197"/>
      <c r="H1217" s="197"/>
      <c r="I1217" s="196"/>
      <c r="K1217" s="48" t="str">
        <f t="shared" si="36"/>
        <v>г Одинцово, ул Новоспортивная, 18 к. 1</v>
      </c>
      <c r="L1217" s="48" t="str">
        <f>VLOOKUP(A:A,Лист2!$A:$F,2,FALSE)</f>
        <v>г.Одинцово, Ново-Спортивная, 18 к.1</v>
      </c>
      <c r="S1217" s="48">
        <f t="shared" si="37"/>
        <v>0</v>
      </c>
    </row>
    <row r="1218" spans="1:19" ht="11.85" customHeight="1" x14ac:dyDescent="0.2">
      <c r="A1218" s="48" t="s">
        <v>647</v>
      </c>
      <c r="B1218" s="198" t="s">
        <v>339</v>
      </c>
      <c r="C1218" s="199"/>
      <c r="D1218" s="200"/>
      <c r="E1218" s="204" t="s">
        <v>351</v>
      </c>
      <c r="F1218" s="205"/>
      <c r="G1218" s="50" t="s">
        <v>350</v>
      </c>
      <c r="H1218" s="204" t="s">
        <v>396</v>
      </c>
      <c r="I1218" s="205"/>
      <c r="K1218" s="48" t="str">
        <f t="shared" si="36"/>
        <v>г Одинцово, ул Новоспортивная, 18 к. 2</v>
      </c>
      <c r="L1218" s="48" t="str">
        <f>VLOOKUP(A:A,Лист2!$A:$F,2,FALSE)</f>
        <v>г.Одинцово, Ново-Спортивная, 18 к.2</v>
      </c>
      <c r="S1218" s="48">
        <f t="shared" si="37"/>
        <v>0</v>
      </c>
    </row>
    <row r="1219" spans="1:19" ht="11.85" customHeight="1" x14ac:dyDescent="0.2">
      <c r="A1219" s="48" t="s">
        <v>647</v>
      </c>
      <c r="B1219" s="209"/>
      <c r="C1219" s="210"/>
      <c r="D1219" s="211"/>
      <c r="E1219" s="204" t="s">
        <v>371</v>
      </c>
      <c r="F1219" s="205"/>
      <c r="G1219" s="50" t="s">
        <v>350</v>
      </c>
      <c r="H1219" s="204" t="s">
        <v>396</v>
      </c>
      <c r="I1219" s="205"/>
      <c r="K1219" s="48" t="str">
        <f t="shared" si="36"/>
        <v>г Одинцово, ул Новоспортивная, 18 к. 2</v>
      </c>
      <c r="L1219" s="48" t="str">
        <f>VLOOKUP(A:A,Лист2!$A:$F,2,FALSE)</f>
        <v>г.Одинцово, Ново-Спортивная, 18 к.2</v>
      </c>
      <c r="S1219" s="48">
        <f t="shared" si="37"/>
        <v>0</v>
      </c>
    </row>
    <row r="1220" spans="1:19" ht="11.1" customHeight="1" x14ac:dyDescent="0.2">
      <c r="A1220" s="48" t="s">
        <v>647</v>
      </c>
      <c r="B1220" s="209"/>
      <c r="C1220" s="210"/>
      <c r="D1220" s="211"/>
      <c r="E1220" s="204" t="s">
        <v>369</v>
      </c>
      <c r="F1220" s="205"/>
      <c r="G1220" s="50" t="s">
        <v>368</v>
      </c>
      <c r="H1220" s="204" t="s">
        <v>398</v>
      </c>
      <c r="I1220" s="205"/>
      <c r="K1220" s="48" t="str">
        <f t="shared" si="36"/>
        <v>г Одинцово, ул Новоспортивная, 18 к. 2</v>
      </c>
      <c r="L1220" s="48" t="str">
        <f>VLOOKUP(A:A,Лист2!$A:$F,2,FALSE)</f>
        <v>г.Одинцово, Ново-Спортивная, 18 к.2</v>
      </c>
      <c r="S1220" s="48">
        <f t="shared" si="37"/>
        <v>0</v>
      </c>
    </row>
    <row r="1221" spans="1:19" ht="11.85" customHeight="1" x14ac:dyDescent="0.2">
      <c r="A1221" s="48" t="s">
        <v>647</v>
      </c>
      <c r="B1221" s="209"/>
      <c r="C1221" s="210"/>
      <c r="D1221" s="211"/>
      <c r="E1221" s="204" t="s">
        <v>366</v>
      </c>
      <c r="F1221" s="205"/>
      <c r="G1221" s="50" t="s">
        <v>365</v>
      </c>
      <c r="H1221" s="204" t="s">
        <v>401</v>
      </c>
      <c r="I1221" s="205"/>
      <c r="K1221" s="48" t="str">
        <f t="shared" si="36"/>
        <v>г Одинцово, ул Новоспортивная, 18 к. 2</v>
      </c>
      <c r="L1221" s="48" t="str">
        <f>VLOOKUP(A:A,Лист2!$A:$F,2,FALSE)</f>
        <v>г.Одинцово, Ново-Спортивная, 18 к.2</v>
      </c>
      <c r="S1221" s="48">
        <f t="shared" si="37"/>
        <v>0</v>
      </c>
    </row>
    <row r="1222" spans="1:19" ht="11.85" customHeight="1" x14ac:dyDescent="0.2">
      <c r="A1222" s="48" t="s">
        <v>647</v>
      </c>
      <c r="B1222" s="209"/>
      <c r="C1222" s="210"/>
      <c r="D1222" s="211"/>
      <c r="E1222" s="204" t="s">
        <v>500</v>
      </c>
      <c r="F1222" s="205"/>
      <c r="G1222" s="50" t="s">
        <v>373</v>
      </c>
      <c r="H1222" s="204" t="s">
        <v>336</v>
      </c>
      <c r="I1222" s="205"/>
      <c r="K1222" s="48" t="str">
        <f t="shared" si="36"/>
        <v>г Одинцово, ул Новоспортивная, 18 к. 2</v>
      </c>
      <c r="L1222" s="48" t="str">
        <f>VLOOKUP(A:A,Лист2!$A:$F,2,FALSE)</f>
        <v>г.Одинцово, Ново-Спортивная, 18 к.2</v>
      </c>
      <c r="S1222" s="57">
        <f>G1222*1</f>
        <v>48.16</v>
      </c>
    </row>
    <row r="1223" spans="1:19" ht="11.85" customHeight="1" x14ac:dyDescent="0.2">
      <c r="A1223" s="48" t="s">
        <v>647</v>
      </c>
      <c r="B1223" s="201"/>
      <c r="C1223" s="202"/>
      <c r="D1223" s="203"/>
      <c r="E1223" s="204" t="s">
        <v>499</v>
      </c>
      <c r="F1223" s="205"/>
      <c r="G1223" s="50" t="s">
        <v>498</v>
      </c>
      <c r="H1223" s="204" t="s">
        <v>375</v>
      </c>
      <c r="I1223" s="205"/>
      <c r="K1223" s="48" t="str">
        <f t="shared" si="36"/>
        <v>г Одинцово, ул Новоспортивная, 18 к. 2</v>
      </c>
      <c r="L1223" s="48" t="str">
        <f>VLOOKUP(A:A,Лист2!$A:$F,2,FALSE)</f>
        <v>г.Одинцово, Ново-Спортивная, 18 к.2</v>
      </c>
      <c r="S1223" s="48">
        <f t="shared" si="37"/>
        <v>0</v>
      </c>
    </row>
    <row r="1224" spans="1:19" ht="11.1" customHeight="1" x14ac:dyDescent="0.2">
      <c r="A1224" s="48" t="s">
        <v>647</v>
      </c>
      <c r="B1224" s="51"/>
      <c r="C1224" s="196" t="s">
        <v>646</v>
      </c>
      <c r="D1224" s="197"/>
      <c r="E1224" s="197"/>
      <c r="F1224" s="197"/>
      <c r="G1224" s="197"/>
      <c r="H1224" s="197"/>
      <c r="I1224" s="196"/>
      <c r="K1224" s="48" t="str">
        <f t="shared" si="36"/>
        <v>г Одинцово, ул Новоспортивная, 18 к. 2</v>
      </c>
      <c r="L1224" s="48" t="str">
        <f>VLOOKUP(A:A,Лист2!$A:$F,2,FALSE)</f>
        <v>г.Одинцово, Ново-Спортивная, 18 к.2</v>
      </c>
      <c r="S1224" s="48">
        <f t="shared" si="37"/>
        <v>0</v>
      </c>
    </row>
    <row r="1225" spans="1:19" ht="11.85" customHeight="1" x14ac:dyDescent="0.2">
      <c r="A1225" s="48" t="s">
        <v>646</v>
      </c>
      <c r="B1225" s="198" t="s">
        <v>505</v>
      </c>
      <c r="C1225" s="199"/>
      <c r="D1225" s="200"/>
      <c r="E1225" s="204" t="s">
        <v>503</v>
      </c>
      <c r="F1225" s="205"/>
      <c r="G1225" s="50" t="s">
        <v>368</v>
      </c>
      <c r="H1225" s="204" t="s">
        <v>406</v>
      </c>
      <c r="I1225" s="205"/>
      <c r="K1225" s="48" t="str">
        <f t="shared" si="36"/>
        <v>г Одинцово, ул Новоспортивная, 20 к. 1</v>
      </c>
      <c r="L1225" s="48" t="str">
        <f>VLOOKUP(A:A,Лист2!$A:$F,2,FALSE)</f>
        <v>г.Одинцово, Ново-Спортивная, 20 к.1</v>
      </c>
      <c r="S1225" s="48">
        <f t="shared" si="37"/>
        <v>0</v>
      </c>
    </row>
    <row r="1226" spans="1:19" ht="11.85" customHeight="1" x14ac:dyDescent="0.2">
      <c r="A1226" s="48" t="s">
        <v>646</v>
      </c>
      <c r="B1226" s="201"/>
      <c r="C1226" s="202"/>
      <c r="D1226" s="203"/>
      <c r="E1226" s="204" t="s">
        <v>501</v>
      </c>
      <c r="F1226" s="205"/>
      <c r="G1226" s="50" t="s">
        <v>368</v>
      </c>
      <c r="H1226" s="204" t="s">
        <v>488</v>
      </c>
      <c r="I1226" s="205"/>
      <c r="K1226" s="48" t="str">
        <f t="shared" ref="K1226:K1289" si="38">IF(C1225&gt;0,C1225,K1225)</f>
        <v>г Одинцово, ул Новоспортивная, 20 к. 1</v>
      </c>
      <c r="L1226" s="48" t="str">
        <f>VLOOKUP(A:A,Лист2!$A:$F,2,FALSE)</f>
        <v>г.Одинцово, Ново-Спортивная, 20 к.1</v>
      </c>
      <c r="S1226" s="48">
        <f t="shared" ref="S1226:S1289" si="39">IF($E1226=S$7,G1226,0)</f>
        <v>0</v>
      </c>
    </row>
    <row r="1227" spans="1:19" ht="11.85" customHeight="1" x14ac:dyDescent="0.2">
      <c r="A1227" s="48" t="s">
        <v>646</v>
      </c>
      <c r="B1227" s="198" t="s">
        <v>339</v>
      </c>
      <c r="C1227" s="199"/>
      <c r="D1227" s="200"/>
      <c r="E1227" s="204" t="s">
        <v>351</v>
      </c>
      <c r="F1227" s="205"/>
      <c r="G1227" s="50" t="s">
        <v>350</v>
      </c>
      <c r="H1227" s="204" t="s">
        <v>396</v>
      </c>
      <c r="I1227" s="205"/>
      <c r="K1227" s="48" t="str">
        <f t="shared" si="38"/>
        <v>г Одинцово, ул Новоспортивная, 20 к. 1</v>
      </c>
      <c r="L1227" s="48" t="str">
        <f>VLOOKUP(A:A,Лист2!$A:$F,2,FALSE)</f>
        <v>г.Одинцово, Ново-Спортивная, 20 к.1</v>
      </c>
      <c r="S1227" s="48">
        <f t="shared" si="39"/>
        <v>0</v>
      </c>
    </row>
    <row r="1228" spans="1:19" ht="11.1" customHeight="1" x14ac:dyDescent="0.2">
      <c r="A1228" s="48" t="s">
        <v>646</v>
      </c>
      <c r="B1228" s="209"/>
      <c r="C1228" s="210"/>
      <c r="D1228" s="211"/>
      <c r="E1228" s="204" t="s">
        <v>371</v>
      </c>
      <c r="F1228" s="205"/>
      <c r="G1228" s="50" t="s">
        <v>350</v>
      </c>
      <c r="H1228" s="204" t="s">
        <v>396</v>
      </c>
      <c r="I1228" s="205"/>
      <c r="K1228" s="48" t="str">
        <f t="shared" si="38"/>
        <v>г Одинцово, ул Новоспортивная, 20 к. 1</v>
      </c>
      <c r="L1228" s="48" t="str">
        <f>VLOOKUP(A:A,Лист2!$A:$F,2,FALSE)</f>
        <v>г.Одинцово, Ново-Спортивная, 20 к.1</v>
      </c>
      <c r="S1228" s="48">
        <f t="shared" si="39"/>
        <v>0</v>
      </c>
    </row>
    <row r="1229" spans="1:19" ht="11.85" customHeight="1" x14ac:dyDescent="0.2">
      <c r="A1229" s="48" t="s">
        <v>646</v>
      </c>
      <c r="B1229" s="209"/>
      <c r="C1229" s="210"/>
      <c r="D1229" s="211"/>
      <c r="E1229" s="204" t="s">
        <v>369</v>
      </c>
      <c r="F1229" s="205"/>
      <c r="G1229" s="50" t="s">
        <v>368</v>
      </c>
      <c r="H1229" s="204" t="s">
        <v>398</v>
      </c>
      <c r="I1229" s="205"/>
      <c r="K1229" s="48" t="str">
        <f t="shared" si="38"/>
        <v>г Одинцово, ул Новоспортивная, 20 к. 1</v>
      </c>
      <c r="L1229" s="48" t="str">
        <f>VLOOKUP(A:A,Лист2!$A:$F,2,FALSE)</f>
        <v>г.Одинцово, Ново-Спортивная, 20 к.1</v>
      </c>
      <c r="S1229" s="48">
        <f t="shared" si="39"/>
        <v>0</v>
      </c>
    </row>
    <row r="1230" spans="1:19" ht="11.85" customHeight="1" x14ac:dyDescent="0.2">
      <c r="A1230" s="48" t="s">
        <v>646</v>
      </c>
      <c r="B1230" s="209"/>
      <c r="C1230" s="210"/>
      <c r="D1230" s="211"/>
      <c r="E1230" s="204" t="s">
        <v>366</v>
      </c>
      <c r="F1230" s="205"/>
      <c r="G1230" s="50" t="s">
        <v>365</v>
      </c>
      <c r="H1230" s="204" t="s">
        <v>401</v>
      </c>
      <c r="I1230" s="205"/>
      <c r="K1230" s="48" t="str">
        <f t="shared" si="38"/>
        <v>г Одинцово, ул Новоспортивная, 20 к. 1</v>
      </c>
      <c r="L1230" s="48" t="str">
        <f>VLOOKUP(A:A,Лист2!$A:$F,2,FALSE)</f>
        <v>г.Одинцово, Ново-Спортивная, 20 к.1</v>
      </c>
      <c r="S1230" s="48">
        <f t="shared" si="39"/>
        <v>0</v>
      </c>
    </row>
    <row r="1231" spans="1:19" ht="11.85" customHeight="1" x14ac:dyDescent="0.2">
      <c r="A1231" s="48" t="s">
        <v>646</v>
      </c>
      <c r="B1231" s="209"/>
      <c r="C1231" s="210"/>
      <c r="D1231" s="211"/>
      <c r="E1231" s="204" t="s">
        <v>500</v>
      </c>
      <c r="F1231" s="205"/>
      <c r="G1231" s="50" t="s">
        <v>373</v>
      </c>
      <c r="H1231" s="204" t="s">
        <v>336</v>
      </c>
      <c r="I1231" s="205"/>
      <c r="K1231" s="48" t="str">
        <f t="shared" si="38"/>
        <v>г Одинцово, ул Новоспортивная, 20 к. 1</v>
      </c>
      <c r="L1231" s="48" t="str">
        <f>VLOOKUP(A:A,Лист2!$A:$F,2,FALSE)</f>
        <v>г.Одинцово, Ново-Спортивная, 20 к.1</v>
      </c>
      <c r="S1231" s="57">
        <f>G1231*1</f>
        <v>48.16</v>
      </c>
    </row>
    <row r="1232" spans="1:19" ht="11.1" customHeight="1" x14ac:dyDescent="0.2">
      <c r="A1232" s="48" t="s">
        <v>646</v>
      </c>
      <c r="B1232" s="201"/>
      <c r="C1232" s="202"/>
      <c r="D1232" s="203"/>
      <c r="E1232" s="204" t="s">
        <v>499</v>
      </c>
      <c r="F1232" s="205"/>
      <c r="G1232" s="50" t="s">
        <v>498</v>
      </c>
      <c r="H1232" s="204" t="s">
        <v>375</v>
      </c>
      <c r="I1232" s="205"/>
      <c r="K1232" s="48" t="str">
        <f t="shared" si="38"/>
        <v>г Одинцово, ул Новоспортивная, 20 к. 1</v>
      </c>
      <c r="L1232" s="48" t="str">
        <f>VLOOKUP(A:A,Лист2!$A:$F,2,FALSE)</f>
        <v>г.Одинцово, Ново-Спортивная, 20 к.1</v>
      </c>
      <c r="S1232" s="48">
        <f t="shared" si="39"/>
        <v>0</v>
      </c>
    </row>
    <row r="1233" spans="1:19" ht="11.85" customHeight="1" x14ac:dyDescent="0.2">
      <c r="A1233" s="48" t="s">
        <v>646</v>
      </c>
      <c r="B1233" s="198" t="s">
        <v>497</v>
      </c>
      <c r="C1233" s="199"/>
      <c r="D1233" s="200"/>
      <c r="E1233" s="204" t="s">
        <v>495</v>
      </c>
      <c r="F1233" s="205"/>
      <c r="G1233" s="50" t="s">
        <v>365</v>
      </c>
      <c r="H1233" s="204" t="s">
        <v>494</v>
      </c>
      <c r="I1233" s="205"/>
      <c r="K1233" s="48" t="str">
        <f t="shared" si="38"/>
        <v>г Одинцово, ул Новоспортивная, 20 к. 1</v>
      </c>
      <c r="L1233" s="48" t="str">
        <f>VLOOKUP(A:A,Лист2!$A:$F,2,FALSE)</f>
        <v>г.Одинцово, Ново-Спортивная, 20 к.1</v>
      </c>
      <c r="S1233" s="48">
        <f t="shared" si="39"/>
        <v>0</v>
      </c>
    </row>
    <row r="1234" spans="1:19" ht="11.85" customHeight="1" x14ac:dyDescent="0.2">
      <c r="A1234" s="48" t="s">
        <v>646</v>
      </c>
      <c r="B1234" s="209"/>
      <c r="C1234" s="210"/>
      <c r="D1234" s="211"/>
      <c r="E1234" s="204" t="s">
        <v>492</v>
      </c>
      <c r="F1234" s="205"/>
      <c r="G1234" s="50" t="s">
        <v>350</v>
      </c>
      <c r="H1234" s="204" t="s">
        <v>491</v>
      </c>
      <c r="I1234" s="205"/>
      <c r="K1234" s="48" t="str">
        <f t="shared" si="38"/>
        <v>г Одинцово, ул Новоспортивная, 20 к. 1</v>
      </c>
      <c r="L1234" s="48" t="str">
        <f>VLOOKUP(A:A,Лист2!$A:$F,2,FALSE)</f>
        <v>г.Одинцово, Ново-Спортивная, 20 к.1</v>
      </c>
      <c r="S1234" s="48">
        <f t="shared" si="39"/>
        <v>0</v>
      </c>
    </row>
    <row r="1235" spans="1:19" ht="11.85" customHeight="1" x14ac:dyDescent="0.2">
      <c r="A1235" s="48" t="s">
        <v>646</v>
      </c>
      <c r="B1235" s="201"/>
      <c r="C1235" s="202"/>
      <c r="D1235" s="203"/>
      <c r="E1235" s="204" t="s">
        <v>489</v>
      </c>
      <c r="F1235" s="205"/>
      <c r="G1235" s="50" t="s">
        <v>350</v>
      </c>
      <c r="H1235" s="204" t="s">
        <v>488</v>
      </c>
      <c r="I1235" s="205"/>
      <c r="K1235" s="48" t="str">
        <f t="shared" si="38"/>
        <v>г Одинцово, ул Новоспортивная, 20 к. 1</v>
      </c>
      <c r="L1235" s="48" t="str">
        <f>VLOOKUP(A:A,Лист2!$A:$F,2,FALSE)</f>
        <v>г.Одинцово, Ново-Спортивная, 20 к.1</v>
      </c>
      <c r="S1235" s="48">
        <f t="shared" si="39"/>
        <v>0</v>
      </c>
    </row>
    <row r="1236" spans="1:19" ht="11.1" customHeight="1" x14ac:dyDescent="0.2">
      <c r="A1236" s="48" t="s">
        <v>646</v>
      </c>
      <c r="B1236" s="51"/>
      <c r="C1236" s="196" t="s">
        <v>645</v>
      </c>
      <c r="D1236" s="197"/>
      <c r="E1236" s="197"/>
      <c r="F1236" s="197"/>
      <c r="G1236" s="197"/>
      <c r="H1236" s="197"/>
      <c r="I1236" s="196"/>
      <c r="K1236" s="48" t="str">
        <f t="shared" si="38"/>
        <v>г Одинцово, ул Новоспортивная, 20 к. 1</v>
      </c>
      <c r="L1236" s="48" t="str">
        <f>VLOOKUP(A:A,Лист2!$A:$F,2,FALSE)</f>
        <v>г.Одинцово, Ново-Спортивная, 20 к.1</v>
      </c>
      <c r="S1236" s="48">
        <f t="shared" si="39"/>
        <v>0</v>
      </c>
    </row>
    <row r="1237" spans="1:19" ht="11.85" customHeight="1" x14ac:dyDescent="0.2">
      <c r="A1237" s="48" t="s">
        <v>645</v>
      </c>
      <c r="B1237" s="198" t="s">
        <v>505</v>
      </c>
      <c r="C1237" s="199"/>
      <c r="D1237" s="200"/>
      <c r="E1237" s="204" t="s">
        <v>503</v>
      </c>
      <c r="F1237" s="205"/>
      <c r="G1237" s="50" t="s">
        <v>368</v>
      </c>
      <c r="H1237" s="204" t="s">
        <v>406</v>
      </c>
      <c r="I1237" s="205"/>
      <c r="K1237" s="48" t="str">
        <f t="shared" si="38"/>
        <v>г Одинцово, ул Новоспортивная, 20 к. 2</v>
      </c>
      <c r="L1237" s="48" t="str">
        <f>VLOOKUP(A:A,Лист2!$A:$F,2,FALSE)</f>
        <v>г.Одинцово, Ново-Спортивная, 20 к.2</v>
      </c>
      <c r="S1237" s="48">
        <f t="shared" si="39"/>
        <v>0</v>
      </c>
    </row>
    <row r="1238" spans="1:19" ht="11.85" customHeight="1" x14ac:dyDescent="0.2">
      <c r="A1238" s="48" t="s">
        <v>645</v>
      </c>
      <c r="B1238" s="201"/>
      <c r="C1238" s="202"/>
      <c r="D1238" s="203"/>
      <c r="E1238" s="204" t="s">
        <v>501</v>
      </c>
      <c r="F1238" s="205"/>
      <c r="G1238" s="50" t="s">
        <v>368</v>
      </c>
      <c r="H1238" s="204" t="s">
        <v>488</v>
      </c>
      <c r="I1238" s="205"/>
      <c r="K1238" s="48" t="str">
        <f t="shared" si="38"/>
        <v>г Одинцово, ул Новоспортивная, 20 к. 2</v>
      </c>
      <c r="L1238" s="48" t="str">
        <f>VLOOKUP(A:A,Лист2!$A:$F,2,FALSE)</f>
        <v>г.Одинцово, Ново-Спортивная, 20 к.2</v>
      </c>
      <c r="S1238" s="48">
        <f t="shared" si="39"/>
        <v>0</v>
      </c>
    </row>
    <row r="1239" spans="1:19" ht="11.85" customHeight="1" x14ac:dyDescent="0.2">
      <c r="A1239" s="48" t="s">
        <v>645</v>
      </c>
      <c r="B1239" s="198" t="s">
        <v>339</v>
      </c>
      <c r="C1239" s="199"/>
      <c r="D1239" s="200"/>
      <c r="E1239" s="204" t="s">
        <v>351</v>
      </c>
      <c r="F1239" s="205"/>
      <c r="G1239" s="50" t="s">
        <v>350</v>
      </c>
      <c r="H1239" s="204" t="s">
        <v>396</v>
      </c>
      <c r="I1239" s="205"/>
      <c r="K1239" s="48" t="str">
        <f t="shared" si="38"/>
        <v>г Одинцово, ул Новоспортивная, 20 к. 2</v>
      </c>
      <c r="L1239" s="48" t="str">
        <f>VLOOKUP(A:A,Лист2!$A:$F,2,FALSE)</f>
        <v>г.Одинцово, Ново-Спортивная, 20 к.2</v>
      </c>
      <c r="S1239" s="48">
        <f t="shared" si="39"/>
        <v>0</v>
      </c>
    </row>
    <row r="1240" spans="1:19" ht="11.1" customHeight="1" x14ac:dyDescent="0.2">
      <c r="A1240" s="48" t="s">
        <v>645</v>
      </c>
      <c r="B1240" s="209"/>
      <c r="C1240" s="210"/>
      <c r="D1240" s="211"/>
      <c r="E1240" s="204" t="s">
        <v>371</v>
      </c>
      <c r="F1240" s="205"/>
      <c r="G1240" s="50" t="s">
        <v>350</v>
      </c>
      <c r="H1240" s="204" t="s">
        <v>396</v>
      </c>
      <c r="I1240" s="205"/>
      <c r="K1240" s="48" t="str">
        <f t="shared" si="38"/>
        <v>г Одинцово, ул Новоспортивная, 20 к. 2</v>
      </c>
      <c r="L1240" s="48" t="str">
        <f>VLOOKUP(A:A,Лист2!$A:$F,2,FALSE)</f>
        <v>г.Одинцово, Ново-Спортивная, 20 к.2</v>
      </c>
      <c r="S1240" s="48">
        <f t="shared" si="39"/>
        <v>0</v>
      </c>
    </row>
    <row r="1241" spans="1:19" ht="11.85" customHeight="1" x14ac:dyDescent="0.2">
      <c r="A1241" s="48" t="s">
        <v>645</v>
      </c>
      <c r="B1241" s="209"/>
      <c r="C1241" s="210"/>
      <c r="D1241" s="211"/>
      <c r="E1241" s="204" t="s">
        <v>369</v>
      </c>
      <c r="F1241" s="205"/>
      <c r="G1241" s="50" t="s">
        <v>368</v>
      </c>
      <c r="H1241" s="204" t="s">
        <v>398</v>
      </c>
      <c r="I1241" s="205"/>
      <c r="K1241" s="48" t="str">
        <f t="shared" si="38"/>
        <v>г Одинцово, ул Новоспортивная, 20 к. 2</v>
      </c>
      <c r="L1241" s="48" t="str">
        <f>VLOOKUP(A:A,Лист2!$A:$F,2,FALSE)</f>
        <v>г.Одинцово, Ново-Спортивная, 20 к.2</v>
      </c>
      <c r="S1241" s="48">
        <f t="shared" si="39"/>
        <v>0</v>
      </c>
    </row>
    <row r="1242" spans="1:19" ht="11.85" customHeight="1" x14ac:dyDescent="0.2">
      <c r="A1242" s="48" t="s">
        <v>645</v>
      </c>
      <c r="B1242" s="209"/>
      <c r="C1242" s="210"/>
      <c r="D1242" s="211"/>
      <c r="E1242" s="204" t="s">
        <v>366</v>
      </c>
      <c r="F1242" s="205"/>
      <c r="G1242" s="50" t="s">
        <v>365</v>
      </c>
      <c r="H1242" s="204" t="s">
        <v>401</v>
      </c>
      <c r="I1242" s="205"/>
      <c r="K1242" s="48" t="str">
        <f t="shared" si="38"/>
        <v>г Одинцово, ул Новоспортивная, 20 к. 2</v>
      </c>
      <c r="L1242" s="48" t="str">
        <f>VLOOKUP(A:A,Лист2!$A:$F,2,FALSE)</f>
        <v>г.Одинцово, Ново-Спортивная, 20 к.2</v>
      </c>
      <c r="S1242" s="48">
        <f t="shared" si="39"/>
        <v>0</v>
      </c>
    </row>
    <row r="1243" spans="1:19" ht="11.85" customHeight="1" x14ac:dyDescent="0.2">
      <c r="A1243" s="48" t="s">
        <v>645</v>
      </c>
      <c r="B1243" s="209"/>
      <c r="C1243" s="210"/>
      <c r="D1243" s="211"/>
      <c r="E1243" s="204" t="s">
        <v>500</v>
      </c>
      <c r="F1243" s="205"/>
      <c r="G1243" s="50" t="s">
        <v>373</v>
      </c>
      <c r="H1243" s="204" t="s">
        <v>336</v>
      </c>
      <c r="I1243" s="205"/>
      <c r="K1243" s="48" t="str">
        <f t="shared" si="38"/>
        <v>г Одинцово, ул Новоспортивная, 20 к. 2</v>
      </c>
      <c r="L1243" s="48" t="str">
        <f>VLOOKUP(A:A,Лист2!$A:$F,2,FALSE)</f>
        <v>г.Одинцово, Ново-Спортивная, 20 к.2</v>
      </c>
      <c r="S1243" s="57">
        <f>G1243*1</f>
        <v>48.16</v>
      </c>
    </row>
    <row r="1244" spans="1:19" ht="11.1" customHeight="1" x14ac:dyDescent="0.2">
      <c r="A1244" s="48" t="s">
        <v>645</v>
      </c>
      <c r="B1244" s="201"/>
      <c r="C1244" s="202"/>
      <c r="D1244" s="203"/>
      <c r="E1244" s="204" t="s">
        <v>499</v>
      </c>
      <c r="F1244" s="205"/>
      <c r="G1244" s="50" t="s">
        <v>498</v>
      </c>
      <c r="H1244" s="204" t="s">
        <v>375</v>
      </c>
      <c r="I1244" s="205"/>
      <c r="K1244" s="48" t="str">
        <f t="shared" si="38"/>
        <v>г Одинцово, ул Новоспортивная, 20 к. 2</v>
      </c>
      <c r="L1244" s="48" t="str">
        <f>VLOOKUP(A:A,Лист2!$A:$F,2,FALSE)</f>
        <v>г.Одинцово, Ново-Спортивная, 20 к.2</v>
      </c>
      <c r="S1244" s="48">
        <f t="shared" si="39"/>
        <v>0</v>
      </c>
    </row>
    <row r="1245" spans="1:19" ht="11.85" customHeight="1" x14ac:dyDescent="0.2">
      <c r="A1245" s="48" t="s">
        <v>645</v>
      </c>
      <c r="B1245" s="198" t="s">
        <v>497</v>
      </c>
      <c r="C1245" s="199"/>
      <c r="D1245" s="200"/>
      <c r="E1245" s="204" t="s">
        <v>495</v>
      </c>
      <c r="F1245" s="205"/>
      <c r="G1245" s="50" t="s">
        <v>365</v>
      </c>
      <c r="H1245" s="204" t="s">
        <v>494</v>
      </c>
      <c r="I1245" s="205"/>
      <c r="K1245" s="48" t="str">
        <f t="shared" si="38"/>
        <v>г Одинцово, ул Новоспортивная, 20 к. 2</v>
      </c>
      <c r="L1245" s="48" t="str">
        <f>VLOOKUP(A:A,Лист2!$A:$F,2,FALSE)</f>
        <v>г.Одинцово, Ново-Спортивная, 20 к.2</v>
      </c>
      <c r="S1245" s="48">
        <f t="shared" si="39"/>
        <v>0</v>
      </c>
    </row>
    <row r="1246" spans="1:19" ht="11.85" customHeight="1" x14ac:dyDescent="0.2">
      <c r="A1246" s="48" t="s">
        <v>645</v>
      </c>
      <c r="B1246" s="209"/>
      <c r="C1246" s="210"/>
      <c r="D1246" s="211"/>
      <c r="E1246" s="204" t="s">
        <v>492</v>
      </c>
      <c r="F1246" s="205"/>
      <c r="G1246" s="50" t="s">
        <v>350</v>
      </c>
      <c r="H1246" s="204" t="s">
        <v>491</v>
      </c>
      <c r="I1246" s="205"/>
      <c r="K1246" s="48" t="str">
        <f t="shared" si="38"/>
        <v>г Одинцово, ул Новоспортивная, 20 к. 2</v>
      </c>
      <c r="L1246" s="48" t="str">
        <f>VLOOKUP(A:A,Лист2!$A:$F,2,FALSE)</f>
        <v>г.Одинцово, Ново-Спортивная, 20 к.2</v>
      </c>
      <c r="S1246" s="48">
        <f t="shared" si="39"/>
        <v>0</v>
      </c>
    </row>
    <row r="1247" spans="1:19" ht="11.85" customHeight="1" x14ac:dyDescent="0.2">
      <c r="A1247" s="48" t="s">
        <v>645</v>
      </c>
      <c r="B1247" s="201"/>
      <c r="C1247" s="202"/>
      <c r="D1247" s="203"/>
      <c r="E1247" s="204" t="s">
        <v>489</v>
      </c>
      <c r="F1247" s="205"/>
      <c r="G1247" s="50" t="s">
        <v>350</v>
      </c>
      <c r="H1247" s="204" t="s">
        <v>488</v>
      </c>
      <c r="I1247" s="205"/>
      <c r="K1247" s="48" t="str">
        <f t="shared" si="38"/>
        <v>г Одинцово, ул Новоспортивная, 20 к. 2</v>
      </c>
      <c r="L1247" s="48" t="str">
        <f>VLOOKUP(A:A,Лист2!$A:$F,2,FALSE)</f>
        <v>г.Одинцово, Ново-Спортивная, 20 к.2</v>
      </c>
      <c r="S1247" s="48">
        <f t="shared" si="39"/>
        <v>0</v>
      </c>
    </row>
    <row r="1248" spans="1:19" ht="11.1" customHeight="1" x14ac:dyDescent="0.2">
      <c r="A1248" s="48" t="s">
        <v>645</v>
      </c>
      <c r="B1248" s="51"/>
      <c r="C1248" s="196" t="s">
        <v>644</v>
      </c>
      <c r="D1248" s="197"/>
      <c r="E1248" s="197"/>
      <c r="F1248" s="197"/>
      <c r="G1248" s="197"/>
      <c r="H1248" s="197"/>
      <c r="I1248" s="196"/>
      <c r="K1248" s="48" t="str">
        <f t="shared" si="38"/>
        <v>г Одинцово, ул Новоспортивная, 20 к. 2</v>
      </c>
      <c r="L1248" s="48" t="str">
        <f>VLOOKUP(A:A,Лист2!$A:$F,2,FALSE)</f>
        <v>г.Одинцово, Ново-Спортивная, 20 к.2</v>
      </c>
      <c r="S1248" s="48">
        <f t="shared" si="39"/>
        <v>0</v>
      </c>
    </row>
    <row r="1249" spans="1:19" ht="11.85" customHeight="1" x14ac:dyDescent="0.2">
      <c r="A1249" s="48" t="s">
        <v>644</v>
      </c>
      <c r="B1249" s="198" t="s">
        <v>505</v>
      </c>
      <c r="C1249" s="212"/>
      <c r="D1249" s="213"/>
      <c r="E1249" s="204" t="s">
        <v>627</v>
      </c>
      <c r="F1249" s="205"/>
      <c r="G1249" s="50" t="s">
        <v>368</v>
      </c>
      <c r="H1249" s="204" t="s">
        <v>488</v>
      </c>
      <c r="I1249" s="205"/>
      <c r="K1249" s="48" t="str">
        <f t="shared" si="38"/>
        <v>г Одинцово, ул Садовая, 22А</v>
      </c>
      <c r="L1249" s="48" t="str">
        <f>VLOOKUP(A:A,Лист2!$A:$F,2,FALSE)</f>
        <v>г.Одинцово, Садовая, 22 корп.А</v>
      </c>
      <c r="S1249" s="48">
        <f t="shared" si="39"/>
        <v>0</v>
      </c>
    </row>
    <row r="1250" spans="1:19" ht="11.85" customHeight="1" x14ac:dyDescent="0.2">
      <c r="A1250" s="48" t="s">
        <v>644</v>
      </c>
      <c r="B1250" s="198" t="s">
        <v>339</v>
      </c>
      <c r="C1250" s="199"/>
      <c r="D1250" s="200"/>
      <c r="E1250" s="204" t="s">
        <v>351</v>
      </c>
      <c r="F1250" s="205"/>
      <c r="G1250" s="50" t="s">
        <v>350</v>
      </c>
      <c r="H1250" s="204" t="s">
        <v>416</v>
      </c>
      <c r="I1250" s="205"/>
      <c r="K1250" s="48" t="str">
        <f t="shared" si="38"/>
        <v>г Одинцово, ул Садовая, 22А</v>
      </c>
      <c r="L1250" s="48" t="str">
        <f>VLOOKUP(A:A,Лист2!$A:$F,2,FALSE)</f>
        <v>г.Одинцово, Садовая, 22 корп.А</v>
      </c>
      <c r="S1250" s="48">
        <f t="shared" si="39"/>
        <v>0</v>
      </c>
    </row>
    <row r="1251" spans="1:19" ht="11.85" customHeight="1" x14ac:dyDescent="0.2">
      <c r="A1251" s="48" t="s">
        <v>644</v>
      </c>
      <c r="B1251" s="209"/>
      <c r="C1251" s="210"/>
      <c r="D1251" s="211"/>
      <c r="E1251" s="204" t="s">
        <v>371</v>
      </c>
      <c r="F1251" s="205"/>
      <c r="G1251" s="50" t="s">
        <v>350</v>
      </c>
      <c r="H1251" s="204" t="s">
        <v>416</v>
      </c>
      <c r="I1251" s="205"/>
      <c r="K1251" s="48" t="str">
        <f t="shared" si="38"/>
        <v>г Одинцово, ул Садовая, 22А</v>
      </c>
      <c r="L1251" s="48" t="str">
        <f>VLOOKUP(A:A,Лист2!$A:$F,2,FALSE)</f>
        <v>г.Одинцово, Садовая, 22 корп.А</v>
      </c>
      <c r="S1251" s="48">
        <f t="shared" si="39"/>
        <v>0</v>
      </c>
    </row>
    <row r="1252" spans="1:19" ht="11.1" customHeight="1" x14ac:dyDescent="0.2">
      <c r="A1252" s="48" t="s">
        <v>644</v>
      </c>
      <c r="B1252" s="209"/>
      <c r="C1252" s="210"/>
      <c r="D1252" s="211"/>
      <c r="E1252" s="204" t="s">
        <v>369</v>
      </c>
      <c r="F1252" s="205"/>
      <c r="G1252" s="50" t="s">
        <v>368</v>
      </c>
      <c r="H1252" s="204" t="s">
        <v>418</v>
      </c>
      <c r="I1252" s="205"/>
      <c r="K1252" s="48" t="str">
        <f t="shared" si="38"/>
        <v>г Одинцово, ул Садовая, 22А</v>
      </c>
      <c r="L1252" s="48" t="str">
        <f>VLOOKUP(A:A,Лист2!$A:$F,2,FALSE)</f>
        <v>г.Одинцово, Садовая, 22 корп.А</v>
      </c>
      <c r="S1252" s="48">
        <f t="shared" si="39"/>
        <v>0</v>
      </c>
    </row>
    <row r="1253" spans="1:19" ht="11.85" customHeight="1" x14ac:dyDescent="0.2">
      <c r="A1253" s="48" t="s">
        <v>644</v>
      </c>
      <c r="B1253" s="209"/>
      <c r="C1253" s="210"/>
      <c r="D1253" s="211"/>
      <c r="E1253" s="204" t="s">
        <v>366</v>
      </c>
      <c r="F1253" s="205"/>
      <c r="G1253" s="50" t="s">
        <v>365</v>
      </c>
      <c r="H1253" s="204" t="s">
        <v>379</v>
      </c>
      <c r="I1253" s="205"/>
      <c r="K1253" s="48" t="str">
        <f t="shared" si="38"/>
        <v>г Одинцово, ул Садовая, 22А</v>
      </c>
      <c r="L1253" s="48" t="str">
        <f>VLOOKUP(A:A,Лист2!$A:$F,2,FALSE)</f>
        <v>г.Одинцово, Садовая, 22 корп.А</v>
      </c>
      <c r="S1253" s="48">
        <f t="shared" si="39"/>
        <v>0</v>
      </c>
    </row>
    <row r="1254" spans="1:19" ht="11.85" customHeight="1" x14ac:dyDescent="0.2">
      <c r="A1254" s="48" t="s">
        <v>644</v>
      </c>
      <c r="B1254" s="209"/>
      <c r="C1254" s="210"/>
      <c r="D1254" s="211"/>
      <c r="E1254" s="204" t="s">
        <v>499</v>
      </c>
      <c r="F1254" s="205"/>
      <c r="G1254" s="50" t="s">
        <v>498</v>
      </c>
      <c r="H1254" s="204" t="s">
        <v>375</v>
      </c>
      <c r="I1254" s="205"/>
      <c r="K1254" s="48" t="str">
        <f t="shared" si="38"/>
        <v>г Одинцово, ул Садовая, 22А</v>
      </c>
      <c r="L1254" s="48" t="str">
        <f>VLOOKUP(A:A,Лист2!$A:$F,2,FALSE)</f>
        <v>г.Одинцово, Садовая, 22 корп.А</v>
      </c>
      <c r="S1254" s="48">
        <f t="shared" si="39"/>
        <v>0</v>
      </c>
    </row>
    <row r="1255" spans="1:19" ht="11.85" customHeight="1" x14ac:dyDescent="0.2">
      <c r="A1255" s="48" t="s">
        <v>644</v>
      </c>
      <c r="B1255" s="201"/>
      <c r="C1255" s="202"/>
      <c r="D1255" s="203"/>
      <c r="E1255" s="204" t="s">
        <v>565</v>
      </c>
      <c r="F1255" s="205"/>
      <c r="G1255" s="50" t="s">
        <v>564</v>
      </c>
      <c r="H1255" s="204" t="s">
        <v>336</v>
      </c>
      <c r="I1255" s="205"/>
      <c r="K1255" s="48" t="str">
        <f t="shared" si="38"/>
        <v>г Одинцово, ул Садовая, 22А</v>
      </c>
      <c r="L1255" s="48" t="str">
        <f>VLOOKUP(A:A,Лист2!$A:$F,2,FALSE)</f>
        <v>г.Одинцово, Садовая, 22 корп.А</v>
      </c>
      <c r="S1255" s="57">
        <f>G1255*1</f>
        <v>39.28</v>
      </c>
    </row>
    <row r="1256" spans="1:19" ht="11.1" customHeight="1" x14ac:dyDescent="0.2">
      <c r="A1256" s="48" t="s">
        <v>644</v>
      </c>
      <c r="B1256" s="198" t="s">
        <v>497</v>
      </c>
      <c r="C1256" s="212"/>
      <c r="D1256" s="213"/>
      <c r="E1256" s="204" t="s">
        <v>623</v>
      </c>
      <c r="F1256" s="205"/>
      <c r="G1256" s="50" t="s">
        <v>350</v>
      </c>
      <c r="H1256" s="204" t="s">
        <v>488</v>
      </c>
      <c r="I1256" s="205"/>
      <c r="K1256" s="48" t="str">
        <f t="shared" si="38"/>
        <v>г Одинцово, ул Садовая, 22А</v>
      </c>
      <c r="L1256" s="48" t="str">
        <f>VLOOKUP(A:A,Лист2!$A:$F,2,FALSE)</f>
        <v>г.Одинцово, Садовая, 22 корп.А</v>
      </c>
      <c r="S1256" s="48">
        <f t="shared" si="39"/>
        <v>0</v>
      </c>
    </row>
    <row r="1257" spans="1:19" ht="11.85" customHeight="1" x14ac:dyDescent="0.2">
      <c r="A1257" s="48" t="s">
        <v>644</v>
      </c>
      <c r="B1257" s="51"/>
      <c r="C1257" s="196" t="s">
        <v>643</v>
      </c>
      <c r="D1257" s="197"/>
      <c r="E1257" s="197"/>
      <c r="F1257" s="197"/>
      <c r="G1257" s="197"/>
      <c r="H1257" s="197"/>
      <c r="I1257" s="196"/>
      <c r="K1257" s="48" t="str">
        <f t="shared" si="38"/>
        <v>г Одинцово, ул Садовая, 22А</v>
      </c>
      <c r="L1257" s="48" t="str">
        <f>VLOOKUP(A:A,Лист2!$A:$F,2,FALSE)</f>
        <v>г.Одинцово, Садовая, 22 корп.А</v>
      </c>
      <c r="S1257" s="48">
        <f t="shared" si="39"/>
        <v>0</v>
      </c>
    </row>
    <row r="1258" spans="1:19" ht="11.85" customHeight="1" x14ac:dyDescent="0.2">
      <c r="A1258" s="48" t="s">
        <v>643</v>
      </c>
      <c r="B1258" s="198" t="s">
        <v>505</v>
      </c>
      <c r="C1258" s="212"/>
      <c r="D1258" s="213"/>
      <c r="E1258" s="204" t="s">
        <v>627</v>
      </c>
      <c r="F1258" s="205"/>
      <c r="G1258" s="50" t="s">
        <v>368</v>
      </c>
      <c r="H1258" s="204" t="s">
        <v>488</v>
      </c>
      <c r="I1258" s="205"/>
      <c r="K1258" s="48" t="str">
        <f t="shared" si="38"/>
        <v>г Одинцово, ул Садовая, 24</v>
      </c>
      <c r="L1258" s="48" t="str">
        <f>VLOOKUP(A:A,Лист2!$A:$F,2,FALSE)</f>
        <v>г.Одинцово, Садовая, 24</v>
      </c>
      <c r="S1258" s="48">
        <f t="shared" si="39"/>
        <v>0</v>
      </c>
    </row>
    <row r="1259" spans="1:19" ht="11.85" customHeight="1" x14ac:dyDescent="0.2">
      <c r="A1259" s="48" t="s">
        <v>643</v>
      </c>
      <c r="B1259" s="198" t="s">
        <v>339</v>
      </c>
      <c r="C1259" s="199"/>
      <c r="D1259" s="200"/>
      <c r="E1259" s="204" t="s">
        <v>351</v>
      </c>
      <c r="F1259" s="205"/>
      <c r="G1259" s="50" t="s">
        <v>350</v>
      </c>
      <c r="H1259" s="204" t="s">
        <v>416</v>
      </c>
      <c r="I1259" s="205"/>
      <c r="K1259" s="48" t="str">
        <f t="shared" si="38"/>
        <v>г Одинцово, ул Садовая, 24</v>
      </c>
      <c r="L1259" s="48" t="str">
        <f>VLOOKUP(A:A,Лист2!$A:$F,2,FALSE)</f>
        <v>г.Одинцово, Садовая, 24</v>
      </c>
      <c r="S1259" s="48">
        <f t="shared" si="39"/>
        <v>0</v>
      </c>
    </row>
    <row r="1260" spans="1:19" ht="11.1" customHeight="1" x14ac:dyDescent="0.2">
      <c r="A1260" s="48" t="s">
        <v>643</v>
      </c>
      <c r="B1260" s="209"/>
      <c r="C1260" s="210"/>
      <c r="D1260" s="211"/>
      <c r="E1260" s="204" t="s">
        <v>371</v>
      </c>
      <c r="F1260" s="205"/>
      <c r="G1260" s="50" t="s">
        <v>350</v>
      </c>
      <c r="H1260" s="204" t="s">
        <v>416</v>
      </c>
      <c r="I1260" s="205"/>
      <c r="K1260" s="48" t="str">
        <f t="shared" si="38"/>
        <v>г Одинцово, ул Садовая, 24</v>
      </c>
      <c r="L1260" s="48" t="str">
        <f>VLOOKUP(A:A,Лист2!$A:$F,2,FALSE)</f>
        <v>г.Одинцово, Садовая, 24</v>
      </c>
      <c r="S1260" s="48">
        <f t="shared" si="39"/>
        <v>0</v>
      </c>
    </row>
    <row r="1261" spans="1:19" ht="11.85" customHeight="1" x14ac:dyDescent="0.2">
      <c r="A1261" s="48" t="s">
        <v>643</v>
      </c>
      <c r="B1261" s="209"/>
      <c r="C1261" s="210"/>
      <c r="D1261" s="211"/>
      <c r="E1261" s="204" t="s">
        <v>369</v>
      </c>
      <c r="F1261" s="205"/>
      <c r="G1261" s="50" t="s">
        <v>368</v>
      </c>
      <c r="H1261" s="204" t="s">
        <v>418</v>
      </c>
      <c r="I1261" s="205"/>
      <c r="K1261" s="48" t="str">
        <f t="shared" si="38"/>
        <v>г Одинцово, ул Садовая, 24</v>
      </c>
      <c r="L1261" s="48" t="str">
        <f>VLOOKUP(A:A,Лист2!$A:$F,2,FALSE)</f>
        <v>г.Одинцово, Садовая, 24</v>
      </c>
      <c r="S1261" s="48">
        <f t="shared" si="39"/>
        <v>0</v>
      </c>
    </row>
    <row r="1262" spans="1:19" ht="11.85" customHeight="1" x14ac:dyDescent="0.2">
      <c r="A1262" s="48" t="s">
        <v>643</v>
      </c>
      <c r="B1262" s="209"/>
      <c r="C1262" s="210"/>
      <c r="D1262" s="211"/>
      <c r="E1262" s="204" t="s">
        <v>366</v>
      </c>
      <c r="F1262" s="205"/>
      <c r="G1262" s="50" t="s">
        <v>365</v>
      </c>
      <c r="H1262" s="204" t="s">
        <v>379</v>
      </c>
      <c r="I1262" s="205"/>
      <c r="K1262" s="48" t="str">
        <f t="shared" si="38"/>
        <v>г Одинцово, ул Садовая, 24</v>
      </c>
      <c r="L1262" s="48" t="str">
        <f>VLOOKUP(A:A,Лист2!$A:$F,2,FALSE)</f>
        <v>г.Одинцово, Садовая, 24</v>
      </c>
      <c r="S1262" s="48">
        <f t="shared" si="39"/>
        <v>0</v>
      </c>
    </row>
    <row r="1263" spans="1:19" ht="11.85" customHeight="1" x14ac:dyDescent="0.2">
      <c r="A1263" s="48" t="s">
        <v>643</v>
      </c>
      <c r="B1263" s="209"/>
      <c r="C1263" s="210"/>
      <c r="D1263" s="211"/>
      <c r="E1263" s="204" t="s">
        <v>624</v>
      </c>
      <c r="F1263" s="205"/>
      <c r="G1263" s="50" t="s">
        <v>564</v>
      </c>
      <c r="H1263" s="204" t="s">
        <v>336</v>
      </c>
      <c r="I1263" s="205"/>
      <c r="K1263" s="48" t="str">
        <f t="shared" si="38"/>
        <v>г Одинцово, ул Садовая, 24</v>
      </c>
      <c r="L1263" s="48" t="str">
        <f>VLOOKUP(A:A,Лист2!$A:$F,2,FALSE)</f>
        <v>г.Одинцово, Садовая, 24</v>
      </c>
      <c r="S1263" s="57">
        <f>G1263*1</f>
        <v>39.28</v>
      </c>
    </row>
    <row r="1264" spans="1:19" ht="11.1" customHeight="1" x14ac:dyDescent="0.2">
      <c r="A1264" s="48" t="s">
        <v>643</v>
      </c>
      <c r="B1264" s="201"/>
      <c r="C1264" s="202"/>
      <c r="D1264" s="203"/>
      <c r="E1264" s="204" t="s">
        <v>499</v>
      </c>
      <c r="F1264" s="205"/>
      <c r="G1264" s="50" t="s">
        <v>498</v>
      </c>
      <c r="H1264" s="204" t="s">
        <v>375</v>
      </c>
      <c r="I1264" s="205"/>
      <c r="K1264" s="48" t="str">
        <f t="shared" si="38"/>
        <v>г Одинцово, ул Садовая, 24</v>
      </c>
      <c r="L1264" s="48" t="str">
        <f>VLOOKUP(A:A,Лист2!$A:$F,2,FALSE)</f>
        <v>г.Одинцово, Садовая, 24</v>
      </c>
      <c r="S1264" s="48">
        <f t="shared" si="39"/>
        <v>0</v>
      </c>
    </row>
    <row r="1265" spans="1:19" ht="11.85" customHeight="1" x14ac:dyDescent="0.2">
      <c r="A1265" s="48" t="s">
        <v>643</v>
      </c>
      <c r="B1265" s="198" t="s">
        <v>497</v>
      </c>
      <c r="C1265" s="212"/>
      <c r="D1265" s="213"/>
      <c r="E1265" s="204" t="s">
        <v>623</v>
      </c>
      <c r="F1265" s="205"/>
      <c r="G1265" s="50" t="s">
        <v>350</v>
      </c>
      <c r="H1265" s="204" t="s">
        <v>488</v>
      </c>
      <c r="I1265" s="205"/>
      <c r="K1265" s="48" t="str">
        <f t="shared" si="38"/>
        <v>г Одинцово, ул Садовая, 24</v>
      </c>
      <c r="L1265" s="48" t="str">
        <f>VLOOKUP(A:A,Лист2!$A:$F,2,FALSE)</f>
        <v>г.Одинцово, Садовая, 24</v>
      </c>
      <c r="S1265" s="48">
        <f t="shared" si="39"/>
        <v>0</v>
      </c>
    </row>
    <row r="1266" spans="1:19" ht="11.85" customHeight="1" x14ac:dyDescent="0.2">
      <c r="A1266" s="48" t="s">
        <v>643</v>
      </c>
      <c r="B1266" s="51"/>
      <c r="C1266" s="196" t="s">
        <v>642</v>
      </c>
      <c r="D1266" s="197"/>
      <c r="E1266" s="197"/>
      <c r="F1266" s="197"/>
      <c r="G1266" s="197"/>
      <c r="H1266" s="197"/>
      <c r="I1266" s="196"/>
      <c r="K1266" s="48" t="str">
        <f t="shared" si="38"/>
        <v>г Одинцово, ул Садовая, 24</v>
      </c>
      <c r="L1266" s="48" t="str">
        <f>VLOOKUP(A:A,Лист2!$A:$F,2,FALSE)</f>
        <v>г.Одинцово, Садовая, 24</v>
      </c>
      <c r="S1266" s="48">
        <f t="shared" si="39"/>
        <v>0</v>
      </c>
    </row>
    <row r="1267" spans="1:19" ht="11.85" customHeight="1" x14ac:dyDescent="0.2">
      <c r="A1267" s="48" t="s">
        <v>642</v>
      </c>
      <c r="B1267" s="198" t="s">
        <v>339</v>
      </c>
      <c r="C1267" s="199"/>
      <c r="D1267" s="200"/>
      <c r="E1267" s="204" t="s">
        <v>351</v>
      </c>
      <c r="F1267" s="205"/>
      <c r="G1267" s="50" t="s">
        <v>350</v>
      </c>
      <c r="H1267" s="204" t="s">
        <v>396</v>
      </c>
      <c r="I1267" s="205"/>
      <c r="K1267" s="48" t="str">
        <f t="shared" si="38"/>
        <v>г Одинцово, ул Садовая, 26</v>
      </c>
      <c r="L1267" s="48" t="str">
        <f>VLOOKUP(A:A,Лист2!$A:$F,2,FALSE)</f>
        <v>г.Одинцово, Садовая, 26</v>
      </c>
      <c r="S1267" s="48">
        <f t="shared" si="39"/>
        <v>0</v>
      </c>
    </row>
    <row r="1268" spans="1:19" ht="11.1" customHeight="1" x14ac:dyDescent="0.2">
      <c r="A1268" s="48" t="s">
        <v>642</v>
      </c>
      <c r="B1268" s="209"/>
      <c r="C1268" s="210"/>
      <c r="D1268" s="211"/>
      <c r="E1268" s="204" t="s">
        <v>371</v>
      </c>
      <c r="F1268" s="205"/>
      <c r="G1268" s="50" t="s">
        <v>350</v>
      </c>
      <c r="H1268" s="204" t="s">
        <v>396</v>
      </c>
      <c r="I1268" s="205"/>
      <c r="K1268" s="48" t="str">
        <f t="shared" si="38"/>
        <v>г Одинцово, ул Садовая, 26</v>
      </c>
      <c r="L1268" s="48" t="str">
        <f>VLOOKUP(A:A,Лист2!$A:$F,2,FALSE)</f>
        <v>г.Одинцово, Садовая, 26</v>
      </c>
      <c r="S1268" s="48">
        <f t="shared" si="39"/>
        <v>0</v>
      </c>
    </row>
    <row r="1269" spans="1:19" ht="11.85" customHeight="1" x14ac:dyDescent="0.2">
      <c r="A1269" s="48" t="s">
        <v>642</v>
      </c>
      <c r="B1269" s="209"/>
      <c r="C1269" s="210"/>
      <c r="D1269" s="211"/>
      <c r="E1269" s="204" t="s">
        <v>369</v>
      </c>
      <c r="F1269" s="205"/>
      <c r="G1269" s="50" t="s">
        <v>368</v>
      </c>
      <c r="H1269" s="204" t="s">
        <v>398</v>
      </c>
      <c r="I1269" s="205"/>
      <c r="K1269" s="48" t="str">
        <f t="shared" si="38"/>
        <v>г Одинцово, ул Садовая, 26</v>
      </c>
      <c r="L1269" s="48" t="str">
        <f>VLOOKUP(A:A,Лист2!$A:$F,2,FALSE)</f>
        <v>г.Одинцово, Садовая, 26</v>
      </c>
      <c r="S1269" s="48">
        <f t="shared" si="39"/>
        <v>0</v>
      </c>
    </row>
    <row r="1270" spans="1:19" ht="11.85" customHeight="1" x14ac:dyDescent="0.2">
      <c r="A1270" s="48" t="s">
        <v>642</v>
      </c>
      <c r="B1270" s="209"/>
      <c r="C1270" s="210"/>
      <c r="D1270" s="211"/>
      <c r="E1270" s="204" t="s">
        <v>366</v>
      </c>
      <c r="F1270" s="205"/>
      <c r="G1270" s="50" t="s">
        <v>365</v>
      </c>
      <c r="H1270" s="204" t="s">
        <v>401</v>
      </c>
      <c r="I1270" s="205"/>
      <c r="K1270" s="48" t="str">
        <f t="shared" si="38"/>
        <v>г Одинцово, ул Садовая, 26</v>
      </c>
      <c r="L1270" s="48" t="str">
        <f>VLOOKUP(A:A,Лист2!$A:$F,2,FALSE)</f>
        <v>г.Одинцово, Садовая, 26</v>
      </c>
      <c r="S1270" s="48">
        <f t="shared" si="39"/>
        <v>0</v>
      </c>
    </row>
    <row r="1271" spans="1:19" ht="11.85" customHeight="1" x14ac:dyDescent="0.2">
      <c r="A1271" s="48" t="s">
        <v>642</v>
      </c>
      <c r="B1271" s="209"/>
      <c r="C1271" s="210"/>
      <c r="D1271" s="211"/>
      <c r="E1271" s="204" t="s">
        <v>510</v>
      </c>
      <c r="F1271" s="205"/>
      <c r="G1271" s="50" t="s">
        <v>509</v>
      </c>
      <c r="H1271" s="204" t="s">
        <v>336</v>
      </c>
      <c r="I1271" s="205"/>
      <c r="K1271" s="48" t="str">
        <f t="shared" si="38"/>
        <v>г Одинцово, ул Садовая, 26</v>
      </c>
      <c r="L1271" s="48" t="str">
        <f>VLOOKUP(A:A,Лист2!$A:$F,2,FALSE)</f>
        <v>г.Одинцово, Садовая, 26</v>
      </c>
      <c r="S1271" s="57">
        <f>G1271*1</f>
        <v>48.44</v>
      </c>
    </row>
    <row r="1272" spans="1:19" ht="11.1" customHeight="1" x14ac:dyDescent="0.2">
      <c r="A1272" s="48" t="s">
        <v>642</v>
      </c>
      <c r="B1272" s="201"/>
      <c r="C1272" s="202"/>
      <c r="D1272" s="203"/>
      <c r="E1272" s="204" t="s">
        <v>508</v>
      </c>
      <c r="F1272" s="205"/>
      <c r="G1272" s="50" t="s">
        <v>507</v>
      </c>
      <c r="H1272" s="204" t="s">
        <v>375</v>
      </c>
      <c r="I1272" s="205"/>
      <c r="K1272" s="48" t="str">
        <f t="shared" si="38"/>
        <v>г Одинцово, ул Садовая, 26</v>
      </c>
      <c r="L1272" s="48" t="str">
        <f>VLOOKUP(A:A,Лист2!$A:$F,2,FALSE)</f>
        <v>г.Одинцово, Садовая, 26</v>
      </c>
      <c r="S1272" s="48">
        <f t="shared" si="39"/>
        <v>0</v>
      </c>
    </row>
    <row r="1273" spans="1:19" ht="11.85" customHeight="1" x14ac:dyDescent="0.2">
      <c r="A1273" s="48" t="s">
        <v>642</v>
      </c>
      <c r="B1273" s="198" t="s">
        <v>497</v>
      </c>
      <c r="C1273" s="199"/>
      <c r="D1273" s="200"/>
      <c r="E1273" s="204" t="s">
        <v>495</v>
      </c>
      <c r="F1273" s="205"/>
      <c r="G1273" s="50" t="s">
        <v>365</v>
      </c>
      <c r="H1273" s="204" t="s">
        <v>494</v>
      </c>
      <c r="I1273" s="205"/>
      <c r="K1273" s="48" t="str">
        <f t="shared" si="38"/>
        <v>г Одинцово, ул Садовая, 26</v>
      </c>
      <c r="L1273" s="48" t="str">
        <f>VLOOKUP(A:A,Лист2!$A:$F,2,FALSE)</f>
        <v>г.Одинцово, Садовая, 26</v>
      </c>
      <c r="S1273" s="48">
        <f t="shared" si="39"/>
        <v>0</v>
      </c>
    </row>
    <row r="1274" spans="1:19" ht="11.85" customHeight="1" x14ac:dyDescent="0.2">
      <c r="A1274" s="48" t="s">
        <v>642</v>
      </c>
      <c r="B1274" s="201"/>
      <c r="C1274" s="202"/>
      <c r="D1274" s="203"/>
      <c r="E1274" s="204" t="s">
        <v>492</v>
      </c>
      <c r="F1274" s="205"/>
      <c r="G1274" s="50" t="s">
        <v>350</v>
      </c>
      <c r="H1274" s="204" t="s">
        <v>491</v>
      </c>
      <c r="I1274" s="205"/>
      <c r="K1274" s="48" t="str">
        <f t="shared" si="38"/>
        <v>г Одинцово, ул Садовая, 26</v>
      </c>
      <c r="L1274" s="48" t="str">
        <f>VLOOKUP(A:A,Лист2!$A:$F,2,FALSE)</f>
        <v>г.Одинцово, Садовая, 26</v>
      </c>
      <c r="S1274" s="48">
        <f t="shared" si="39"/>
        <v>0</v>
      </c>
    </row>
    <row r="1275" spans="1:19" ht="11.85" customHeight="1" x14ac:dyDescent="0.2">
      <c r="A1275" s="48" t="s">
        <v>642</v>
      </c>
      <c r="B1275" s="51"/>
      <c r="C1275" s="196" t="s">
        <v>641</v>
      </c>
      <c r="D1275" s="197"/>
      <c r="E1275" s="197"/>
      <c r="F1275" s="197"/>
      <c r="G1275" s="197"/>
      <c r="H1275" s="197"/>
      <c r="I1275" s="196"/>
      <c r="K1275" s="48" t="str">
        <f t="shared" si="38"/>
        <v>г Одинцово, ул Садовая, 26</v>
      </c>
      <c r="L1275" s="48" t="str">
        <f>VLOOKUP(A:A,Лист2!$A:$F,2,FALSE)</f>
        <v>г.Одинцово, Садовая, 26</v>
      </c>
      <c r="S1275" s="48">
        <f t="shared" si="39"/>
        <v>0</v>
      </c>
    </row>
    <row r="1276" spans="1:19" ht="11.85" customHeight="1" x14ac:dyDescent="0.2">
      <c r="A1276" s="48" t="s">
        <v>641</v>
      </c>
      <c r="B1276" s="198" t="s">
        <v>339</v>
      </c>
      <c r="C1276" s="199"/>
      <c r="D1276" s="200"/>
      <c r="E1276" s="204" t="s">
        <v>351</v>
      </c>
      <c r="F1276" s="205"/>
      <c r="G1276" s="50" t="s">
        <v>350</v>
      </c>
      <c r="H1276" s="204" t="s">
        <v>396</v>
      </c>
      <c r="I1276" s="205"/>
      <c r="K1276" s="48" t="str">
        <f t="shared" si="38"/>
        <v>г Одинцово, ул Садовая, 30</v>
      </c>
      <c r="L1276" s="48" t="str">
        <f>VLOOKUP(A:A,Лист2!$A:$F,2,FALSE)</f>
        <v>г.Одинцово, Садовая, 30</v>
      </c>
      <c r="S1276" s="48">
        <f t="shared" si="39"/>
        <v>0</v>
      </c>
    </row>
    <row r="1277" spans="1:19" ht="11.85" customHeight="1" x14ac:dyDescent="0.2">
      <c r="A1277" s="48" t="s">
        <v>641</v>
      </c>
      <c r="B1277" s="209"/>
      <c r="C1277" s="210"/>
      <c r="D1277" s="211"/>
      <c r="E1277" s="204" t="s">
        <v>371</v>
      </c>
      <c r="F1277" s="205"/>
      <c r="G1277" s="50" t="s">
        <v>350</v>
      </c>
      <c r="H1277" s="204" t="s">
        <v>396</v>
      </c>
      <c r="I1277" s="205"/>
      <c r="K1277" s="48" t="str">
        <f t="shared" si="38"/>
        <v>г Одинцово, ул Садовая, 30</v>
      </c>
      <c r="L1277" s="48" t="str">
        <f>VLOOKUP(A:A,Лист2!$A:$F,2,FALSE)</f>
        <v>г.Одинцово, Садовая, 30</v>
      </c>
      <c r="S1277" s="48">
        <f t="shared" si="39"/>
        <v>0</v>
      </c>
    </row>
    <row r="1278" spans="1:19" ht="11.1" customHeight="1" x14ac:dyDescent="0.2">
      <c r="A1278" s="48" t="s">
        <v>641</v>
      </c>
      <c r="B1278" s="209"/>
      <c r="C1278" s="210"/>
      <c r="D1278" s="211"/>
      <c r="E1278" s="204" t="s">
        <v>369</v>
      </c>
      <c r="F1278" s="205"/>
      <c r="G1278" s="50" t="s">
        <v>368</v>
      </c>
      <c r="H1278" s="204" t="s">
        <v>398</v>
      </c>
      <c r="I1278" s="205"/>
      <c r="K1278" s="48" t="str">
        <f t="shared" si="38"/>
        <v>г Одинцово, ул Садовая, 30</v>
      </c>
      <c r="L1278" s="48" t="str">
        <f>VLOOKUP(A:A,Лист2!$A:$F,2,FALSE)</f>
        <v>г.Одинцово, Садовая, 30</v>
      </c>
      <c r="S1278" s="48">
        <f t="shared" si="39"/>
        <v>0</v>
      </c>
    </row>
    <row r="1279" spans="1:19" ht="11.85" customHeight="1" x14ac:dyDescent="0.2">
      <c r="A1279" s="48" t="s">
        <v>641</v>
      </c>
      <c r="B1279" s="209"/>
      <c r="C1279" s="210"/>
      <c r="D1279" s="211"/>
      <c r="E1279" s="204" t="s">
        <v>366</v>
      </c>
      <c r="F1279" s="205"/>
      <c r="G1279" s="50" t="s">
        <v>365</v>
      </c>
      <c r="H1279" s="204" t="s">
        <v>401</v>
      </c>
      <c r="I1279" s="205"/>
      <c r="K1279" s="48" t="str">
        <f t="shared" si="38"/>
        <v>г Одинцово, ул Садовая, 30</v>
      </c>
      <c r="L1279" s="48" t="str">
        <f>VLOOKUP(A:A,Лист2!$A:$F,2,FALSE)</f>
        <v>г.Одинцово, Садовая, 30</v>
      </c>
      <c r="S1279" s="48">
        <f t="shared" si="39"/>
        <v>0</v>
      </c>
    </row>
    <row r="1280" spans="1:19" ht="11.85" customHeight="1" x14ac:dyDescent="0.2">
      <c r="A1280" s="48" t="s">
        <v>641</v>
      </c>
      <c r="B1280" s="209"/>
      <c r="C1280" s="210"/>
      <c r="D1280" s="211"/>
      <c r="E1280" s="204" t="s">
        <v>510</v>
      </c>
      <c r="F1280" s="205"/>
      <c r="G1280" s="50" t="s">
        <v>509</v>
      </c>
      <c r="H1280" s="204" t="s">
        <v>336</v>
      </c>
      <c r="I1280" s="205"/>
      <c r="K1280" s="48" t="str">
        <f t="shared" si="38"/>
        <v>г Одинцово, ул Садовая, 30</v>
      </c>
      <c r="L1280" s="48" t="str">
        <f>VLOOKUP(A:A,Лист2!$A:$F,2,FALSE)</f>
        <v>г.Одинцово, Садовая, 30</v>
      </c>
      <c r="S1280" s="57">
        <f>G1280*1</f>
        <v>48.44</v>
      </c>
    </row>
    <row r="1281" spans="1:19" ht="11.85" customHeight="1" x14ac:dyDescent="0.2">
      <c r="A1281" s="48" t="s">
        <v>641</v>
      </c>
      <c r="B1281" s="201"/>
      <c r="C1281" s="202"/>
      <c r="D1281" s="203"/>
      <c r="E1281" s="204" t="s">
        <v>508</v>
      </c>
      <c r="F1281" s="205"/>
      <c r="G1281" s="50" t="s">
        <v>507</v>
      </c>
      <c r="H1281" s="204" t="s">
        <v>375</v>
      </c>
      <c r="I1281" s="205"/>
      <c r="K1281" s="48" t="str">
        <f t="shared" si="38"/>
        <v>г Одинцово, ул Садовая, 30</v>
      </c>
      <c r="L1281" s="48" t="str">
        <f>VLOOKUP(A:A,Лист2!$A:$F,2,FALSE)</f>
        <v>г.Одинцово, Садовая, 30</v>
      </c>
      <c r="S1281" s="48">
        <f t="shared" si="39"/>
        <v>0</v>
      </c>
    </row>
    <row r="1282" spans="1:19" ht="11.1" customHeight="1" x14ac:dyDescent="0.2">
      <c r="A1282" s="48" t="s">
        <v>641</v>
      </c>
      <c r="B1282" s="51"/>
      <c r="C1282" s="196" t="s">
        <v>640</v>
      </c>
      <c r="D1282" s="197"/>
      <c r="E1282" s="197"/>
      <c r="F1282" s="197"/>
      <c r="G1282" s="197"/>
      <c r="H1282" s="197"/>
      <c r="I1282" s="196"/>
      <c r="K1282" s="48" t="str">
        <f t="shared" si="38"/>
        <v>г Одинцово, ул Садовая, 30</v>
      </c>
      <c r="L1282" s="48" t="str">
        <f>VLOOKUP(A:A,Лист2!$A:$F,2,FALSE)</f>
        <v>г.Одинцово, Садовая, 30</v>
      </c>
      <c r="S1282" s="48">
        <f t="shared" si="39"/>
        <v>0</v>
      </c>
    </row>
    <row r="1283" spans="1:19" ht="11.85" customHeight="1" x14ac:dyDescent="0.2">
      <c r="A1283" s="48" t="s">
        <v>640</v>
      </c>
      <c r="B1283" s="198" t="s">
        <v>505</v>
      </c>
      <c r="C1283" s="199"/>
      <c r="D1283" s="200"/>
      <c r="E1283" s="204" t="s">
        <v>504</v>
      </c>
      <c r="F1283" s="205"/>
      <c r="G1283" s="50" t="s">
        <v>368</v>
      </c>
      <c r="H1283" s="204" t="s">
        <v>406</v>
      </c>
      <c r="I1283" s="205"/>
      <c r="K1283" s="48" t="str">
        <f t="shared" si="38"/>
        <v>г Одинцово, ул Садовая, 32</v>
      </c>
      <c r="L1283" s="48" t="str">
        <f>VLOOKUP(A:A,Лист2!$A:$F,2,FALSE)</f>
        <v>г.Одинцово, Садовая, 32</v>
      </c>
      <c r="S1283" s="48">
        <f t="shared" si="39"/>
        <v>0</v>
      </c>
    </row>
    <row r="1284" spans="1:19" ht="11.85" customHeight="1" x14ac:dyDescent="0.2">
      <c r="A1284" s="48" t="s">
        <v>640</v>
      </c>
      <c r="B1284" s="209"/>
      <c r="C1284" s="210"/>
      <c r="D1284" s="211"/>
      <c r="E1284" s="204" t="s">
        <v>503</v>
      </c>
      <c r="F1284" s="205"/>
      <c r="G1284" s="50" t="s">
        <v>368</v>
      </c>
      <c r="H1284" s="204" t="s">
        <v>406</v>
      </c>
      <c r="I1284" s="205"/>
      <c r="K1284" s="48" t="str">
        <f t="shared" si="38"/>
        <v>г Одинцово, ул Садовая, 32</v>
      </c>
      <c r="L1284" s="48" t="str">
        <f>VLOOKUP(A:A,Лист2!$A:$F,2,FALSE)</f>
        <v>г.Одинцово, Садовая, 32</v>
      </c>
      <c r="S1284" s="48">
        <f t="shared" si="39"/>
        <v>0</v>
      </c>
    </row>
    <row r="1285" spans="1:19" ht="11.85" customHeight="1" x14ac:dyDescent="0.2">
      <c r="A1285" s="48" t="s">
        <v>640</v>
      </c>
      <c r="B1285" s="209"/>
      <c r="C1285" s="210"/>
      <c r="D1285" s="211"/>
      <c r="E1285" s="204" t="s">
        <v>502</v>
      </c>
      <c r="F1285" s="205"/>
      <c r="G1285" s="50" t="s">
        <v>368</v>
      </c>
      <c r="H1285" s="204" t="s">
        <v>488</v>
      </c>
      <c r="I1285" s="205"/>
      <c r="K1285" s="48" t="str">
        <f t="shared" si="38"/>
        <v>г Одинцово, ул Садовая, 32</v>
      </c>
      <c r="L1285" s="48" t="str">
        <f>VLOOKUP(A:A,Лист2!$A:$F,2,FALSE)</f>
        <v>г.Одинцово, Садовая, 32</v>
      </c>
      <c r="S1285" s="48">
        <f t="shared" si="39"/>
        <v>0</v>
      </c>
    </row>
    <row r="1286" spans="1:19" ht="11.1" customHeight="1" x14ac:dyDescent="0.2">
      <c r="A1286" s="48" t="s">
        <v>640</v>
      </c>
      <c r="B1286" s="201"/>
      <c r="C1286" s="202"/>
      <c r="D1286" s="203"/>
      <c r="E1286" s="204" t="s">
        <v>501</v>
      </c>
      <c r="F1286" s="205"/>
      <c r="G1286" s="50" t="s">
        <v>368</v>
      </c>
      <c r="H1286" s="204" t="s">
        <v>488</v>
      </c>
      <c r="I1286" s="205"/>
      <c r="K1286" s="48" t="str">
        <f t="shared" si="38"/>
        <v>г Одинцово, ул Садовая, 32</v>
      </c>
      <c r="L1286" s="48" t="str">
        <f>VLOOKUP(A:A,Лист2!$A:$F,2,FALSE)</f>
        <v>г.Одинцово, Садовая, 32</v>
      </c>
      <c r="S1286" s="48">
        <f t="shared" si="39"/>
        <v>0</v>
      </c>
    </row>
    <row r="1287" spans="1:19" ht="11.85" customHeight="1" x14ac:dyDescent="0.2">
      <c r="A1287" s="48" t="s">
        <v>640</v>
      </c>
      <c r="B1287" s="198" t="s">
        <v>339</v>
      </c>
      <c r="C1287" s="199"/>
      <c r="D1287" s="200"/>
      <c r="E1287" s="204" t="s">
        <v>351</v>
      </c>
      <c r="F1287" s="205"/>
      <c r="G1287" s="50" t="s">
        <v>350</v>
      </c>
      <c r="H1287" s="204" t="s">
        <v>396</v>
      </c>
      <c r="I1287" s="205"/>
      <c r="K1287" s="48" t="str">
        <f t="shared" si="38"/>
        <v>г Одинцово, ул Садовая, 32</v>
      </c>
      <c r="L1287" s="48" t="str">
        <f>VLOOKUP(A:A,Лист2!$A:$F,2,FALSE)</f>
        <v>г.Одинцово, Садовая, 32</v>
      </c>
      <c r="S1287" s="48">
        <f t="shared" si="39"/>
        <v>0</v>
      </c>
    </row>
    <row r="1288" spans="1:19" ht="11.85" customHeight="1" x14ac:dyDescent="0.2">
      <c r="A1288" s="48" t="s">
        <v>640</v>
      </c>
      <c r="B1288" s="209"/>
      <c r="C1288" s="210"/>
      <c r="D1288" s="211"/>
      <c r="E1288" s="204" t="s">
        <v>371</v>
      </c>
      <c r="F1288" s="205"/>
      <c r="G1288" s="50" t="s">
        <v>350</v>
      </c>
      <c r="H1288" s="204" t="s">
        <v>396</v>
      </c>
      <c r="I1288" s="205"/>
      <c r="K1288" s="48" t="str">
        <f t="shared" si="38"/>
        <v>г Одинцово, ул Садовая, 32</v>
      </c>
      <c r="L1288" s="48" t="str">
        <f>VLOOKUP(A:A,Лист2!$A:$F,2,FALSE)</f>
        <v>г.Одинцово, Садовая, 32</v>
      </c>
      <c r="S1288" s="48">
        <f t="shared" si="39"/>
        <v>0</v>
      </c>
    </row>
    <row r="1289" spans="1:19" ht="11.85" customHeight="1" x14ac:dyDescent="0.2">
      <c r="A1289" s="48" t="s">
        <v>640</v>
      </c>
      <c r="B1289" s="209"/>
      <c r="C1289" s="210"/>
      <c r="D1289" s="211"/>
      <c r="E1289" s="204" t="s">
        <v>369</v>
      </c>
      <c r="F1289" s="205"/>
      <c r="G1289" s="50" t="s">
        <v>368</v>
      </c>
      <c r="H1289" s="204" t="s">
        <v>398</v>
      </c>
      <c r="I1289" s="205"/>
      <c r="K1289" s="48" t="str">
        <f t="shared" si="38"/>
        <v>г Одинцово, ул Садовая, 32</v>
      </c>
      <c r="L1289" s="48" t="str">
        <f>VLOOKUP(A:A,Лист2!$A:$F,2,FALSE)</f>
        <v>г.Одинцово, Садовая, 32</v>
      </c>
      <c r="S1289" s="48">
        <f t="shared" si="39"/>
        <v>0</v>
      </c>
    </row>
    <row r="1290" spans="1:19" ht="11.1" customHeight="1" x14ac:dyDescent="0.2">
      <c r="A1290" s="48" t="s">
        <v>640</v>
      </c>
      <c r="B1290" s="209"/>
      <c r="C1290" s="210"/>
      <c r="D1290" s="211"/>
      <c r="E1290" s="204" t="s">
        <v>366</v>
      </c>
      <c r="F1290" s="205"/>
      <c r="G1290" s="50" t="s">
        <v>365</v>
      </c>
      <c r="H1290" s="204" t="s">
        <v>401</v>
      </c>
      <c r="I1290" s="205"/>
      <c r="K1290" s="48" t="str">
        <f t="shared" ref="K1290:K1353" si="40">IF(C1289&gt;0,C1289,K1289)</f>
        <v>г Одинцово, ул Садовая, 32</v>
      </c>
      <c r="L1290" s="48" t="str">
        <f>VLOOKUP(A:A,Лист2!$A:$F,2,FALSE)</f>
        <v>г.Одинцово, Садовая, 32</v>
      </c>
      <c r="S1290" s="48">
        <f t="shared" ref="S1290:S1353" si="41">IF($E1290=S$7,G1290,0)</f>
        <v>0</v>
      </c>
    </row>
    <row r="1291" spans="1:19" ht="11.85" customHeight="1" x14ac:dyDescent="0.2">
      <c r="A1291" s="48" t="s">
        <v>640</v>
      </c>
      <c r="B1291" s="209"/>
      <c r="C1291" s="210"/>
      <c r="D1291" s="211"/>
      <c r="E1291" s="204" t="s">
        <v>500</v>
      </c>
      <c r="F1291" s="205"/>
      <c r="G1291" s="50" t="s">
        <v>373</v>
      </c>
      <c r="H1291" s="204" t="s">
        <v>336</v>
      </c>
      <c r="I1291" s="205"/>
      <c r="K1291" s="48" t="str">
        <f t="shared" si="40"/>
        <v>г Одинцово, ул Садовая, 32</v>
      </c>
      <c r="L1291" s="48" t="str">
        <f>VLOOKUP(A:A,Лист2!$A:$F,2,FALSE)</f>
        <v>г.Одинцово, Садовая, 32</v>
      </c>
      <c r="S1291" s="57">
        <f>G1291*1</f>
        <v>48.16</v>
      </c>
    </row>
    <row r="1292" spans="1:19" ht="11.85" customHeight="1" x14ac:dyDescent="0.2">
      <c r="A1292" s="48" t="s">
        <v>640</v>
      </c>
      <c r="B1292" s="201"/>
      <c r="C1292" s="202"/>
      <c r="D1292" s="203"/>
      <c r="E1292" s="204" t="s">
        <v>499</v>
      </c>
      <c r="F1292" s="205"/>
      <c r="G1292" s="50" t="s">
        <v>498</v>
      </c>
      <c r="H1292" s="204" t="s">
        <v>375</v>
      </c>
      <c r="I1292" s="205"/>
      <c r="K1292" s="48" t="str">
        <f t="shared" si="40"/>
        <v>г Одинцово, ул Садовая, 32</v>
      </c>
      <c r="L1292" s="48" t="str">
        <f>VLOOKUP(A:A,Лист2!$A:$F,2,FALSE)</f>
        <v>г.Одинцово, Садовая, 32</v>
      </c>
      <c r="S1292" s="48">
        <f t="shared" si="41"/>
        <v>0</v>
      </c>
    </row>
    <row r="1293" spans="1:19" ht="11.85" customHeight="1" x14ac:dyDescent="0.2">
      <c r="A1293" s="48" t="s">
        <v>640</v>
      </c>
      <c r="B1293" s="198" t="s">
        <v>497</v>
      </c>
      <c r="C1293" s="199"/>
      <c r="D1293" s="200"/>
      <c r="E1293" s="204" t="s">
        <v>496</v>
      </c>
      <c r="F1293" s="205"/>
      <c r="G1293" s="50" t="s">
        <v>365</v>
      </c>
      <c r="H1293" s="204" t="s">
        <v>494</v>
      </c>
      <c r="I1293" s="205"/>
      <c r="K1293" s="48" t="str">
        <f t="shared" si="40"/>
        <v>г Одинцово, ул Садовая, 32</v>
      </c>
      <c r="L1293" s="48" t="str">
        <f>VLOOKUP(A:A,Лист2!$A:$F,2,FALSE)</f>
        <v>г.Одинцово, Садовая, 32</v>
      </c>
      <c r="S1293" s="48">
        <f t="shared" si="41"/>
        <v>0</v>
      </c>
    </row>
    <row r="1294" spans="1:19" ht="11.1" customHeight="1" x14ac:dyDescent="0.2">
      <c r="A1294" s="48" t="s">
        <v>640</v>
      </c>
      <c r="B1294" s="209"/>
      <c r="C1294" s="210"/>
      <c r="D1294" s="211"/>
      <c r="E1294" s="204" t="s">
        <v>495</v>
      </c>
      <c r="F1294" s="205"/>
      <c r="G1294" s="50" t="s">
        <v>365</v>
      </c>
      <c r="H1294" s="204" t="s">
        <v>494</v>
      </c>
      <c r="I1294" s="205"/>
      <c r="K1294" s="48" t="str">
        <f t="shared" si="40"/>
        <v>г Одинцово, ул Садовая, 32</v>
      </c>
      <c r="L1294" s="48" t="str">
        <f>VLOOKUP(A:A,Лист2!$A:$F,2,FALSE)</f>
        <v>г.Одинцово, Садовая, 32</v>
      </c>
      <c r="S1294" s="48">
        <f t="shared" si="41"/>
        <v>0</v>
      </c>
    </row>
    <row r="1295" spans="1:19" ht="11.85" customHeight="1" x14ac:dyDescent="0.2">
      <c r="A1295" s="48" t="s">
        <v>640</v>
      </c>
      <c r="B1295" s="209"/>
      <c r="C1295" s="210"/>
      <c r="D1295" s="211"/>
      <c r="E1295" s="204" t="s">
        <v>493</v>
      </c>
      <c r="F1295" s="205"/>
      <c r="G1295" s="50" t="s">
        <v>350</v>
      </c>
      <c r="H1295" s="204" t="s">
        <v>491</v>
      </c>
      <c r="I1295" s="205"/>
      <c r="K1295" s="48" t="str">
        <f t="shared" si="40"/>
        <v>г Одинцово, ул Садовая, 32</v>
      </c>
      <c r="L1295" s="48" t="str">
        <f>VLOOKUP(A:A,Лист2!$A:$F,2,FALSE)</f>
        <v>г.Одинцово, Садовая, 32</v>
      </c>
      <c r="S1295" s="48">
        <f t="shared" si="41"/>
        <v>0</v>
      </c>
    </row>
    <row r="1296" spans="1:19" ht="11.85" customHeight="1" x14ac:dyDescent="0.2">
      <c r="A1296" s="48" t="s">
        <v>640</v>
      </c>
      <c r="B1296" s="209"/>
      <c r="C1296" s="210"/>
      <c r="D1296" s="211"/>
      <c r="E1296" s="204" t="s">
        <v>492</v>
      </c>
      <c r="F1296" s="205"/>
      <c r="G1296" s="50" t="s">
        <v>350</v>
      </c>
      <c r="H1296" s="204" t="s">
        <v>491</v>
      </c>
      <c r="I1296" s="205"/>
      <c r="K1296" s="48" t="str">
        <f t="shared" si="40"/>
        <v>г Одинцово, ул Садовая, 32</v>
      </c>
      <c r="L1296" s="48" t="str">
        <f>VLOOKUP(A:A,Лист2!$A:$F,2,FALSE)</f>
        <v>г.Одинцово, Садовая, 32</v>
      </c>
      <c r="S1296" s="48">
        <f t="shared" si="41"/>
        <v>0</v>
      </c>
    </row>
    <row r="1297" spans="1:19" ht="11.85" customHeight="1" x14ac:dyDescent="0.2">
      <c r="A1297" s="48" t="s">
        <v>640</v>
      </c>
      <c r="B1297" s="209"/>
      <c r="C1297" s="210"/>
      <c r="D1297" s="211"/>
      <c r="E1297" s="204" t="s">
        <v>490</v>
      </c>
      <c r="F1297" s="205"/>
      <c r="G1297" s="50" t="s">
        <v>350</v>
      </c>
      <c r="H1297" s="204" t="s">
        <v>488</v>
      </c>
      <c r="I1297" s="205"/>
      <c r="K1297" s="48" t="str">
        <f t="shared" si="40"/>
        <v>г Одинцово, ул Садовая, 32</v>
      </c>
      <c r="L1297" s="48" t="str">
        <f>VLOOKUP(A:A,Лист2!$A:$F,2,FALSE)</f>
        <v>г.Одинцово, Садовая, 32</v>
      </c>
      <c r="S1297" s="48">
        <f t="shared" si="41"/>
        <v>0</v>
      </c>
    </row>
    <row r="1298" spans="1:19" ht="11.1" customHeight="1" x14ac:dyDescent="0.2">
      <c r="A1298" s="48" t="s">
        <v>640</v>
      </c>
      <c r="B1298" s="201"/>
      <c r="C1298" s="202"/>
      <c r="D1298" s="203"/>
      <c r="E1298" s="204" t="s">
        <v>489</v>
      </c>
      <c r="F1298" s="205"/>
      <c r="G1298" s="50" t="s">
        <v>350</v>
      </c>
      <c r="H1298" s="204" t="s">
        <v>488</v>
      </c>
      <c r="I1298" s="205"/>
      <c r="K1298" s="48" t="str">
        <f t="shared" si="40"/>
        <v>г Одинцово, ул Садовая, 32</v>
      </c>
      <c r="L1298" s="48" t="str">
        <f>VLOOKUP(A:A,Лист2!$A:$F,2,FALSE)</f>
        <v>г.Одинцово, Садовая, 32</v>
      </c>
      <c r="S1298" s="48">
        <f t="shared" si="41"/>
        <v>0</v>
      </c>
    </row>
    <row r="1299" spans="1:19" ht="11.85" customHeight="1" x14ac:dyDescent="0.2">
      <c r="A1299" s="48" t="s">
        <v>640</v>
      </c>
      <c r="B1299" s="51"/>
      <c r="C1299" s="196" t="s">
        <v>639</v>
      </c>
      <c r="D1299" s="197"/>
      <c r="E1299" s="197"/>
      <c r="F1299" s="197"/>
      <c r="G1299" s="197"/>
      <c r="H1299" s="197"/>
      <c r="I1299" s="196"/>
      <c r="K1299" s="48" t="str">
        <f t="shared" si="40"/>
        <v>г Одинцово, ул Садовая, 32</v>
      </c>
      <c r="L1299" s="48" t="str">
        <f>VLOOKUP(A:A,Лист2!$A:$F,2,FALSE)</f>
        <v>г.Одинцово, Садовая, 32</v>
      </c>
      <c r="S1299" s="48">
        <f t="shared" si="41"/>
        <v>0</v>
      </c>
    </row>
    <row r="1300" spans="1:19" ht="11.85" customHeight="1" x14ac:dyDescent="0.2">
      <c r="A1300" s="48" t="s">
        <v>639</v>
      </c>
      <c r="B1300" s="198" t="s">
        <v>505</v>
      </c>
      <c r="C1300" s="199"/>
      <c r="D1300" s="200"/>
      <c r="E1300" s="204" t="s">
        <v>503</v>
      </c>
      <c r="F1300" s="205"/>
      <c r="G1300" s="50" t="s">
        <v>368</v>
      </c>
      <c r="H1300" s="204" t="s">
        <v>406</v>
      </c>
      <c r="I1300" s="205"/>
      <c r="K1300" s="48" t="str">
        <f t="shared" si="40"/>
        <v>г Одинцово, ул Северная, 4</v>
      </c>
      <c r="L1300" s="48" t="str">
        <f>VLOOKUP(A:A,Лист2!$A:$F,2,FALSE)</f>
        <v>г.Одинцово, Северная, 4</v>
      </c>
      <c r="S1300" s="48">
        <f t="shared" si="41"/>
        <v>0</v>
      </c>
    </row>
    <row r="1301" spans="1:19" ht="11.85" customHeight="1" x14ac:dyDescent="0.2">
      <c r="A1301" s="48" t="s">
        <v>639</v>
      </c>
      <c r="B1301" s="201"/>
      <c r="C1301" s="202"/>
      <c r="D1301" s="203"/>
      <c r="E1301" s="204" t="s">
        <v>501</v>
      </c>
      <c r="F1301" s="205"/>
      <c r="G1301" s="50" t="s">
        <v>368</v>
      </c>
      <c r="H1301" s="204" t="s">
        <v>488</v>
      </c>
      <c r="I1301" s="205"/>
      <c r="K1301" s="48" t="str">
        <f t="shared" si="40"/>
        <v>г Одинцово, ул Северная, 4</v>
      </c>
      <c r="L1301" s="48" t="str">
        <f>VLOOKUP(A:A,Лист2!$A:$F,2,FALSE)</f>
        <v>г.Одинцово, Северная, 4</v>
      </c>
      <c r="S1301" s="48">
        <f t="shared" si="41"/>
        <v>0</v>
      </c>
    </row>
    <row r="1302" spans="1:19" ht="11.1" customHeight="1" x14ac:dyDescent="0.2">
      <c r="A1302" s="48" t="s">
        <v>639</v>
      </c>
      <c r="B1302" s="198" t="s">
        <v>339</v>
      </c>
      <c r="C1302" s="199"/>
      <c r="D1302" s="200"/>
      <c r="E1302" s="204" t="s">
        <v>351</v>
      </c>
      <c r="F1302" s="205"/>
      <c r="G1302" s="50" t="s">
        <v>350</v>
      </c>
      <c r="H1302" s="204" t="s">
        <v>396</v>
      </c>
      <c r="I1302" s="205"/>
      <c r="K1302" s="48" t="str">
        <f t="shared" si="40"/>
        <v>г Одинцово, ул Северная, 4</v>
      </c>
      <c r="L1302" s="48" t="str">
        <f>VLOOKUP(A:A,Лист2!$A:$F,2,FALSE)</f>
        <v>г.Одинцово, Северная, 4</v>
      </c>
      <c r="S1302" s="48">
        <f t="shared" si="41"/>
        <v>0</v>
      </c>
    </row>
    <row r="1303" spans="1:19" ht="11.85" customHeight="1" x14ac:dyDescent="0.2">
      <c r="A1303" s="48" t="s">
        <v>639</v>
      </c>
      <c r="B1303" s="209"/>
      <c r="C1303" s="210"/>
      <c r="D1303" s="211"/>
      <c r="E1303" s="204" t="s">
        <v>371</v>
      </c>
      <c r="F1303" s="205"/>
      <c r="G1303" s="50" t="s">
        <v>350</v>
      </c>
      <c r="H1303" s="204" t="s">
        <v>396</v>
      </c>
      <c r="I1303" s="205"/>
      <c r="K1303" s="48" t="str">
        <f t="shared" si="40"/>
        <v>г Одинцово, ул Северная, 4</v>
      </c>
      <c r="L1303" s="48" t="str">
        <f>VLOOKUP(A:A,Лист2!$A:$F,2,FALSE)</f>
        <v>г.Одинцово, Северная, 4</v>
      </c>
      <c r="S1303" s="48">
        <f t="shared" si="41"/>
        <v>0</v>
      </c>
    </row>
    <row r="1304" spans="1:19" ht="11.85" customHeight="1" x14ac:dyDescent="0.2">
      <c r="A1304" s="48" t="s">
        <v>639</v>
      </c>
      <c r="B1304" s="209"/>
      <c r="C1304" s="210"/>
      <c r="D1304" s="211"/>
      <c r="E1304" s="204" t="s">
        <v>369</v>
      </c>
      <c r="F1304" s="205"/>
      <c r="G1304" s="50" t="s">
        <v>368</v>
      </c>
      <c r="H1304" s="204" t="s">
        <v>398</v>
      </c>
      <c r="I1304" s="205"/>
      <c r="K1304" s="48" t="str">
        <f t="shared" si="40"/>
        <v>г Одинцово, ул Северная, 4</v>
      </c>
      <c r="L1304" s="48" t="str">
        <f>VLOOKUP(A:A,Лист2!$A:$F,2,FALSE)</f>
        <v>г.Одинцово, Северная, 4</v>
      </c>
      <c r="S1304" s="48">
        <f t="shared" si="41"/>
        <v>0</v>
      </c>
    </row>
    <row r="1305" spans="1:19" ht="11.85" customHeight="1" x14ac:dyDescent="0.2">
      <c r="A1305" s="48" t="s">
        <v>639</v>
      </c>
      <c r="B1305" s="209"/>
      <c r="C1305" s="210"/>
      <c r="D1305" s="211"/>
      <c r="E1305" s="204" t="s">
        <v>366</v>
      </c>
      <c r="F1305" s="205"/>
      <c r="G1305" s="50" t="s">
        <v>365</v>
      </c>
      <c r="H1305" s="204" t="s">
        <v>401</v>
      </c>
      <c r="I1305" s="205"/>
      <c r="K1305" s="48" t="str">
        <f t="shared" si="40"/>
        <v>г Одинцово, ул Северная, 4</v>
      </c>
      <c r="L1305" s="48" t="str">
        <f>VLOOKUP(A:A,Лист2!$A:$F,2,FALSE)</f>
        <v>г.Одинцово, Северная, 4</v>
      </c>
      <c r="S1305" s="48">
        <f t="shared" si="41"/>
        <v>0</v>
      </c>
    </row>
    <row r="1306" spans="1:19" ht="11.1" customHeight="1" x14ac:dyDescent="0.2">
      <c r="A1306" s="48" t="s">
        <v>639</v>
      </c>
      <c r="B1306" s="209"/>
      <c r="C1306" s="210"/>
      <c r="D1306" s="211"/>
      <c r="E1306" s="204" t="s">
        <v>510</v>
      </c>
      <c r="F1306" s="205"/>
      <c r="G1306" s="50" t="s">
        <v>509</v>
      </c>
      <c r="H1306" s="204" t="s">
        <v>336</v>
      </c>
      <c r="I1306" s="205"/>
      <c r="K1306" s="48" t="str">
        <f t="shared" si="40"/>
        <v>г Одинцово, ул Северная, 4</v>
      </c>
      <c r="L1306" s="48" t="str">
        <f>VLOOKUP(A:A,Лист2!$A:$F,2,FALSE)</f>
        <v>г.Одинцово, Северная, 4</v>
      </c>
      <c r="S1306" s="57">
        <f>G1306*1</f>
        <v>48.44</v>
      </c>
    </row>
    <row r="1307" spans="1:19" ht="11.85" customHeight="1" x14ac:dyDescent="0.2">
      <c r="A1307" s="48" t="s">
        <v>639</v>
      </c>
      <c r="B1307" s="201"/>
      <c r="C1307" s="202"/>
      <c r="D1307" s="203"/>
      <c r="E1307" s="204" t="s">
        <v>508</v>
      </c>
      <c r="F1307" s="205"/>
      <c r="G1307" s="50" t="s">
        <v>507</v>
      </c>
      <c r="H1307" s="204" t="s">
        <v>375</v>
      </c>
      <c r="I1307" s="205"/>
      <c r="K1307" s="48" t="str">
        <f t="shared" si="40"/>
        <v>г Одинцово, ул Северная, 4</v>
      </c>
      <c r="L1307" s="48" t="str">
        <f>VLOOKUP(A:A,Лист2!$A:$F,2,FALSE)</f>
        <v>г.Одинцово, Северная, 4</v>
      </c>
      <c r="S1307" s="48">
        <f t="shared" si="41"/>
        <v>0</v>
      </c>
    </row>
    <row r="1308" spans="1:19" ht="11.85" customHeight="1" x14ac:dyDescent="0.2">
      <c r="A1308" s="48" t="s">
        <v>639</v>
      </c>
      <c r="B1308" s="198" t="s">
        <v>497</v>
      </c>
      <c r="C1308" s="199"/>
      <c r="D1308" s="200"/>
      <c r="E1308" s="204" t="s">
        <v>495</v>
      </c>
      <c r="F1308" s="205"/>
      <c r="G1308" s="50" t="s">
        <v>365</v>
      </c>
      <c r="H1308" s="204" t="s">
        <v>494</v>
      </c>
      <c r="I1308" s="205"/>
      <c r="K1308" s="48" t="str">
        <f t="shared" si="40"/>
        <v>г Одинцово, ул Северная, 4</v>
      </c>
      <c r="L1308" s="48" t="str">
        <f>VLOOKUP(A:A,Лист2!$A:$F,2,FALSE)</f>
        <v>г.Одинцово, Северная, 4</v>
      </c>
      <c r="S1308" s="48">
        <f t="shared" si="41"/>
        <v>0</v>
      </c>
    </row>
    <row r="1309" spans="1:19" ht="11.85" customHeight="1" x14ac:dyDescent="0.2">
      <c r="A1309" s="48" t="s">
        <v>639</v>
      </c>
      <c r="B1309" s="209"/>
      <c r="C1309" s="210"/>
      <c r="D1309" s="211"/>
      <c r="E1309" s="204" t="s">
        <v>492</v>
      </c>
      <c r="F1309" s="205"/>
      <c r="G1309" s="50" t="s">
        <v>350</v>
      </c>
      <c r="H1309" s="204" t="s">
        <v>491</v>
      </c>
      <c r="I1309" s="205"/>
      <c r="K1309" s="48" t="str">
        <f t="shared" si="40"/>
        <v>г Одинцово, ул Северная, 4</v>
      </c>
      <c r="L1309" s="48" t="str">
        <f>VLOOKUP(A:A,Лист2!$A:$F,2,FALSE)</f>
        <v>г.Одинцово, Северная, 4</v>
      </c>
      <c r="S1309" s="48">
        <f t="shared" si="41"/>
        <v>0</v>
      </c>
    </row>
    <row r="1310" spans="1:19" ht="11.1" customHeight="1" x14ac:dyDescent="0.2">
      <c r="A1310" s="48" t="s">
        <v>639</v>
      </c>
      <c r="B1310" s="201"/>
      <c r="C1310" s="202"/>
      <c r="D1310" s="203"/>
      <c r="E1310" s="204" t="s">
        <v>489</v>
      </c>
      <c r="F1310" s="205"/>
      <c r="G1310" s="50" t="s">
        <v>350</v>
      </c>
      <c r="H1310" s="204" t="s">
        <v>488</v>
      </c>
      <c r="I1310" s="205"/>
      <c r="K1310" s="48" t="str">
        <f t="shared" si="40"/>
        <v>г Одинцово, ул Северная, 4</v>
      </c>
      <c r="L1310" s="48" t="str">
        <f>VLOOKUP(A:A,Лист2!$A:$F,2,FALSE)</f>
        <v>г.Одинцово, Северная, 4</v>
      </c>
      <c r="S1310" s="48">
        <f t="shared" si="41"/>
        <v>0</v>
      </c>
    </row>
    <row r="1311" spans="1:19" ht="11.85" customHeight="1" x14ac:dyDescent="0.2">
      <c r="A1311" s="48" t="s">
        <v>639</v>
      </c>
      <c r="B1311" s="51"/>
      <c r="C1311" s="196" t="s">
        <v>638</v>
      </c>
      <c r="D1311" s="197"/>
      <c r="E1311" s="197"/>
      <c r="F1311" s="197"/>
      <c r="G1311" s="197"/>
      <c r="H1311" s="197"/>
      <c r="I1311" s="196"/>
      <c r="K1311" s="48" t="str">
        <f t="shared" si="40"/>
        <v>г Одинцово, ул Северная, 4</v>
      </c>
      <c r="L1311" s="48" t="str">
        <f>VLOOKUP(A:A,Лист2!$A:$F,2,FALSE)</f>
        <v>г.Одинцово, Северная, 4</v>
      </c>
      <c r="S1311" s="48">
        <f t="shared" si="41"/>
        <v>0</v>
      </c>
    </row>
    <row r="1312" spans="1:19" ht="11.85" customHeight="1" x14ac:dyDescent="0.2">
      <c r="A1312" s="48" t="s">
        <v>638</v>
      </c>
      <c r="B1312" s="198" t="s">
        <v>505</v>
      </c>
      <c r="C1312" s="199"/>
      <c r="D1312" s="200"/>
      <c r="E1312" s="204" t="s">
        <v>503</v>
      </c>
      <c r="F1312" s="205"/>
      <c r="G1312" s="50" t="s">
        <v>368</v>
      </c>
      <c r="H1312" s="204" t="s">
        <v>406</v>
      </c>
      <c r="I1312" s="205"/>
      <c r="K1312" s="48" t="str">
        <f t="shared" si="40"/>
        <v>г Одинцово, ул Северная, 6</v>
      </c>
      <c r="L1312" s="48" t="str">
        <f>VLOOKUP(A:A,Лист2!$A:$F,2,FALSE)</f>
        <v>г.Одинцово, Северная, 6</v>
      </c>
      <c r="S1312" s="48">
        <f t="shared" si="41"/>
        <v>0</v>
      </c>
    </row>
    <row r="1313" spans="1:19" ht="11.85" customHeight="1" x14ac:dyDescent="0.2">
      <c r="A1313" s="48" t="s">
        <v>638</v>
      </c>
      <c r="B1313" s="201"/>
      <c r="C1313" s="202"/>
      <c r="D1313" s="203"/>
      <c r="E1313" s="204" t="s">
        <v>501</v>
      </c>
      <c r="F1313" s="205"/>
      <c r="G1313" s="50" t="s">
        <v>368</v>
      </c>
      <c r="H1313" s="204" t="s">
        <v>488</v>
      </c>
      <c r="I1313" s="205"/>
      <c r="K1313" s="48" t="str">
        <f t="shared" si="40"/>
        <v>г Одинцово, ул Северная, 6</v>
      </c>
      <c r="L1313" s="48" t="str">
        <f>VLOOKUP(A:A,Лист2!$A:$F,2,FALSE)</f>
        <v>г.Одинцово, Северная, 6</v>
      </c>
      <c r="S1313" s="48">
        <f t="shared" si="41"/>
        <v>0</v>
      </c>
    </row>
    <row r="1314" spans="1:19" ht="11.1" customHeight="1" x14ac:dyDescent="0.2">
      <c r="A1314" s="48" t="s">
        <v>638</v>
      </c>
      <c r="B1314" s="198" t="s">
        <v>339</v>
      </c>
      <c r="C1314" s="199"/>
      <c r="D1314" s="200"/>
      <c r="E1314" s="204" t="s">
        <v>351</v>
      </c>
      <c r="F1314" s="205"/>
      <c r="G1314" s="50" t="s">
        <v>350</v>
      </c>
      <c r="H1314" s="204" t="s">
        <v>396</v>
      </c>
      <c r="I1314" s="205"/>
      <c r="K1314" s="48" t="str">
        <f t="shared" si="40"/>
        <v>г Одинцово, ул Северная, 6</v>
      </c>
      <c r="L1314" s="48" t="str">
        <f>VLOOKUP(A:A,Лист2!$A:$F,2,FALSE)</f>
        <v>г.Одинцово, Северная, 6</v>
      </c>
      <c r="S1314" s="48">
        <f t="shared" si="41"/>
        <v>0</v>
      </c>
    </row>
    <row r="1315" spans="1:19" ht="11.85" customHeight="1" x14ac:dyDescent="0.2">
      <c r="A1315" s="48" t="s">
        <v>638</v>
      </c>
      <c r="B1315" s="209"/>
      <c r="C1315" s="210"/>
      <c r="D1315" s="211"/>
      <c r="E1315" s="204" t="s">
        <v>371</v>
      </c>
      <c r="F1315" s="205"/>
      <c r="G1315" s="50" t="s">
        <v>350</v>
      </c>
      <c r="H1315" s="204" t="s">
        <v>396</v>
      </c>
      <c r="I1315" s="205"/>
      <c r="K1315" s="48" t="str">
        <f t="shared" si="40"/>
        <v>г Одинцово, ул Северная, 6</v>
      </c>
      <c r="L1315" s="48" t="str">
        <f>VLOOKUP(A:A,Лист2!$A:$F,2,FALSE)</f>
        <v>г.Одинцово, Северная, 6</v>
      </c>
      <c r="S1315" s="48">
        <f t="shared" si="41"/>
        <v>0</v>
      </c>
    </row>
    <row r="1316" spans="1:19" ht="11.85" customHeight="1" x14ac:dyDescent="0.2">
      <c r="A1316" s="48" t="s">
        <v>638</v>
      </c>
      <c r="B1316" s="209"/>
      <c r="C1316" s="210"/>
      <c r="D1316" s="211"/>
      <c r="E1316" s="204" t="s">
        <v>369</v>
      </c>
      <c r="F1316" s="205"/>
      <c r="G1316" s="50" t="s">
        <v>368</v>
      </c>
      <c r="H1316" s="204" t="s">
        <v>398</v>
      </c>
      <c r="I1316" s="205"/>
      <c r="K1316" s="48" t="str">
        <f t="shared" si="40"/>
        <v>г Одинцово, ул Северная, 6</v>
      </c>
      <c r="L1316" s="48" t="str">
        <f>VLOOKUP(A:A,Лист2!$A:$F,2,FALSE)</f>
        <v>г.Одинцово, Северная, 6</v>
      </c>
      <c r="S1316" s="48">
        <f t="shared" si="41"/>
        <v>0</v>
      </c>
    </row>
    <row r="1317" spans="1:19" ht="11.85" customHeight="1" x14ac:dyDescent="0.2">
      <c r="A1317" s="48" t="s">
        <v>638</v>
      </c>
      <c r="B1317" s="209"/>
      <c r="C1317" s="210"/>
      <c r="D1317" s="211"/>
      <c r="E1317" s="204" t="s">
        <v>366</v>
      </c>
      <c r="F1317" s="205"/>
      <c r="G1317" s="50" t="s">
        <v>365</v>
      </c>
      <c r="H1317" s="204" t="s">
        <v>401</v>
      </c>
      <c r="I1317" s="205"/>
      <c r="K1317" s="48" t="str">
        <f t="shared" si="40"/>
        <v>г Одинцово, ул Северная, 6</v>
      </c>
      <c r="L1317" s="48" t="str">
        <f>VLOOKUP(A:A,Лист2!$A:$F,2,FALSE)</f>
        <v>г.Одинцово, Северная, 6</v>
      </c>
      <c r="S1317" s="48">
        <f t="shared" si="41"/>
        <v>0</v>
      </c>
    </row>
    <row r="1318" spans="1:19" ht="11.1" customHeight="1" x14ac:dyDescent="0.2">
      <c r="A1318" s="48" t="s">
        <v>638</v>
      </c>
      <c r="B1318" s="209"/>
      <c r="C1318" s="210"/>
      <c r="D1318" s="211"/>
      <c r="E1318" s="204" t="s">
        <v>510</v>
      </c>
      <c r="F1318" s="205"/>
      <c r="G1318" s="50" t="s">
        <v>509</v>
      </c>
      <c r="H1318" s="204" t="s">
        <v>336</v>
      </c>
      <c r="I1318" s="205"/>
      <c r="K1318" s="48" t="str">
        <f t="shared" si="40"/>
        <v>г Одинцово, ул Северная, 6</v>
      </c>
      <c r="L1318" s="48" t="str">
        <f>VLOOKUP(A:A,Лист2!$A:$F,2,FALSE)</f>
        <v>г.Одинцово, Северная, 6</v>
      </c>
      <c r="S1318" s="57">
        <f>G1318*1</f>
        <v>48.44</v>
      </c>
    </row>
    <row r="1319" spans="1:19" ht="11.85" customHeight="1" x14ac:dyDescent="0.2">
      <c r="A1319" s="48" t="s">
        <v>638</v>
      </c>
      <c r="B1319" s="201"/>
      <c r="C1319" s="202"/>
      <c r="D1319" s="203"/>
      <c r="E1319" s="204" t="s">
        <v>508</v>
      </c>
      <c r="F1319" s="205"/>
      <c r="G1319" s="50" t="s">
        <v>507</v>
      </c>
      <c r="H1319" s="204" t="s">
        <v>375</v>
      </c>
      <c r="I1319" s="205"/>
      <c r="K1319" s="48" t="str">
        <f t="shared" si="40"/>
        <v>г Одинцово, ул Северная, 6</v>
      </c>
      <c r="L1319" s="48" t="str">
        <f>VLOOKUP(A:A,Лист2!$A:$F,2,FALSE)</f>
        <v>г.Одинцово, Северная, 6</v>
      </c>
      <c r="S1319" s="48">
        <f t="shared" si="41"/>
        <v>0</v>
      </c>
    </row>
    <row r="1320" spans="1:19" ht="11.85" customHeight="1" x14ac:dyDescent="0.2">
      <c r="A1320" s="48" t="s">
        <v>638</v>
      </c>
      <c r="B1320" s="198" t="s">
        <v>497</v>
      </c>
      <c r="C1320" s="199"/>
      <c r="D1320" s="200"/>
      <c r="E1320" s="204" t="s">
        <v>495</v>
      </c>
      <c r="F1320" s="205"/>
      <c r="G1320" s="50" t="s">
        <v>365</v>
      </c>
      <c r="H1320" s="204" t="s">
        <v>494</v>
      </c>
      <c r="I1320" s="205"/>
      <c r="K1320" s="48" t="str">
        <f t="shared" si="40"/>
        <v>г Одинцово, ул Северная, 6</v>
      </c>
      <c r="L1320" s="48" t="str">
        <f>VLOOKUP(A:A,Лист2!$A:$F,2,FALSE)</f>
        <v>г.Одинцово, Северная, 6</v>
      </c>
      <c r="S1320" s="48">
        <f t="shared" si="41"/>
        <v>0</v>
      </c>
    </row>
    <row r="1321" spans="1:19" ht="11.85" customHeight="1" x14ac:dyDescent="0.2">
      <c r="A1321" s="48" t="s">
        <v>638</v>
      </c>
      <c r="B1321" s="209"/>
      <c r="C1321" s="210"/>
      <c r="D1321" s="211"/>
      <c r="E1321" s="204" t="s">
        <v>492</v>
      </c>
      <c r="F1321" s="205"/>
      <c r="G1321" s="50" t="s">
        <v>350</v>
      </c>
      <c r="H1321" s="204" t="s">
        <v>491</v>
      </c>
      <c r="I1321" s="205"/>
      <c r="K1321" s="48" t="str">
        <f t="shared" si="40"/>
        <v>г Одинцово, ул Северная, 6</v>
      </c>
      <c r="L1321" s="48" t="str">
        <f>VLOOKUP(A:A,Лист2!$A:$F,2,FALSE)</f>
        <v>г.Одинцово, Северная, 6</v>
      </c>
      <c r="S1321" s="48">
        <f t="shared" si="41"/>
        <v>0</v>
      </c>
    </row>
    <row r="1322" spans="1:19" ht="11.1" customHeight="1" x14ac:dyDescent="0.2">
      <c r="A1322" s="48" t="s">
        <v>638</v>
      </c>
      <c r="B1322" s="201"/>
      <c r="C1322" s="202"/>
      <c r="D1322" s="203"/>
      <c r="E1322" s="204" t="s">
        <v>489</v>
      </c>
      <c r="F1322" s="205"/>
      <c r="G1322" s="50" t="s">
        <v>350</v>
      </c>
      <c r="H1322" s="204" t="s">
        <v>488</v>
      </c>
      <c r="I1322" s="205"/>
      <c r="K1322" s="48" t="str">
        <f t="shared" si="40"/>
        <v>г Одинцово, ул Северная, 6</v>
      </c>
      <c r="L1322" s="48" t="str">
        <f>VLOOKUP(A:A,Лист2!$A:$F,2,FALSE)</f>
        <v>г.Одинцово, Северная, 6</v>
      </c>
      <c r="S1322" s="48">
        <f t="shared" si="41"/>
        <v>0</v>
      </c>
    </row>
    <row r="1323" spans="1:19" ht="11.85" customHeight="1" x14ac:dyDescent="0.2">
      <c r="A1323" s="48" t="s">
        <v>638</v>
      </c>
      <c r="B1323" s="51"/>
      <c r="C1323" s="196" t="s">
        <v>637</v>
      </c>
      <c r="D1323" s="197"/>
      <c r="E1323" s="197"/>
      <c r="F1323" s="197"/>
      <c r="G1323" s="197"/>
      <c r="H1323" s="197"/>
      <c r="I1323" s="196"/>
      <c r="K1323" s="48" t="str">
        <f t="shared" si="40"/>
        <v>г Одинцово, ул Северная, 6</v>
      </c>
      <c r="L1323" s="48" t="str">
        <f>VLOOKUP(A:A,Лист2!$A:$F,2,FALSE)</f>
        <v>г.Одинцово, Северная, 6</v>
      </c>
      <c r="S1323" s="48">
        <f t="shared" si="41"/>
        <v>0</v>
      </c>
    </row>
    <row r="1324" spans="1:19" ht="11.85" customHeight="1" x14ac:dyDescent="0.2">
      <c r="A1324" s="48" t="s">
        <v>637</v>
      </c>
      <c r="B1324" s="198" t="s">
        <v>505</v>
      </c>
      <c r="C1324" s="199"/>
      <c r="D1324" s="200"/>
      <c r="E1324" s="204" t="s">
        <v>503</v>
      </c>
      <c r="F1324" s="205"/>
      <c r="G1324" s="50" t="s">
        <v>368</v>
      </c>
      <c r="H1324" s="204" t="s">
        <v>406</v>
      </c>
      <c r="I1324" s="205"/>
      <c r="K1324" s="48" t="str">
        <f t="shared" si="40"/>
        <v>г Одинцово, ул Северная, 8</v>
      </c>
      <c r="L1324" s="48" t="str">
        <f>VLOOKUP(A:A,Лист2!$A:$F,2,FALSE)</f>
        <v>г.Одинцово, Северная, 8</v>
      </c>
      <c r="S1324" s="48">
        <f t="shared" si="41"/>
        <v>0</v>
      </c>
    </row>
    <row r="1325" spans="1:19" ht="11.85" customHeight="1" x14ac:dyDescent="0.2">
      <c r="A1325" s="48" t="s">
        <v>637</v>
      </c>
      <c r="B1325" s="201"/>
      <c r="C1325" s="202"/>
      <c r="D1325" s="203"/>
      <c r="E1325" s="204" t="s">
        <v>501</v>
      </c>
      <c r="F1325" s="205"/>
      <c r="G1325" s="50" t="s">
        <v>368</v>
      </c>
      <c r="H1325" s="204" t="s">
        <v>488</v>
      </c>
      <c r="I1325" s="205"/>
      <c r="K1325" s="48" t="str">
        <f t="shared" si="40"/>
        <v>г Одинцово, ул Северная, 8</v>
      </c>
      <c r="L1325" s="48" t="str">
        <f>VLOOKUP(A:A,Лист2!$A:$F,2,FALSE)</f>
        <v>г.Одинцово, Северная, 8</v>
      </c>
      <c r="S1325" s="48">
        <f t="shared" si="41"/>
        <v>0</v>
      </c>
    </row>
    <row r="1326" spans="1:19" ht="11.1" customHeight="1" x14ac:dyDescent="0.2">
      <c r="A1326" s="48" t="s">
        <v>637</v>
      </c>
      <c r="B1326" s="198" t="s">
        <v>339</v>
      </c>
      <c r="C1326" s="199"/>
      <c r="D1326" s="200"/>
      <c r="E1326" s="204" t="s">
        <v>351</v>
      </c>
      <c r="F1326" s="205"/>
      <c r="G1326" s="50" t="s">
        <v>350</v>
      </c>
      <c r="H1326" s="204" t="s">
        <v>396</v>
      </c>
      <c r="I1326" s="205"/>
      <c r="K1326" s="48" t="str">
        <f t="shared" si="40"/>
        <v>г Одинцово, ул Северная, 8</v>
      </c>
      <c r="L1326" s="48" t="str">
        <f>VLOOKUP(A:A,Лист2!$A:$F,2,FALSE)</f>
        <v>г.Одинцово, Северная, 8</v>
      </c>
      <c r="S1326" s="48">
        <f t="shared" si="41"/>
        <v>0</v>
      </c>
    </row>
    <row r="1327" spans="1:19" ht="11.85" customHeight="1" x14ac:dyDescent="0.2">
      <c r="A1327" s="48" t="s">
        <v>637</v>
      </c>
      <c r="B1327" s="209"/>
      <c r="C1327" s="210"/>
      <c r="D1327" s="211"/>
      <c r="E1327" s="204" t="s">
        <v>371</v>
      </c>
      <c r="F1327" s="205"/>
      <c r="G1327" s="50" t="s">
        <v>350</v>
      </c>
      <c r="H1327" s="204" t="s">
        <v>396</v>
      </c>
      <c r="I1327" s="205"/>
      <c r="K1327" s="48" t="str">
        <f t="shared" si="40"/>
        <v>г Одинцово, ул Северная, 8</v>
      </c>
      <c r="L1327" s="48" t="str">
        <f>VLOOKUP(A:A,Лист2!$A:$F,2,FALSE)</f>
        <v>г.Одинцово, Северная, 8</v>
      </c>
      <c r="S1327" s="48">
        <f t="shared" si="41"/>
        <v>0</v>
      </c>
    </row>
    <row r="1328" spans="1:19" ht="11.85" customHeight="1" x14ac:dyDescent="0.2">
      <c r="A1328" s="48" t="s">
        <v>637</v>
      </c>
      <c r="B1328" s="209"/>
      <c r="C1328" s="210"/>
      <c r="D1328" s="211"/>
      <c r="E1328" s="204" t="s">
        <v>369</v>
      </c>
      <c r="F1328" s="205"/>
      <c r="G1328" s="50" t="s">
        <v>368</v>
      </c>
      <c r="H1328" s="204" t="s">
        <v>398</v>
      </c>
      <c r="I1328" s="205"/>
      <c r="K1328" s="48" t="str">
        <f t="shared" si="40"/>
        <v>г Одинцово, ул Северная, 8</v>
      </c>
      <c r="L1328" s="48" t="str">
        <f>VLOOKUP(A:A,Лист2!$A:$F,2,FALSE)</f>
        <v>г.Одинцово, Северная, 8</v>
      </c>
      <c r="S1328" s="48">
        <f t="shared" si="41"/>
        <v>0</v>
      </c>
    </row>
    <row r="1329" spans="1:19" ht="11.85" customHeight="1" x14ac:dyDescent="0.2">
      <c r="A1329" s="48" t="s">
        <v>637</v>
      </c>
      <c r="B1329" s="209"/>
      <c r="C1329" s="210"/>
      <c r="D1329" s="211"/>
      <c r="E1329" s="204" t="s">
        <v>366</v>
      </c>
      <c r="F1329" s="205"/>
      <c r="G1329" s="50" t="s">
        <v>365</v>
      </c>
      <c r="H1329" s="204" t="s">
        <v>401</v>
      </c>
      <c r="I1329" s="205"/>
      <c r="K1329" s="48" t="str">
        <f t="shared" si="40"/>
        <v>г Одинцово, ул Северная, 8</v>
      </c>
      <c r="L1329" s="48" t="str">
        <f>VLOOKUP(A:A,Лист2!$A:$F,2,FALSE)</f>
        <v>г.Одинцово, Северная, 8</v>
      </c>
      <c r="S1329" s="48">
        <f t="shared" si="41"/>
        <v>0</v>
      </c>
    </row>
    <row r="1330" spans="1:19" ht="11.1" customHeight="1" x14ac:dyDescent="0.2">
      <c r="A1330" s="48" t="s">
        <v>637</v>
      </c>
      <c r="B1330" s="209"/>
      <c r="C1330" s="210"/>
      <c r="D1330" s="211"/>
      <c r="E1330" s="204" t="s">
        <v>510</v>
      </c>
      <c r="F1330" s="205"/>
      <c r="G1330" s="50" t="s">
        <v>509</v>
      </c>
      <c r="H1330" s="204" t="s">
        <v>336</v>
      </c>
      <c r="I1330" s="205"/>
      <c r="K1330" s="48" t="str">
        <f t="shared" si="40"/>
        <v>г Одинцово, ул Северная, 8</v>
      </c>
      <c r="L1330" s="48" t="str">
        <f>VLOOKUP(A:A,Лист2!$A:$F,2,FALSE)</f>
        <v>г.Одинцово, Северная, 8</v>
      </c>
      <c r="S1330" s="57">
        <f>G1330*1</f>
        <v>48.44</v>
      </c>
    </row>
    <row r="1331" spans="1:19" ht="11.85" customHeight="1" x14ac:dyDescent="0.2">
      <c r="A1331" s="48" t="s">
        <v>637</v>
      </c>
      <c r="B1331" s="201"/>
      <c r="C1331" s="202"/>
      <c r="D1331" s="203"/>
      <c r="E1331" s="204" t="s">
        <v>508</v>
      </c>
      <c r="F1331" s="205"/>
      <c r="G1331" s="50" t="s">
        <v>507</v>
      </c>
      <c r="H1331" s="204" t="s">
        <v>375</v>
      </c>
      <c r="I1331" s="205"/>
      <c r="K1331" s="48" t="str">
        <f t="shared" si="40"/>
        <v>г Одинцово, ул Северная, 8</v>
      </c>
      <c r="L1331" s="48" t="str">
        <f>VLOOKUP(A:A,Лист2!$A:$F,2,FALSE)</f>
        <v>г.Одинцово, Северная, 8</v>
      </c>
      <c r="S1331" s="48">
        <f t="shared" si="41"/>
        <v>0</v>
      </c>
    </row>
    <row r="1332" spans="1:19" ht="11.85" customHeight="1" x14ac:dyDescent="0.2">
      <c r="A1332" s="48" t="s">
        <v>637</v>
      </c>
      <c r="B1332" s="198" t="s">
        <v>497</v>
      </c>
      <c r="C1332" s="199"/>
      <c r="D1332" s="200"/>
      <c r="E1332" s="204" t="s">
        <v>495</v>
      </c>
      <c r="F1332" s="205"/>
      <c r="G1332" s="50" t="s">
        <v>365</v>
      </c>
      <c r="H1332" s="204" t="s">
        <v>494</v>
      </c>
      <c r="I1332" s="205"/>
      <c r="K1332" s="48" t="str">
        <f t="shared" si="40"/>
        <v>г Одинцово, ул Северная, 8</v>
      </c>
      <c r="L1332" s="48" t="str">
        <f>VLOOKUP(A:A,Лист2!$A:$F,2,FALSE)</f>
        <v>г.Одинцово, Северная, 8</v>
      </c>
      <c r="S1332" s="48">
        <f t="shared" si="41"/>
        <v>0</v>
      </c>
    </row>
    <row r="1333" spans="1:19" ht="11.85" customHeight="1" x14ac:dyDescent="0.2">
      <c r="A1333" s="48" t="s">
        <v>637</v>
      </c>
      <c r="B1333" s="209"/>
      <c r="C1333" s="210"/>
      <c r="D1333" s="211"/>
      <c r="E1333" s="204" t="s">
        <v>492</v>
      </c>
      <c r="F1333" s="205"/>
      <c r="G1333" s="50" t="s">
        <v>350</v>
      </c>
      <c r="H1333" s="204" t="s">
        <v>491</v>
      </c>
      <c r="I1333" s="205"/>
      <c r="K1333" s="48" t="str">
        <f t="shared" si="40"/>
        <v>г Одинцово, ул Северная, 8</v>
      </c>
      <c r="L1333" s="48" t="str">
        <f>VLOOKUP(A:A,Лист2!$A:$F,2,FALSE)</f>
        <v>г.Одинцово, Северная, 8</v>
      </c>
      <c r="S1333" s="48">
        <f t="shared" si="41"/>
        <v>0</v>
      </c>
    </row>
    <row r="1334" spans="1:19" ht="11.1" customHeight="1" x14ac:dyDescent="0.2">
      <c r="A1334" s="48" t="s">
        <v>637</v>
      </c>
      <c r="B1334" s="201"/>
      <c r="C1334" s="202"/>
      <c r="D1334" s="203"/>
      <c r="E1334" s="204" t="s">
        <v>489</v>
      </c>
      <c r="F1334" s="205"/>
      <c r="G1334" s="50" t="s">
        <v>350</v>
      </c>
      <c r="H1334" s="204" t="s">
        <v>488</v>
      </c>
      <c r="I1334" s="205"/>
      <c r="K1334" s="48" t="str">
        <f t="shared" si="40"/>
        <v>г Одинцово, ул Северная, 8</v>
      </c>
      <c r="L1334" s="48" t="str">
        <f>VLOOKUP(A:A,Лист2!$A:$F,2,FALSE)</f>
        <v>г.Одинцово, Северная, 8</v>
      </c>
      <c r="S1334" s="48">
        <f t="shared" si="41"/>
        <v>0</v>
      </c>
    </row>
    <row r="1335" spans="1:19" ht="11.85" customHeight="1" x14ac:dyDescent="0.2">
      <c r="A1335" s="48" t="s">
        <v>637</v>
      </c>
      <c r="B1335" s="51"/>
      <c r="C1335" s="196" t="s">
        <v>636</v>
      </c>
      <c r="D1335" s="197"/>
      <c r="E1335" s="197"/>
      <c r="F1335" s="197"/>
      <c r="G1335" s="197"/>
      <c r="H1335" s="197"/>
      <c r="I1335" s="196"/>
      <c r="K1335" s="48" t="str">
        <f t="shared" si="40"/>
        <v>г Одинцово, ул Северная, 8</v>
      </c>
      <c r="L1335" s="48" t="str">
        <f>VLOOKUP(A:A,Лист2!$A:$F,2,FALSE)</f>
        <v>г.Одинцово, Северная, 8</v>
      </c>
      <c r="S1335" s="48">
        <f t="shared" si="41"/>
        <v>0</v>
      </c>
    </row>
    <row r="1336" spans="1:19" ht="11.85" customHeight="1" x14ac:dyDescent="0.2">
      <c r="A1336" s="48" t="s">
        <v>636</v>
      </c>
      <c r="B1336" s="198" t="s">
        <v>505</v>
      </c>
      <c r="C1336" s="199"/>
      <c r="D1336" s="200"/>
      <c r="E1336" s="204" t="s">
        <v>503</v>
      </c>
      <c r="F1336" s="205"/>
      <c r="G1336" s="50" t="s">
        <v>368</v>
      </c>
      <c r="H1336" s="204" t="s">
        <v>406</v>
      </c>
      <c r="I1336" s="205"/>
      <c r="K1336" s="48" t="str">
        <f t="shared" si="40"/>
        <v>г Одинцово, ул Северная, 12</v>
      </c>
      <c r="L1336" s="48" t="str">
        <f>VLOOKUP(A:A,Лист2!$A:$F,2,FALSE)</f>
        <v>г.Одинцово, Северная, 12</v>
      </c>
      <c r="S1336" s="48">
        <f t="shared" si="41"/>
        <v>0</v>
      </c>
    </row>
    <row r="1337" spans="1:19" ht="11.85" customHeight="1" x14ac:dyDescent="0.2">
      <c r="A1337" s="48" t="s">
        <v>636</v>
      </c>
      <c r="B1337" s="201"/>
      <c r="C1337" s="202"/>
      <c r="D1337" s="203"/>
      <c r="E1337" s="204" t="s">
        <v>501</v>
      </c>
      <c r="F1337" s="205"/>
      <c r="G1337" s="50" t="s">
        <v>368</v>
      </c>
      <c r="H1337" s="204" t="s">
        <v>488</v>
      </c>
      <c r="I1337" s="205"/>
      <c r="K1337" s="48" t="str">
        <f t="shared" si="40"/>
        <v>г Одинцово, ул Северная, 12</v>
      </c>
      <c r="L1337" s="48" t="str">
        <f>VLOOKUP(A:A,Лист2!$A:$F,2,FALSE)</f>
        <v>г.Одинцово, Северная, 12</v>
      </c>
      <c r="S1337" s="48">
        <f t="shared" si="41"/>
        <v>0</v>
      </c>
    </row>
    <row r="1338" spans="1:19" ht="11.1" customHeight="1" x14ac:dyDescent="0.2">
      <c r="A1338" s="48" t="s">
        <v>636</v>
      </c>
      <c r="B1338" s="198" t="s">
        <v>339</v>
      </c>
      <c r="C1338" s="199"/>
      <c r="D1338" s="200"/>
      <c r="E1338" s="204" t="s">
        <v>351</v>
      </c>
      <c r="F1338" s="205"/>
      <c r="G1338" s="50" t="s">
        <v>350</v>
      </c>
      <c r="H1338" s="204" t="s">
        <v>396</v>
      </c>
      <c r="I1338" s="205"/>
      <c r="K1338" s="48" t="str">
        <f t="shared" si="40"/>
        <v>г Одинцово, ул Северная, 12</v>
      </c>
      <c r="L1338" s="48" t="str">
        <f>VLOOKUP(A:A,Лист2!$A:$F,2,FALSE)</f>
        <v>г.Одинцово, Северная, 12</v>
      </c>
      <c r="S1338" s="48">
        <f t="shared" si="41"/>
        <v>0</v>
      </c>
    </row>
    <row r="1339" spans="1:19" ht="11.85" customHeight="1" x14ac:dyDescent="0.2">
      <c r="A1339" s="48" t="s">
        <v>636</v>
      </c>
      <c r="B1339" s="209"/>
      <c r="C1339" s="210"/>
      <c r="D1339" s="211"/>
      <c r="E1339" s="204" t="s">
        <v>371</v>
      </c>
      <c r="F1339" s="205"/>
      <c r="G1339" s="50" t="s">
        <v>350</v>
      </c>
      <c r="H1339" s="204" t="s">
        <v>396</v>
      </c>
      <c r="I1339" s="205"/>
      <c r="K1339" s="48" t="str">
        <f t="shared" si="40"/>
        <v>г Одинцово, ул Северная, 12</v>
      </c>
      <c r="L1339" s="48" t="str">
        <f>VLOOKUP(A:A,Лист2!$A:$F,2,FALSE)</f>
        <v>г.Одинцово, Северная, 12</v>
      </c>
      <c r="S1339" s="48">
        <f t="shared" si="41"/>
        <v>0</v>
      </c>
    </row>
    <row r="1340" spans="1:19" ht="11.85" customHeight="1" x14ac:dyDescent="0.2">
      <c r="A1340" s="48" t="s">
        <v>636</v>
      </c>
      <c r="B1340" s="209"/>
      <c r="C1340" s="210"/>
      <c r="D1340" s="211"/>
      <c r="E1340" s="204" t="s">
        <v>369</v>
      </c>
      <c r="F1340" s="205"/>
      <c r="G1340" s="50" t="s">
        <v>368</v>
      </c>
      <c r="H1340" s="204" t="s">
        <v>398</v>
      </c>
      <c r="I1340" s="205"/>
      <c r="K1340" s="48" t="str">
        <f t="shared" si="40"/>
        <v>г Одинцово, ул Северная, 12</v>
      </c>
      <c r="L1340" s="48" t="str">
        <f>VLOOKUP(A:A,Лист2!$A:$F,2,FALSE)</f>
        <v>г.Одинцово, Северная, 12</v>
      </c>
      <c r="S1340" s="48">
        <f t="shared" si="41"/>
        <v>0</v>
      </c>
    </row>
    <row r="1341" spans="1:19" ht="11.85" customHeight="1" x14ac:dyDescent="0.2">
      <c r="A1341" s="48" t="s">
        <v>636</v>
      </c>
      <c r="B1341" s="201"/>
      <c r="C1341" s="202"/>
      <c r="D1341" s="203"/>
      <c r="E1341" s="204" t="s">
        <v>366</v>
      </c>
      <c r="F1341" s="205"/>
      <c r="G1341" s="50" t="s">
        <v>365</v>
      </c>
      <c r="H1341" s="204" t="s">
        <v>401</v>
      </c>
      <c r="I1341" s="205"/>
      <c r="K1341" s="48" t="str">
        <f t="shared" si="40"/>
        <v>г Одинцово, ул Северная, 12</v>
      </c>
      <c r="L1341" s="48" t="str">
        <f>VLOOKUP(A:A,Лист2!$A:$F,2,FALSE)</f>
        <v>г.Одинцово, Северная, 12</v>
      </c>
      <c r="S1341" s="48">
        <f t="shared" si="41"/>
        <v>0</v>
      </c>
    </row>
    <row r="1342" spans="1:19" ht="11.85" customHeight="1" x14ac:dyDescent="0.2">
      <c r="A1342" s="48" t="s">
        <v>636</v>
      </c>
      <c r="B1342" s="198" t="s">
        <v>339</v>
      </c>
      <c r="C1342" s="199"/>
      <c r="D1342" s="200"/>
      <c r="E1342" s="204" t="s">
        <v>510</v>
      </c>
      <c r="F1342" s="205"/>
      <c r="G1342" s="50" t="s">
        <v>509</v>
      </c>
      <c r="H1342" s="204" t="s">
        <v>336</v>
      </c>
      <c r="I1342" s="205"/>
      <c r="K1342" s="48" t="str">
        <f t="shared" si="40"/>
        <v>г Одинцово, ул Северная, 12</v>
      </c>
      <c r="L1342" s="48" t="str">
        <f>VLOOKUP(A:A,Лист2!$A:$F,2,FALSE)</f>
        <v>г.Одинцово, Северная, 12</v>
      </c>
      <c r="S1342" s="57">
        <f>G1342*1</f>
        <v>48.44</v>
      </c>
    </row>
    <row r="1343" spans="1:19" ht="11.85" customHeight="1" x14ac:dyDescent="0.2">
      <c r="A1343" s="48" t="s">
        <v>636</v>
      </c>
      <c r="B1343" s="201"/>
      <c r="C1343" s="202"/>
      <c r="D1343" s="203"/>
      <c r="E1343" s="204" t="s">
        <v>508</v>
      </c>
      <c r="F1343" s="205"/>
      <c r="G1343" s="50" t="s">
        <v>507</v>
      </c>
      <c r="H1343" s="204" t="s">
        <v>375</v>
      </c>
      <c r="I1343" s="205"/>
      <c r="K1343" s="48" t="str">
        <f t="shared" si="40"/>
        <v>г Одинцово, ул Северная, 12</v>
      </c>
      <c r="L1343" s="48" t="str">
        <f>VLOOKUP(A:A,Лист2!$A:$F,2,FALSE)</f>
        <v>г.Одинцово, Северная, 12</v>
      </c>
      <c r="S1343" s="48">
        <f t="shared" si="41"/>
        <v>0</v>
      </c>
    </row>
    <row r="1344" spans="1:19" ht="11.85" customHeight="1" x14ac:dyDescent="0.2">
      <c r="A1344" s="48" t="s">
        <v>636</v>
      </c>
      <c r="B1344" s="198" t="s">
        <v>497</v>
      </c>
      <c r="C1344" s="199"/>
      <c r="D1344" s="200"/>
      <c r="E1344" s="204" t="s">
        <v>495</v>
      </c>
      <c r="F1344" s="205"/>
      <c r="G1344" s="50" t="s">
        <v>365</v>
      </c>
      <c r="H1344" s="204" t="s">
        <v>494</v>
      </c>
      <c r="I1344" s="205"/>
      <c r="K1344" s="48" t="str">
        <f t="shared" si="40"/>
        <v>г Одинцово, ул Северная, 12</v>
      </c>
      <c r="L1344" s="48" t="str">
        <f>VLOOKUP(A:A,Лист2!$A:$F,2,FALSE)</f>
        <v>г.Одинцово, Северная, 12</v>
      </c>
      <c r="S1344" s="48">
        <f t="shared" si="41"/>
        <v>0</v>
      </c>
    </row>
    <row r="1345" spans="1:19" ht="11.1" customHeight="1" x14ac:dyDescent="0.2">
      <c r="A1345" s="48" t="s">
        <v>636</v>
      </c>
      <c r="B1345" s="209"/>
      <c r="C1345" s="210"/>
      <c r="D1345" s="211"/>
      <c r="E1345" s="204" t="s">
        <v>492</v>
      </c>
      <c r="F1345" s="205"/>
      <c r="G1345" s="50" t="s">
        <v>350</v>
      </c>
      <c r="H1345" s="204" t="s">
        <v>491</v>
      </c>
      <c r="I1345" s="205"/>
      <c r="K1345" s="48" t="str">
        <f t="shared" si="40"/>
        <v>г Одинцово, ул Северная, 12</v>
      </c>
      <c r="L1345" s="48" t="str">
        <f>VLOOKUP(A:A,Лист2!$A:$F,2,FALSE)</f>
        <v>г.Одинцово, Северная, 12</v>
      </c>
      <c r="S1345" s="48">
        <f t="shared" si="41"/>
        <v>0</v>
      </c>
    </row>
    <row r="1346" spans="1:19" ht="11.85" customHeight="1" x14ac:dyDescent="0.2">
      <c r="A1346" s="48" t="s">
        <v>636</v>
      </c>
      <c r="B1346" s="201"/>
      <c r="C1346" s="202"/>
      <c r="D1346" s="203"/>
      <c r="E1346" s="204" t="s">
        <v>489</v>
      </c>
      <c r="F1346" s="205"/>
      <c r="G1346" s="50" t="s">
        <v>350</v>
      </c>
      <c r="H1346" s="204" t="s">
        <v>488</v>
      </c>
      <c r="I1346" s="205"/>
      <c r="K1346" s="48" t="str">
        <f t="shared" si="40"/>
        <v>г Одинцово, ул Северная, 12</v>
      </c>
      <c r="L1346" s="48" t="str">
        <f>VLOOKUP(A:A,Лист2!$A:$F,2,FALSE)</f>
        <v>г.Одинцово, Северная, 12</v>
      </c>
      <c r="S1346" s="48">
        <f t="shared" si="41"/>
        <v>0</v>
      </c>
    </row>
    <row r="1347" spans="1:19" ht="11.85" customHeight="1" x14ac:dyDescent="0.2">
      <c r="A1347" s="48" t="s">
        <v>636</v>
      </c>
      <c r="B1347" s="51"/>
      <c r="C1347" s="196" t="s">
        <v>635</v>
      </c>
      <c r="D1347" s="197"/>
      <c r="E1347" s="197"/>
      <c r="F1347" s="197"/>
      <c r="G1347" s="197"/>
      <c r="H1347" s="197"/>
      <c r="I1347" s="196"/>
      <c r="K1347" s="48" t="str">
        <f t="shared" si="40"/>
        <v>г Одинцово, ул Северная, 12</v>
      </c>
      <c r="L1347" s="48" t="str">
        <f>VLOOKUP(A:A,Лист2!$A:$F,2,FALSE)</f>
        <v>г.Одинцово, Северная, 12</v>
      </c>
      <c r="S1347" s="48">
        <f t="shared" si="41"/>
        <v>0</v>
      </c>
    </row>
    <row r="1348" spans="1:19" ht="11.85" customHeight="1" x14ac:dyDescent="0.2">
      <c r="A1348" s="48" t="s">
        <v>635</v>
      </c>
      <c r="B1348" s="198" t="s">
        <v>505</v>
      </c>
      <c r="C1348" s="199"/>
      <c r="D1348" s="200"/>
      <c r="E1348" s="204" t="s">
        <v>503</v>
      </c>
      <c r="F1348" s="205"/>
      <c r="G1348" s="50" t="s">
        <v>368</v>
      </c>
      <c r="H1348" s="204" t="s">
        <v>406</v>
      </c>
      <c r="I1348" s="205"/>
      <c r="K1348" s="48" t="str">
        <f t="shared" si="40"/>
        <v>г Одинцово, ул Северная, 14</v>
      </c>
      <c r="L1348" s="48" t="str">
        <f>VLOOKUP(A:A,Лист2!$A:$F,2,FALSE)</f>
        <v>г.Одинцово, Северная, 14</v>
      </c>
      <c r="S1348" s="48">
        <f t="shared" si="41"/>
        <v>0</v>
      </c>
    </row>
    <row r="1349" spans="1:19" ht="11.1" customHeight="1" x14ac:dyDescent="0.2">
      <c r="A1349" s="48" t="s">
        <v>635</v>
      </c>
      <c r="B1349" s="201"/>
      <c r="C1349" s="202"/>
      <c r="D1349" s="203"/>
      <c r="E1349" s="204" t="s">
        <v>501</v>
      </c>
      <c r="F1349" s="205"/>
      <c r="G1349" s="50" t="s">
        <v>368</v>
      </c>
      <c r="H1349" s="204" t="s">
        <v>488</v>
      </c>
      <c r="I1349" s="205"/>
      <c r="K1349" s="48" t="str">
        <f t="shared" si="40"/>
        <v>г Одинцово, ул Северная, 14</v>
      </c>
      <c r="L1349" s="48" t="str">
        <f>VLOOKUP(A:A,Лист2!$A:$F,2,FALSE)</f>
        <v>г.Одинцово, Северная, 14</v>
      </c>
      <c r="S1349" s="48">
        <f t="shared" si="41"/>
        <v>0</v>
      </c>
    </row>
    <row r="1350" spans="1:19" ht="11.85" customHeight="1" x14ac:dyDescent="0.2">
      <c r="A1350" s="48" t="s">
        <v>635</v>
      </c>
      <c r="B1350" s="198" t="s">
        <v>339</v>
      </c>
      <c r="C1350" s="199"/>
      <c r="D1350" s="200"/>
      <c r="E1350" s="204" t="s">
        <v>351</v>
      </c>
      <c r="F1350" s="205"/>
      <c r="G1350" s="50" t="s">
        <v>350</v>
      </c>
      <c r="H1350" s="204" t="s">
        <v>396</v>
      </c>
      <c r="I1350" s="205"/>
      <c r="K1350" s="48" t="str">
        <f t="shared" si="40"/>
        <v>г Одинцово, ул Северная, 14</v>
      </c>
      <c r="L1350" s="48" t="str">
        <f>VLOOKUP(A:A,Лист2!$A:$F,2,FALSE)</f>
        <v>г.Одинцово, Северная, 14</v>
      </c>
      <c r="S1350" s="48">
        <f t="shared" si="41"/>
        <v>0</v>
      </c>
    </row>
    <row r="1351" spans="1:19" ht="11.85" customHeight="1" x14ac:dyDescent="0.2">
      <c r="A1351" s="48" t="s">
        <v>635</v>
      </c>
      <c r="B1351" s="209"/>
      <c r="C1351" s="210"/>
      <c r="D1351" s="211"/>
      <c r="E1351" s="204" t="s">
        <v>371</v>
      </c>
      <c r="F1351" s="205"/>
      <c r="G1351" s="50" t="s">
        <v>350</v>
      </c>
      <c r="H1351" s="204" t="s">
        <v>396</v>
      </c>
      <c r="I1351" s="205"/>
      <c r="K1351" s="48" t="str">
        <f t="shared" si="40"/>
        <v>г Одинцово, ул Северная, 14</v>
      </c>
      <c r="L1351" s="48" t="str">
        <f>VLOOKUP(A:A,Лист2!$A:$F,2,FALSE)</f>
        <v>г.Одинцово, Северная, 14</v>
      </c>
      <c r="S1351" s="48">
        <f t="shared" si="41"/>
        <v>0</v>
      </c>
    </row>
    <row r="1352" spans="1:19" ht="11.85" customHeight="1" x14ac:dyDescent="0.2">
      <c r="A1352" s="48" t="s">
        <v>635</v>
      </c>
      <c r="B1352" s="209"/>
      <c r="C1352" s="210"/>
      <c r="D1352" s="211"/>
      <c r="E1352" s="204" t="s">
        <v>369</v>
      </c>
      <c r="F1352" s="205"/>
      <c r="G1352" s="50" t="s">
        <v>368</v>
      </c>
      <c r="H1352" s="204" t="s">
        <v>398</v>
      </c>
      <c r="I1352" s="205"/>
      <c r="K1352" s="48" t="str">
        <f t="shared" si="40"/>
        <v>г Одинцово, ул Северная, 14</v>
      </c>
      <c r="L1352" s="48" t="str">
        <f>VLOOKUP(A:A,Лист2!$A:$F,2,FALSE)</f>
        <v>г.Одинцово, Северная, 14</v>
      </c>
      <c r="S1352" s="48">
        <f t="shared" si="41"/>
        <v>0</v>
      </c>
    </row>
    <row r="1353" spans="1:19" ht="11.1" customHeight="1" x14ac:dyDescent="0.2">
      <c r="A1353" s="48" t="s">
        <v>635</v>
      </c>
      <c r="B1353" s="209"/>
      <c r="C1353" s="210"/>
      <c r="D1353" s="211"/>
      <c r="E1353" s="204" t="s">
        <v>366</v>
      </c>
      <c r="F1353" s="205"/>
      <c r="G1353" s="50" t="s">
        <v>365</v>
      </c>
      <c r="H1353" s="204" t="s">
        <v>401</v>
      </c>
      <c r="I1353" s="205"/>
      <c r="K1353" s="48" t="str">
        <f t="shared" si="40"/>
        <v>г Одинцово, ул Северная, 14</v>
      </c>
      <c r="L1353" s="48" t="str">
        <f>VLOOKUP(A:A,Лист2!$A:$F,2,FALSE)</f>
        <v>г.Одинцово, Северная, 14</v>
      </c>
      <c r="S1353" s="48">
        <f t="shared" si="41"/>
        <v>0</v>
      </c>
    </row>
    <row r="1354" spans="1:19" ht="11.85" customHeight="1" x14ac:dyDescent="0.2">
      <c r="A1354" s="48" t="s">
        <v>635</v>
      </c>
      <c r="B1354" s="209"/>
      <c r="C1354" s="210"/>
      <c r="D1354" s="211"/>
      <c r="E1354" s="204" t="s">
        <v>510</v>
      </c>
      <c r="F1354" s="205"/>
      <c r="G1354" s="50" t="s">
        <v>509</v>
      </c>
      <c r="H1354" s="204" t="s">
        <v>336</v>
      </c>
      <c r="I1354" s="205"/>
      <c r="K1354" s="48" t="str">
        <f t="shared" ref="K1354:K1417" si="42">IF(C1353&gt;0,C1353,K1353)</f>
        <v>г Одинцово, ул Северная, 14</v>
      </c>
      <c r="L1354" s="48" t="str">
        <f>VLOOKUP(A:A,Лист2!$A:$F,2,FALSE)</f>
        <v>г.Одинцово, Северная, 14</v>
      </c>
      <c r="S1354" s="57">
        <f>G1354*1</f>
        <v>48.44</v>
      </c>
    </row>
    <row r="1355" spans="1:19" ht="11.85" customHeight="1" x14ac:dyDescent="0.2">
      <c r="A1355" s="48" t="s">
        <v>635</v>
      </c>
      <c r="B1355" s="201"/>
      <c r="C1355" s="202"/>
      <c r="D1355" s="203"/>
      <c r="E1355" s="204" t="s">
        <v>508</v>
      </c>
      <c r="F1355" s="205"/>
      <c r="G1355" s="50" t="s">
        <v>507</v>
      </c>
      <c r="H1355" s="204" t="s">
        <v>375</v>
      </c>
      <c r="I1355" s="205"/>
      <c r="K1355" s="48" t="str">
        <f t="shared" si="42"/>
        <v>г Одинцово, ул Северная, 14</v>
      </c>
      <c r="L1355" s="48" t="str">
        <f>VLOOKUP(A:A,Лист2!$A:$F,2,FALSE)</f>
        <v>г.Одинцово, Северная, 14</v>
      </c>
      <c r="S1355" s="48">
        <f t="shared" ref="S1355:S1417" si="43">IF($E1355=S$7,G1355,0)</f>
        <v>0</v>
      </c>
    </row>
    <row r="1356" spans="1:19" ht="11.85" customHeight="1" x14ac:dyDescent="0.2">
      <c r="A1356" s="48" t="s">
        <v>635</v>
      </c>
      <c r="B1356" s="198" t="s">
        <v>497</v>
      </c>
      <c r="C1356" s="199"/>
      <c r="D1356" s="200"/>
      <c r="E1356" s="204" t="s">
        <v>495</v>
      </c>
      <c r="F1356" s="205"/>
      <c r="G1356" s="50" t="s">
        <v>365</v>
      </c>
      <c r="H1356" s="204" t="s">
        <v>494</v>
      </c>
      <c r="I1356" s="205"/>
      <c r="K1356" s="48" t="str">
        <f t="shared" si="42"/>
        <v>г Одинцово, ул Северная, 14</v>
      </c>
      <c r="L1356" s="48" t="str">
        <f>VLOOKUP(A:A,Лист2!$A:$F,2,FALSE)</f>
        <v>г.Одинцово, Северная, 14</v>
      </c>
      <c r="S1356" s="48">
        <f t="shared" si="43"/>
        <v>0</v>
      </c>
    </row>
    <row r="1357" spans="1:19" ht="11.1" customHeight="1" x14ac:dyDescent="0.2">
      <c r="A1357" s="48" t="s">
        <v>635</v>
      </c>
      <c r="B1357" s="209"/>
      <c r="C1357" s="210"/>
      <c r="D1357" s="211"/>
      <c r="E1357" s="204" t="s">
        <v>492</v>
      </c>
      <c r="F1357" s="205"/>
      <c r="G1357" s="50" t="s">
        <v>350</v>
      </c>
      <c r="H1357" s="204" t="s">
        <v>491</v>
      </c>
      <c r="I1357" s="205"/>
      <c r="K1357" s="48" t="str">
        <f t="shared" si="42"/>
        <v>г Одинцово, ул Северная, 14</v>
      </c>
      <c r="L1357" s="48" t="str">
        <f>VLOOKUP(A:A,Лист2!$A:$F,2,FALSE)</f>
        <v>г.Одинцово, Северная, 14</v>
      </c>
      <c r="S1357" s="48">
        <f t="shared" si="43"/>
        <v>0</v>
      </c>
    </row>
    <row r="1358" spans="1:19" ht="11.85" customHeight="1" x14ac:dyDescent="0.2">
      <c r="A1358" s="48" t="s">
        <v>635</v>
      </c>
      <c r="B1358" s="201"/>
      <c r="C1358" s="202"/>
      <c r="D1358" s="203"/>
      <c r="E1358" s="204" t="s">
        <v>489</v>
      </c>
      <c r="F1358" s="205"/>
      <c r="G1358" s="50" t="s">
        <v>350</v>
      </c>
      <c r="H1358" s="204" t="s">
        <v>488</v>
      </c>
      <c r="I1358" s="205"/>
      <c r="K1358" s="48" t="str">
        <f t="shared" si="42"/>
        <v>г Одинцово, ул Северная, 14</v>
      </c>
      <c r="L1358" s="48" t="str">
        <f>VLOOKUP(A:A,Лист2!$A:$F,2,FALSE)</f>
        <v>г.Одинцово, Северная, 14</v>
      </c>
      <c r="S1358" s="48">
        <f t="shared" si="43"/>
        <v>0</v>
      </c>
    </row>
    <row r="1359" spans="1:19" ht="11.85" customHeight="1" x14ac:dyDescent="0.2">
      <c r="A1359" s="48" t="s">
        <v>635</v>
      </c>
      <c r="B1359" s="51"/>
      <c r="C1359" s="196" t="s">
        <v>634</v>
      </c>
      <c r="D1359" s="197"/>
      <c r="E1359" s="197"/>
      <c r="F1359" s="197"/>
      <c r="G1359" s="197"/>
      <c r="H1359" s="197"/>
      <c r="I1359" s="196"/>
      <c r="K1359" s="48" t="str">
        <f t="shared" si="42"/>
        <v>г Одинцово, ул Северная, 14</v>
      </c>
      <c r="L1359" s="48" t="str">
        <f>VLOOKUP(A:A,Лист2!$A:$F,2,FALSE)</f>
        <v>г.Одинцово, Северная, 14</v>
      </c>
      <c r="S1359" s="48">
        <f t="shared" si="43"/>
        <v>0</v>
      </c>
    </row>
    <row r="1360" spans="1:19" ht="11.85" customHeight="1" x14ac:dyDescent="0.2">
      <c r="A1360" s="48" t="s">
        <v>634</v>
      </c>
      <c r="B1360" s="198" t="s">
        <v>505</v>
      </c>
      <c r="C1360" s="199"/>
      <c r="D1360" s="200"/>
      <c r="E1360" s="204" t="s">
        <v>503</v>
      </c>
      <c r="F1360" s="205"/>
      <c r="G1360" s="50" t="s">
        <v>368</v>
      </c>
      <c r="H1360" s="204" t="s">
        <v>406</v>
      </c>
      <c r="I1360" s="205"/>
      <c r="K1360" s="48" t="str">
        <f t="shared" si="42"/>
        <v>г Одинцово, ул Северная, 16</v>
      </c>
      <c r="L1360" s="48" t="str">
        <f>VLOOKUP(A:A,Лист2!$A:$F,2,FALSE)</f>
        <v>г.Одинцово, Северная, 16</v>
      </c>
      <c r="S1360" s="48">
        <f t="shared" si="43"/>
        <v>0</v>
      </c>
    </row>
    <row r="1361" spans="1:19" ht="11.1" customHeight="1" x14ac:dyDescent="0.2">
      <c r="A1361" s="48" t="s">
        <v>634</v>
      </c>
      <c r="B1361" s="201"/>
      <c r="C1361" s="202"/>
      <c r="D1361" s="203"/>
      <c r="E1361" s="204" t="s">
        <v>501</v>
      </c>
      <c r="F1361" s="205"/>
      <c r="G1361" s="50" t="s">
        <v>368</v>
      </c>
      <c r="H1361" s="204" t="s">
        <v>488</v>
      </c>
      <c r="I1361" s="205"/>
      <c r="K1361" s="48" t="str">
        <f t="shared" si="42"/>
        <v>г Одинцово, ул Северная, 16</v>
      </c>
      <c r="L1361" s="48" t="str">
        <f>VLOOKUP(A:A,Лист2!$A:$F,2,FALSE)</f>
        <v>г.Одинцово, Северная, 16</v>
      </c>
      <c r="S1361" s="48">
        <f t="shared" si="43"/>
        <v>0</v>
      </c>
    </row>
    <row r="1362" spans="1:19" ht="11.85" customHeight="1" x14ac:dyDescent="0.2">
      <c r="A1362" s="48" t="s">
        <v>634</v>
      </c>
      <c r="B1362" s="198" t="s">
        <v>339</v>
      </c>
      <c r="C1362" s="199"/>
      <c r="D1362" s="200"/>
      <c r="E1362" s="204" t="s">
        <v>351</v>
      </c>
      <c r="F1362" s="205"/>
      <c r="G1362" s="50" t="s">
        <v>350</v>
      </c>
      <c r="H1362" s="204" t="s">
        <v>396</v>
      </c>
      <c r="I1362" s="205"/>
      <c r="K1362" s="48" t="str">
        <f t="shared" si="42"/>
        <v>г Одинцово, ул Северная, 16</v>
      </c>
      <c r="L1362" s="48" t="str">
        <f>VLOOKUP(A:A,Лист2!$A:$F,2,FALSE)</f>
        <v>г.Одинцово, Северная, 16</v>
      </c>
      <c r="S1362" s="48">
        <f t="shared" si="43"/>
        <v>0</v>
      </c>
    </row>
    <row r="1363" spans="1:19" ht="11.85" customHeight="1" x14ac:dyDescent="0.2">
      <c r="A1363" s="48" t="s">
        <v>634</v>
      </c>
      <c r="B1363" s="209"/>
      <c r="C1363" s="210"/>
      <c r="D1363" s="211"/>
      <c r="E1363" s="204" t="s">
        <v>371</v>
      </c>
      <c r="F1363" s="205"/>
      <c r="G1363" s="50" t="s">
        <v>350</v>
      </c>
      <c r="H1363" s="204" t="s">
        <v>396</v>
      </c>
      <c r="I1363" s="205"/>
      <c r="K1363" s="48" t="str">
        <f t="shared" si="42"/>
        <v>г Одинцово, ул Северная, 16</v>
      </c>
      <c r="L1363" s="48" t="str">
        <f>VLOOKUP(A:A,Лист2!$A:$F,2,FALSE)</f>
        <v>г.Одинцово, Северная, 16</v>
      </c>
      <c r="S1363" s="48">
        <f t="shared" si="43"/>
        <v>0</v>
      </c>
    </row>
    <row r="1364" spans="1:19" ht="11.85" customHeight="1" x14ac:dyDescent="0.2">
      <c r="A1364" s="48" t="s">
        <v>634</v>
      </c>
      <c r="B1364" s="209"/>
      <c r="C1364" s="210"/>
      <c r="D1364" s="211"/>
      <c r="E1364" s="204" t="s">
        <v>369</v>
      </c>
      <c r="F1364" s="205"/>
      <c r="G1364" s="50" t="s">
        <v>368</v>
      </c>
      <c r="H1364" s="204" t="s">
        <v>398</v>
      </c>
      <c r="I1364" s="205"/>
      <c r="K1364" s="48" t="str">
        <f t="shared" si="42"/>
        <v>г Одинцово, ул Северная, 16</v>
      </c>
      <c r="L1364" s="48" t="str">
        <f>VLOOKUP(A:A,Лист2!$A:$F,2,FALSE)</f>
        <v>г.Одинцово, Северная, 16</v>
      </c>
      <c r="S1364" s="48">
        <f t="shared" si="43"/>
        <v>0</v>
      </c>
    </row>
    <row r="1365" spans="1:19" ht="11.1" customHeight="1" x14ac:dyDescent="0.2">
      <c r="A1365" s="48" t="s">
        <v>634</v>
      </c>
      <c r="B1365" s="209"/>
      <c r="C1365" s="210"/>
      <c r="D1365" s="211"/>
      <c r="E1365" s="204" t="s">
        <v>366</v>
      </c>
      <c r="F1365" s="205"/>
      <c r="G1365" s="50" t="s">
        <v>365</v>
      </c>
      <c r="H1365" s="204" t="s">
        <v>401</v>
      </c>
      <c r="I1365" s="205"/>
      <c r="K1365" s="48" t="str">
        <f t="shared" si="42"/>
        <v>г Одинцово, ул Северная, 16</v>
      </c>
      <c r="L1365" s="48" t="str">
        <f>VLOOKUP(A:A,Лист2!$A:$F,2,FALSE)</f>
        <v>г.Одинцово, Северная, 16</v>
      </c>
      <c r="S1365" s="48">
        <f t="shared" si="43"/>
        <v>0</v>
      </c>
    </row>
    <row r="1366" spans="1:19" ht="11.85" customHeight="1" x14ac:dyDescent="0.2">
      <c r="A1366" s="48" t="s">
        <v>634</v>
      </c>
      <c r="B1366" s="209"/>
      <c r="C1366" s="210"/>
      <c r="D1366" s="211"/>
      <c r="E1366" s="204" t="s">
        <v>510</v>
      </c>
      <c r="F1366" s="205"/>
      <c r="G1366" s="50" t="s">
        <v>509</v>
      </c>
      <c r="H1366" s="204" t="s">
        <v>336</v>
      </c>
      <c r="I1366" s="205"/>
      <c r="K1366" s="48" t="str">
        <f t="shared" si="42"/>
        <v>г Одинцово, ул Северная, 16</v>
      </c>
      <c r="L1366" s="48" t="str">
        <f>VLOOKUP(A:A,Лист2!$A:$F,2,FALSE)</f>
        <v>г.Одинцово, Северная, 16</v>
      </c>
      <c r="S1366" s="57">
        <f>G1366*1</f>
        <v>48.44</v>
      </c>
    </row>
    <row r="1367" spans="1:19" ht="11.85" customHeight="1" x14ac:dyDescent="0.2">
      <c r="A1367" s="48" t="s">
        <v>634</v>
      </c>
      <c r="B1367" s="201"/>
      <c r="C1367" s="202"/>
      <c r="D1367" s="203"/>
      <c r="E1367" s="204" t="s">
        <v>508</v>
      </c>
      <c r="F1367" s="205"/>
      <c r="G1367" s="50" t="s">
        <v>507</v>
      </c>
      <c r="H1367" s="204" t="s">
        <v>375</v>
      </c>
      <c r="I1367" s="205"/>
      <c r="K1367" s="48" t="str">
        <f t="shared" si="42"/>
        <v>г Одинцово, ул Северная, 16</v>
      </c>
      <c r="L1367" s="48" t="str">
        <f>VLOOKUP(A:A,Лист2!$A:$F,2,FALSE)</f>
        <v>г.Одинцово, Северная, 16</v>
      </c>
      <c r="S1367" s="48">
        <f t="shared" si="43"/>
        <v>0</v>
      </c>
    </row>
    <row r="1368" spans="1:19" ht="11.85" customHeight="1" x14ac:dyDescent="0.2">
      <c r="A1368" s="48" t="s">
        <v>634</v>
      </c>
      <c r="B1368" s="198" t="s">
        <v>497</v>
      </c>
      <c r="C1368" s="199"/>
      <c r="D1368" s="200"/>
      <c r="E1368" s="204" t="s">
        <v>495</v>
      </c>
      <c r="F1368" s="205"/>
      <c r="G1368" s="50" t="s">
        <v>365</v>
      </c>
      <c r="H1368" s="204" t="s">
        <v>494</v>
      </c>
      <c r="I1368" s="205"/>
      <c r="K1368" s="48" t="str">
        <f t="shared" si="42"/>
        <v>г Одинцово, ул Северная, 16</v>
      </c>
      <c r="L1368" s="48" t="str">
        <f>VLOOKUP(A:A,Лист2!$A:$F,2,FALSE)</f>
        <v>г.Одинцово, Северная, 16</v>
      </c>
      <c r="S1368" s="48">
        <f t="shared" si="43"/>
        <v>0</v>
      </c>
    </row>
    <row r="1369" spans="1:19" ht="11.1" customHeight="1" x14ac:dyDescent="0.2">
      <c r="A1369" s="48" t="s">
        <v>634</v>
      </c>
      <c r="B1369" s="209"/>
      <c r="C1369" s="210"/>
      <c r="D1369" s="211"/>
      <c r="E1369" s="204" t="s">
        <v>492</v>
      </c>
      <c r="F1369" s="205"/>
      <c r="G1369" s="50" t="s">
        <v>350</v>
      </c>
      <c r="H1369" s="204" t="s">
        <v>491</v>
      </c>
      <c r="I1369" s="205"/>
      <c r="K1369" s="48" t="str">
        <f t="shared" si="42"/>
        <v>г Одинцово, ул Северная, 16</v>
      </c>
      <c r="L1369" s="48" t="str">
        <f>VLOOKUP(A:A,Лист2!$A:$F,2,FALSE)</f>
        <v>г.Одинцово, Северная, 16</v>
      </c>
      <c r="S1369" s="48">
        <f t="shared" si="43"/>
        <v>0</v>
      </c>
    </row>
    <row r="1370" spans="1:19" ht="11.85" customHeight="1" x14ac:dyDescent="0.2">
      <c r="A1370" s="48" t="s">
        <v>634</v>
      </c>
      <c r="B1370" s="201"/>
      <c r="C1370" s="202"/>
      <c r="D1370" s="203"/>
      <c r="E1370" s="204" t="s">
        <v>489</v>
      </c>
      <c r="F1370" s="205"/>
      <c r="G1370" s="50" t="s">
        <v>350</v>
      </c>
      <c r="H1370" s="204" t="s">
        <v>488</v>
      </c>
      <c r="I1370" s="205"/>
      <c r="K1370" s="48" t="str">
        <f t="shared" si="42"/>
        <v>г Одинцово, ул Северная, 16</v>
      </c>
      <c r="L1370" s="48" t="str">
        <f>VLOOKUP(A:A,Лист2!$A:$F,2,FALSE)</f>
        <v>г.Одинцово, Северная, 16</v>
      </c>
      <c r="S1370" s="48">
        <f t="shared" si="43"/>
        <v>0</v>
      </c>
    </row>
    <row r="1371" spans="1:19" ht="11.85" customHeight="1" x14ac:dyDescent="0.2">
      <c r="A1371" s="48" t="s">
        <v>634</v>
      </c>
      <c r="B1371" s="51"/>
      <c r="C1371" s="196" t="s">
        <v>633</v>
      </c>
      <c r="D1371" s="197"/>
      <c r="E1371" s="197"/>
      <c r="F1371" s="197"/>
      <c r="G1371" s="197"/>
      <c r="H1371" s="197"/>
      <c r="I1371" s="196"/>
      <c r="K1371" s="48" t="str">
        <f t="shared" si="42"/>
        <v>г Одинцово, ул Северная, 16</v>
      </c>
      <c r="L1371" s="48" t="str">
        <f>VLOOKUP(A:A,Лист2!$A:$F,2,FALSE)</f>
        <v>г.Одинцово, Северная, 16</v>
      </c>
      <c r="S1371" s="48">
        <f t="shared" si="43"/>
        <v>0</v>
      </c>
    </row>
    <row r="1372" spans="1:19" ht="11.85" customHeight="1" x14ac:dyDescent="0.2">
      <c r="A1372" s="48" t="s">
        <v>633</v>
      </c>
      <c r="B1372" s="198" t="s">
        <v>339</v>
      </c>
      <c r="C1372" s="199"/>
      <c r="D1372" s="200"/>
      <c r="E1372" s="204" t="s">
        <v>351</v>
      </c>
      <c r="F1372" s="205"/>
      <c r="G1372" s="50" t="s">
        <v>350</v>
      </c>
      <c r="H1372" s="204" t="s">
        <v>396</v>
      </c>
      <c r="I1372" s="205"/>
      <c r="K1372" s="48" t="str">
        <f t="shared" si="42"/>
        <v>г Одинцово, ул Северная, 24</v>
      </c>
      <c r="L1372" s="48" t="str">
        <f>VLOOKUP(A:A,Лист2!$A:$F,2,FALSE)</f>
        <v>г.Одинцово, Северная, 24</v>
      </c>
      <c r="S1372" s="48">
        <f t="shared" si="43"/>
        <v>0</v>
      </c>
    </row>
    <row r="1373" spans="1:19" ht="11.1" customHeight="1" x14ac:dyDescent="0.2">
      <c r="A1373" s="48" t="s">
        <v>633</v>
      </c>
      <c r="B1373" s="209"/>
      <c r="C1373" s="210"/>
      <c r="D1373" s="211"/>
      <c r="E1373" s="204" t="s">
        <v>371</v>
      </c>
      <c r="F1373" s="205"/>
      <c r="G1373" s="50" t="s">
        <v>350</v>
      </c>
      <c r="H1373" s="204" t="s">
        <v>396</v>
      </c>
      <c r="I1373" s="205"/>
      <c r="K1373" s="48" t="str">
        <f t="shared" si="42"/>
        <v>г Одинцово, ул Северная, 24</v>
      </c>
      <c r="L1373" s="48" t="str">
        <f>VLOOKUP(A:A,Лист2!$A:$F,2,FALSE)</f>
        <v>г.Одинцово, Северная, 24</v>
      </c>
      <c r="S1373" s="48">
        <f t="shared" si="43"/>
        <v>0</v>
      </c>
    </row>
    <row r="1374" spans="1:19" ht="11.85" customHeight="1" x14ac:dyDescent="0.2">
      <c r="A1374" s="48" t="s">
        <v>633</v>
      </c>
      <c r="B1374" s="209"/>
      <c r="C1374" s="210"/>
      <c r="D1374" s="211"/>
      <c r="E1374" s="204" t="s">
        <v>369</v>
      </c>
      <c r="F1374" s="205"/>
      <c r="G1374" s="50" t="s">
        <v>368</v>
      </c>
      <c r="H1374" s="204" t="s">
        <v>398</v>
      </c>
      <c r="I1374" s="205"/>
      <c r="K1374" s="48" t="str">
        <f t="shared" si="42"/>
        <v>г Одинцово, ул Северная, 24</v>
      </c>
      <c r="L1374" s="48" t="str">
        <f>VLOOKUP(A:A,Лист2!$A:$F,2,FALSE)</f>
        <v>г.Одинцово, Северная, 24</v>
      </c>
      <c r="S1374" s="48">
        <f t="shared" si="43"/>
        <v>0</v>
      </c>
    </row>
    <row r="1375" spans="1:19" ht="11.85" customHeight="1" x14ac:dyDescent="0.2">
      <c r="A1375" s="48" t="s">
        <v>633</v>
      </c>
      <c r="B1375" s="209"/>
      <c r="C1375" s="210"/>
      <c r="D1375" s="211"/>
      <c r="E1375" s="204" t="s">
        <v>366</v>
      </c>
      <c r="F1375" s="205"/>
      <c r="G1375" s="50" t="s">
        <v>365</v>
      </c>
      <c r="H1375" s="204" t="s">
        <v>401</v>
      </c>
      <c r="I1375" s="205"/>
      <c r="K1375" s="48" t="str">
        <f t="shared" si="42"/>
        <v>г Одинцово, ул Северная, 24</v>
      </c>
      <c r="L1375" s="48" t="str">
        <f>VLOOKUP(A:A,Лист2!$A:$F,2,FALSE)</f>
        <v>г.Одинцово, Северная, 24</v>
      </c>
      <c r="S1375" s="48">
        <f t="shared" si="43"/>
        <v>0</v>
      </c>
    </row>
    <row r="1376" spans="1:19" ht="11.85" customHeight="1" x14ac:dyDescent="0.2">
      <c r="A1376" s="48" t="s">
        <v>633</v>
      </c>
      <c r="B1376" s="209"/>
      <c r="C1376" s="210"/>
      <c r="D1376" s="211"/>
      <c r="E1376" s="204" t="s">
        <v>510</v>
      </c>
      <c r="F1376" s="205"/>
      <c r="G1376" s="50" t="s">
        <v>509</v>
      </c>
      <c r="H1376" s="204" t="s">
        <v>336</v>
      </c>
      <c r="I1376" s="205"/>
      <c r="K1376" s="48" t="str">
        <f t="shared" si="42"/>
        <v>г Одинцово, ул Северная, 24</v>
      </c>
      <c r="L1376" s="48" t="str">
        <f>VLOOKUP(A:A,Лист2!$A:$F,2,FALSE)</f>
        <v>г.Одинцово, Северная, 24</v>
      </c>
      <c r="S1376" s="57">
        <f>G1376*1</f>
        <v>48.44</v>
      </c>
    </row>
    <row r="1377" spans="1:19" ht="11.1" customHeight="1" x14ac:dyDescent="0.2">
      <c r="A1377" s="48" t="s">
        <v>633</v>
      </c>
      <c r="B1377" s="201"/>
      <c r="C1377" s="202"/>
      <c r="D1377" s="203"/>
      <c r="E1377" s="204" t="s">
        <v>508</v>
      </c>
      <c r="F1377" s="205"/>
      <c r="G1377" s="50" t="s">
        <v>507</v>
      </c>
      <c r="H1377" s="204" t="s">
        <v>375</v>
      </c>
      <c r="I1377" s="205"/>
      <c r="K1377" s="48" t="str">
        <f t="shared" si="42"/>
        <v>г Одинцово, ул Северная, 24</v>
      </c>
      <c r="L1377" s="48" t="str">
        <f>VLOOKUP(A:A,Лист2!$A:$F,2,FALSE)</f>
        <v>г.Одинцово, Северная, 24</v>
      </c>
      <c r="S1377" s="48">
        <f t="shared" si="43"/>
        <v>0</v>
      </c>
    </row>
    <row r="1378" spans="1:19" ht="11.85" customHeight="1" x14ac:dyDescent="0.2">
      <c r="A1378" s="48" t="s">
        <v>633</v>
      </c>
      <c r="B1378" s="51"/>
      <c r="C1378" s="196" t="s">
        <v>632</v>
      </c>
      <c r="D1378" s="197"/>
      <c r="E1378" s="197"/>
      <c r="F1378" s="197"/>
      <c r="G1378" s="197"/>
      <c r="H1378" s="197"/>
      <c r="I1378" s="196"/>
      <c r="K1378" s="48" t="str">
        <f t="shared" si="42"/>
        <v>г Одинцово, ул Северная, 24</v>
      </c>
      <c r="L1378" s="48" t="str">
        <f>VLOOKUP(A:A,Лист2!$A:$F,2,FALSE)</f>
        <v>г.Одинцово, Северная, 24</v>
      </c>
      <c r="S1378" s="48">
        <f t="shared" si="43"/>
        <v>0</v>
      </c>
    </row>
    <row r="1379" spans="1:19" ht="11.85" customHeight="1" x14ac:dyDescent="0.2">
      <c r="A1379" s="48" t="s">
        <v>632</v>
      </c>
      <c r="B1379" s="198" t="s">
        <v>505</v>
      </c>
      <c r="C1379" s="199"/>
      <c r="D1379" s="200"/>
      <c r="E1379" s="204" t="s">
        <v>503</v>
      </c>
      <c r="F1379" s="205"/>
      <c r="G1379" s="50" t="s">
        <v>368</v>
      </c>
      <c r="H1379" s="204" t="s">
        <v>406</v>
      </c>
      <c r="I1379" s="205"/>
      <c r="K1379" s="48" t="str">
        <f t="shared" si="42"/>
        <v>г Одинцово, ул Северная, 26</v>
      </c>
      <c r="L1379" s="48" t="str">
        <f>VLOOKUP(A:A,Лист2!$A:$F,2,FALSE)</f>
        <v>г.Одинцово, Северная, 26</v>
      </c>
      <c r="S1379" s="48">
        <f t="shared" si="43"/>
        <v>0</v>
      </c>
    </row>
    <row r="1380" spans="1:19" ht="11.85" customHeight="1" x14ac:dyDescent="0.2">
      <c r="A1380" s="48" t="s">
        <v>632</v>
      </c>
      <c r="B1380" s="201"/>
      <c r="C1380" s="202"/>
      <c r="D1380" s="203"/>
      <c r="E1380" s="204" t="s">
        <v>501</v>
      </c>
      <c r="F1380" s="205"/>
      <c r="G1380" s="50" t="s">
        <v>368</v>
      </c>
      <c r="H1380" s="204" t="s">
        <v>488</v>
      </c>
      <c r="I1380" s="205"/>
      <c r="K1380" s="48" t="str">
        <f t="shared" si="42"/>
        <v>г Одинцово, ул Северная, 26</v>
      </c>
      <c r="L1380" s="48" t="str">
        <f>VLOOKUP(A:A,Лист2!$A:$F,2,FALSE)</f>
        <v>г.Одинцово, Северная, 26</v>
      </c>
      <c r="S1380" s="48">
        <f t="shared" si="43"/>
        <v>0</v>
      </c>
    </row>
    <row r="1381" spans="1:19" ht="11.1" customHeight="1" x14ac:dyDescent="0.2">
      <c r="A1381" s="48" t="s">
        <v>632</v>
      </c>
      <c r="B1381" s="198" t="s">
        <v>339</v>
      </c>
      <c r="C1381" s="199"/>
      <c r="D1381" s="200"/>
      <c r="E1381" s="204" t="s">
        <v>351</v>
      </c>
      <c r="F1381" s="205"/>
      <c r="G1381" s="50" t="s">
        <v>350</v>
      </c>
      <c r="H1381" s="204" t="s">
        <v>396</v>
      </c>
      <c r="I1381" s="205"/>
      <c r="K1381" s="48" t="str">
        <f t="shared" si="42"/>
        <v>г Одинцово, ул Северная, 26</v>
      </c>
      <c r="L1381" s="48" t="str">
        <f>VLOOKUP(A:A,Лист2!$A:$F,2,FALSE)</f>
        <v>г.Одинцово, Северная, 26</v>
      </c>
      <c r="S1381" s="48">
        <f t="shared" si="43"/>
        <v>0</v>
      </c>
    </row>
    <row r="1382" spans="1:19" ht="11.85" customHeight="1" x14ac:dyDescent="0.2">
      <c r="A1382" s="48" t="s">
        <v>632</v>
      </c>
      <c r="B1382" s="209"/>
      <c r="C1382" s="210"/>
      <c r="D1382" s="211"/>
      <c r="E1382" s="204" t="s">
        <v>371</v>
      </c>
      <c r="F1382" s="205"/>
      <c r="G1382" s="50" t="s">
        <v>350</v>
      </c>
      <c r="H1382" s="204" t="s">
        <v>396</v>
      </c>
      <c r="I1382" s="205"/>
      <c r="K1382" s="48" t="str">
        <f t="shared" si="42"/>
        <v>г Одинцово, ул Северная, 26</v>
      </c>
      <c r="L1382" s="48" t="str">
        <f>VLOOKUP(A:A,Лист2!$A:$F,2,FALSE)</f>
        <v>г.Одинцово, Северная, 26</v>
      </c>
      <c r="S1382" s="48">
        <f t="shared" si="43"/>
        <v>0</v>
      </c>
    </row>
    <row r="1383" spans="1:19" ht="11.85" customHeight="1" x14ac:dyDescent="0.2">
      <c r="A1383" s="48" t="s">
        <v>632</v>
      </c>
      <c r="B1383" s="209"/>
      <c r="C1383" s="210"/>
      <c r="D1383" s="211"/>
      <c r="E1383" s="204" t="s">
        <v>369</v>
      </c>
      <c r="F1383" s="205"/>
      <c r="G1383" s="50" t="s">
        <v>368</v>
      </c>
      <c r="H1383" s="204" t="s">
        <v>398</v>
      </c>
      <c r="I1383" s="205"/>
      <c r="K1383" s="48" t="str">
        <f t="shared" si="42"/>
        <v>г Одинцово, ул Северная, 26</v>
      </c>
      <c r="L1383" s="48" t="str">
        <f>VLOOKUP(A:A,Лист2!$A:$F,2,FALSE)</f>
        <v>г.Одинцово, Северная, 26</v>
      </c>
      <c r="S1383" s="48">
        <f t="shared" si="43"/>
        <v>0</v>
      </c>
    </row>
    <row r="1384" spans="1:19" ht="11.85" customHeight="1" x14ac:dyDescent="0.2">
      <c r="A1384" s="48" t="s">
        <v>632</v>
      </c>
      <c r="B1384" s="209"/>
      <c r="C1384" s="210"/>
      <c r="D1384" s="211"/>
      <c r="E1384" s="204" t="s">
        <v>366</v>
      </c>
      <c r="F1384" s="205"/>
      <c r="G1384" s="50" t="s">
        <v>365</v>
      </c>
      <c r="H1384" s="204" t="s">
        <v>401</v>
      </c>
      <c r="I1384" s="205"/>
      <c r="K1384" s="48" t="str">
        <f t="shared" si="42"/>
        <v>г Одинцово, ул Северная, 26</v>
      </c>
      <c r="L1384" s="48" t="str">
        <f>VLOOKUP(A:A,Лист2!$A:$F,2,FALSE)</f>
        <v>г.Одинцово, Северная, 26</v>
      </c>
      <c r="S1384" s="48">
        <f t="shared" si="43"/>
        <v>0</v>
      </c>
    </row>
    <row r="1385" spans="1:19" ht="11.1" customHeight="1" x14ac:dyDescent="0.2">
      <c r="A1385" s="48" t="s">
        <v>632</v>
      </c>
      <c r="B1385" s="209"/>
      <c r="C1385" s="210"/>
      <c r="D1385" s="211"/>
      <c r="E1385" s="204" t="s">
        <v>510</v>
      </c>
      <c r="F1385" s="205"/>
      <c r="G1385" s="50" t="s">
        <v>509</v>
      </c>
      <c r="H1385" s="204" t="s">
        <v>336</v>
      </c>
      <c r="I1385" s="205"/>
      <c r="K1385" s="48" t="str">
        <f t="shared" si="42"/>
        <v>г Одинцово, ул Северная, 26</v>
      </c>
      <c r="L1385" s="48" t="str">
        <f>VLOOKUP(A:A,Лист2!$A:$F,2,FALSE)</f>
        <v>г.Одинцово, Северная, 26</v>
      </c>
      <c r="S1385" s="57">
        <f>G1385*1</f>
        <v>48.44</v>
      </c>
    </row>
    <row r="1386" spans="1:19" ht="11.85" customHeight="1" x14ac:dyDescent="0.2">
      <c r="A1386" s="48" t="s">
        <v>632</v>
      </c>
      <c r="B1386" s="201"/>
      <c r="C1386" s="202"/>
      <c r="D1386" s="203"/>
      <c r="E1386" s="204" t="s">
        <v>508</v>
      </c>
      <c r="F1386" s="205"/>
      <c r="G1386" s="50" t="s">
        <v>507</v>
      </c>
      <c r="H1386" s="204" t="s">
        <v>375</v>
      </c>
      <c r="I1386" s="205"/>
      <c r="K1386" s="48" t="str">
        <f t="shared" si="42"/>
        <v>г Одинцово, ул Северная, 26</v>
      </c>
      <c r="L1386" s="48" t="str">
        <f>VLOOKUP(A:A,Лист2!$A:$F,2,FALSE)</f>
        <v>г.Одинцово, Северная, 26</v>
      </c>
      <c r="S1386" s="48">
        <f t="shared" si="43"/>
        <v>0</v>
      </c>
    </row>
    <row r="1387" spans="1:19" ht="11.85" customHeight="1" x14ac:dyDescent="0.2">
      <c r="A1387" s="48" t="s">
        <v>632</v>
      </c>
      <c r="B1387" s="198" t="s">
        <v>497</v>
      </c>
      <c r="C1387" s="199"/>
      <c r="D1387" s="200"/>
      <c r="E1387" s="204" t="s">
        <v>495</v>
      </c>
      <c r="F1387" s="205"/>
      <c r="G1387" s="50" t="s">
        <v>365</v>
      </c>
      <c r="H1387" s="204" t="s">
        <v>494</v>
      </c>
      <c r="I1387" s="205"/>
      <c r="K1387" s="48" t="str">
        <f t="shared" si="42"/>
        <v>г Одинцово, ул Северная, 26</v>
      </c>
      <c r="L1387" s="48" t="str">
        <f>VLOOKUP(A:A,Лист2!$A:$F,2,FALSE)</f>
        <v>г.Одинцово, Северная, 26</v>
      </c>
      <c r="S1387" s="48">
        <f t="shared" si="43"/>
        <v>0</v>
      </c>
    </row>
    <row r="1388" spans="1:19" ht="11.85" customHeight="1" x14ac:dyDescent="0.2">
      <c r="A1388" s="48" t="s">
        <v>632</v>
      </c>
      <c r="B1388" s="209"/>
      <c r="C1388" s="210"/>
      <c r="D1388" s="211"/>
      <c r="E1388" s="204" t="s">
        <v>492</v>
      </c>
      <c r="F1388" s="205"/>
      <c r="G1388" s="50" t="s">
        <v>350</v>
      </c>
      <c r="H1388" s="204" t="s">
        <v>491</v>
      </c>
      <c r="I1388" s="205"/>
      <c r="K1388" s="48" t="str">
        <f t="shared" si="42"/>
        <v>г Одинцово, ул Северная, 26</v>
      </c>
      <c r="L1388" s="48" t="str">
        <f>VLOOKUP(A:A,Лист2!$A:$F,2,FALSE)</f>
        <v>г.Одинцово, Северная, 26</v>
      </c>
      <c r="S1388" s="48">
        <f t="shared" si="43"/>
        <v>0</v>
      </c>
    </row>
    <row r="1389" spans="1:19" ht="11.1" customHeight="1" x14ac:dyDescent="0.2">
      <c r="A1389" s="48" t="s">
        <v>632</v>
      </c>
      <c r="B1389" s="201"/>
      <c r="C1389" s="202"/>
      <c r="D1389" s="203"/>
      <c r="E1389" s="204" t="s">
        <v>489</v>
      </c>
      <c r="F1389" s="205"/>
      <c r="G1389" s="50" t="s">
        <v>350</v>
      </c>
      <c r="H1389" s="204" t="s">
        <v>488</v>
      </c>
      <c r="I1389" s="205"/>
      <c r="K1389" s="48" t="str">
        <f t="shared" si="42"/>
        <v>г Одинцово, ул Северная, 26</v>
      </c>
      <c r="L1389" s="48" t="str">
        <f>VLOOKUP(A:A,Лист2!$A:$F,2,FALSE)</f>
        <v>г.Одинцово, Северная, 26</v>
      </c>
      <c r="S1389" s="48">
        <f t="shared" si="43"/>
        <v>0</v>
      </c>
    </row>
    <row r="1390" spans="1:19" ht="11.85" customHeight="1" x14ac:dyDescent="0.2">
      <c r="A1390" s="48" t="s">
        <v>632</v>
      </c>
      <c r="B1390" s="51"/>
      <c r="C1390" s="196" t="s">
        <v>631</v>
      </c>
      <c r="D1390" s="197"/>
      <c r="E1390" s="197"/>
      <c r="F1390" s="197"/>
      <c r="G1390" s="197"/>
      <c r="H1390" s="197"/>
      <c r="I1390" s="196"/>
      <c r="K1390" s="48" t="str">
        <f t="shared" si="42"/>
        <v>г Одинцово, ул Северная, 26</v>
      </c>
      <c r="L1390" s="48" t="str">
        <f>VLOOKUP(A:A,Лист2!$A:$F,2,FALSE)</f>
        <v>г.Одинцово, Северная, 26</v>
      </c>
      <c r="S1390" s="48">
        <f t="shared" si="43"/>
        <v>0</v>
      </c>
    </row>
    <row r="1391" spans="1:19" ht="11.85" customHeight="1" x14ac:dyDescent="0.2">
      <c r="A1391" s="48" t="s">
        <v>631</v>
      </c>
      <c r="B1391" s="198" t="s">
        <v>505</v>
      </c>
      <c r="C1391" s="199"/>
      <c r="D1391" s="200"/>
      <c r="E1391" s="204" t="s">
        <v>503</v>
      </c>
      <c r="F1391" s="205"/>
      <c r="G1391" s="50" t="s">
        <v>368</v>
      </c>
      <c r="H1391" s="204" t="s">
        <v>406</v>
      </c>
      <c r="I1391" s="205"/>
      <c r="K1391" s="48" t="str">
        <f t="shared" si="42"/>
        <v>г Одинцово, ул Северная, 28</v>
      </c>
      <c r="L1391" s="48" t="str">
        <f>VLOOKUP(A:A,Лист2!$A:$F,2,FALSE)</f>
        <v>г.Одинцово, Северная, 28</v>
      </c>
      <c r="S1391" s="48">
        <f t="shared" si="43"/>
        <v>0</v>
      </c>
    </row>
    <row r="1392" spans="1:19" ht="11.85" customHeight="1" x14ac:dyDescent="0.2">
      <c r="A1392" s="48" t="s">
        <v>631</v>
      </c>
      <c r="B1392" s="201"/>
      <c r="C1392" s="202"/>
      <c r="D1392" s="203"/>
      <c r="E1392" s="204" t="s">
        <v>501</v>
      </c>
      <c r="F1392" s="205"/>
      <c r="G1392" s="50" t="s">
        <v>368</v>
      </c>
      <c r="H1392" s="204" t="s">
        <v>488</v>
      </c>
      <c r="I1392" s="205"/>
      <c r="K1392" s="48" t="str">
        <f t="shared" si="42"/>
        <v>г Одинцово, ул Северная, 28</v>
      </c>
      <c r="L1392" s="48" t="str">
        <f>VLOOKUP(A:A,Лист2!$A:$F,2,FALSE)</f>
        <v>г.Одинцово, Северная, 28</v>
      </c>
      <c r="S1392" s="48">
        <f t="shared" si="43"/>
        <v>0</v>
      </c>
    </row>
    <row r="1393" spans="1:19" ht="11.1" customHeight="1" x14ac:dyDescent="0.2">
      <c r="A1393" s="48" t="s">
        <v>631</v>
      </c>
      <c r="B1393" s="198" t="s">
        <v>339</v>
      </c>
      <c r="C1393" s="199"/>
      <c r="D1393" s="200"/>
      <c r="E1393" s="204" t="s">
        <v>351</v>
      </c>
      <c r="F1393" s="205"/>
      <c r="G1393" s="50" t="s">
        <v>350</v>
      </c>
      <c r="H1393" s="204" t="s">
        <v>396</v>
      </c>
      <c r="I1393" s="205"/>
      <c r="K1393" s="48" t="str">
        <f t="shared" si="42"/>
        <v>г Одинцово, ул Северная, 28</v>
      </c>
      <c r="L1393" s="48" t="str">
        <f>VLOOKUP(A:A,Лист2!$A:$F,2,FALSE)</f>
        <v>г.Одинцово, Северная, 28</v>
      </c>
      <c r="S1393" s="48">
        <f t="shared" si="43"/>
        <v>0</v>
      </c>
    </row>
    <row r="1394" spans="1:19" ht="11.85" customHeight="1" x14ac:dyDescent="0.2">
      <c r="A1394" s="48" t="s">
        <v>631</v>
      </c>
      <c r="B1394" s="209"/>
      <c r="C1394" s="210"/>
      <c r="D1394" s="211"/>
      <c r="E1394" s="204" t="s">
        <v>371</v>
      </c>
      <c r="F1394" s="205"/>
      <c r="G1394" s="50" t="s">
        <v>350</v>
      </c>
      <c r="H1394" s="204" t="s">
        <v>396</v>
      </c>
      <c r="I1394" s="205"/>
      <c r="K1394" s="48" t="str">
        <f t="shared" si="42"/>
        <v>г Одинцово, ул Северная, 28</v>
      </c>
      <c r="L1394" s="48" t="str">
        <f>VLOOKUP(A:A,Лист2!$A:$F,2,FALSE)</f>
        <v>г.Одинцово, Северная, 28</v>
      </c>
      <c r="S1394" s="48">
        <f t="shared" si="43"/>
        <v>0</v>
      </c>
    </row>
    <row r="1395" spans="1:19" ht="11.85" customHeight="1" x14ac:dyDescent="0.2">
      <c r="A1395" s="48" t="s">
        <v>631</v>
      </c>
      <c r="B1395" s="209"/>
      <c r="C1395" s="210"/>
      <c r="D1395" s="211"/>
      <c r="E1395" s="204" t="s">
        <v>369</v>
      </c>
      <c r="F1395" s="205"/>
      <c r="G1395" s="50" t="s">
        <v>368</v>
      </c>
      <c r="H1395" s="204" t="s">
        <v>398</v>
      </c>
      <c r="I1395" s="205"/>
      <c r="K1395" s="48" t="str">
        <f t="shared" si="42"/>
        <v>г Одинцово, ул Северная, 28</v>
      </c>
      <c r="L1395" s="48" t="str">
        <f>VLOOKUP(A:A,Лист2!$A:$F,2,FALSE)</f>
        <v>г.Одинцово, Северная, 28</v>
      </c>
      <c r="S1395" s="48">
        <f t="shared" si="43"/>
        <v>0</v>
      </c>
    </row>
    <row r="1396" spans="1:19" ht="11.85" customHeight="1" x14ac:dyDescent="0.2">
      <c r="A1396" s="48" t="s">
        <v>631</v>
      </c>
      <c r="B1396" s="209"/>
      <c r="C1396" s="210"/>
      <c r="D1396" s="211"/>
      <c r="E1396" s="204" t="s">
        <v>366</v>
      </c>
      <c r="F1396" s="205"/>
      <c r="G1396" s="50" t="s">
        <v>365</v>
      </c>
      <c r="H1396" s="204" t="s">
        <v>401</v>
      </c>
      <c r="I1396" s="205"/>
      <c r="K1396" s="48" t="str">
        <f t="shared" si="42"/>
        <v>г Одинцово, ул Северная, 28</v>
      </c>
      <c r="L1396" s="48" t="str">
        <f>VLOOKUP(A:A,Лист2!$A:$F,2,FALSE)</f>
        <v>г.Одинцово, Северная, 28</v>
      </c>
      <c r="S1396" s="48">
        <f t="shared" si="43"/>
        <v>0</v>
      </c>
    </row>
    <row r="1397" spans="1:19" ht="11.1" customHeight="1" x14ac:dyDescent="0.2">
      <c r="A1397" s="48" t="s">
        <v>631</v>
      </c>
      <c r="B1397" s="209"/>
      <c r="C1397" s="210"/>
      <c r="D1397" s="211"/>
      <c r="E1397" s="204" t="s">
        <v>510</v>
      </c>
      <c r="F1397" s="205"/>
      <c r="G1397" s="50" t="s">
        <v>509</v>
      </c>
      <c r="H1397" s="204" t="s">
        <v>336</v>
      </c>
      <c r="I1397" s="205"/>
      <c r="K1397" s="48" t="str">
        <f t="shared" si="42"/>
        <v>г Одинцово, ул Северная, 28</v>
      </c>
      <c r="L1397" s="48" t="str">
        <f>VLOOKUP(A:A,Лист2!$A:$F,2,FALSE)</f>
        <v>г.Одинцово, Северная, 28</v>
      </c>
      <c r="S1397" s="57">
        <f>G1397*1</f>
        <v>48.44</v>
      </c>
    </row>
    <row r="1398" spans="1:19" ht="11.85" customHeight="1" x14ac:dyDescent="0.2">
      <c r="A1398" s="48" t="s">
        <v>631</v>
      </c>
      <c r="B1398" s="201"/>
      <c r="C1398" s="202"/>
      <c r="D1398" s="203"/>
      <c r="E1398" s="204" t="s">
        <v>508</v>
      </c>
      <c r="F1398" s="205"/>
      <c r="G1398" s="50" t="s">
        <v>507</v>
      </c>
      <c r="H1398" s="204" t="s">
        <v>375</v>
      </c>
      <c r="I1398" s="205"/>
      <c r="K1398" s="48" t="str">
        <f t="shared" si="42"/>
        <v>г Одинцово, ул Северная, 28</v>
      </c>
      <c r="L1398" s="48" t="str">
        <f>VLOOKUP(A:A,Лист2!$A:$F,2,FALSE)</f>
        <v>г.Одинцово, Северная, 28</v>
      </c>
      <c r="S1398" s="48">
        <f t="shared" si="43"/>
        <v>0</v>
      </c>
    </row>
    <row r="1399" spans="1:19" ht="11.85" customHeight="1" x14ac:dyDescent="0.2">
      <c r="A1399" s="48" t="s">
        <v>631</v>
      </c>
      <c r="B1399" s="198" t="s">
        <v>497</v>
      </c>
      <c r="C1399" s="199"/>
      <c r="D1399" s="200"/>
      <c r="E1399" s="204" t="s">
        <v>495</v>
      </c>
      <c r="F1399" s="205"/>
      <c r="G1399" s="50" t="s">
        <v>365</v>
      </c>
      <c r="H1399" s="204" t="s">
        <v>494</v>
      </c>
      <c r="I1399" s="205"/>
      <c r="K1399" s="48" t="str">
        <f t="shared" si="42"/>
        <v>г Одинцово, ул Северная, 28</v>
      </c>
      <c r="L1399" s="48" t="str">
        <f>VLOOKUP(A:A,Лист2!$A:$F,2,FALSE)</f>
        <v>г.Одинцово, Северная, 28</v>
      </c>
      <c r="S1399" s="48">
        <f t="shared" si="43"/>
        <v>0</v>
      </c>
    </row>
    <row r="1400" spans="1:19" ht="11.85" customHeight="1" x14ac:dyDescent="0.2">
      <c r="A1400" s="48" t="s">
        <v>631</v>
      </c>
      <c r="B1400" s="209"/>
      <c r="C1400" s="210"/>
      <c r="D1400" s="211"/>
      <c r="E1400" s="204" t="s">
        <v>492</v>
      </c>
      <c r="F1400" s="205"/>
      <c r="G1400" s="50" t="s">
        <v>350</v>
      </c>
      <c r="H1400" s="204" t="s">
        <v>491</v>
      </c>
      <c r="I1400" s="205"/>
      <c r="K1400" s="48" t="str">
        <f t="shared" si="42"/>
        <v>г Одинцово, ул Северная, 28</v>
      </c>
      <c r="L1400" s="48" t="str">
        <f>VLOOKUP(A:A,Лист2!$A:$F,2,FALSE)</f>
        <v>г.Одинцово, Северная, 28</v>
      </c>
      <c r="S1400" s="48">
        <f t="shared" si="43"/>
        <v>0</v>
      </c>
    </row>
    <row r="1401" spans="1:19" ht="11.1" customHeight="1" x14ac:dyDescent="0.2">
      <c r="A1401" s="48" t="s">
        <v>631</v>
      </c>
      <c r="B1401" s="201"/>
      <c r="C1401" s="202"/>
      <c r="D1401" s="203"/>
      <c r="E1401" s="204" t="s">
        <v>489</v>
      </c>
      <c r="F1401" s="205"/>
      <c r="G1401" s="50" t="s">
        <v>350</v>
      </c>
      <c r="H1401" s="204" t="s">
        <v>488</v>
      </c>
      <c r="I1401" s="205"/>
      <c r="K1401" s="48" t="str">
        <f t="shared" si="42"/>
        <v>г Одинцово, ул Северная, 28</v>
      </c>
      <c r="L1401" s="48" t="str">
        <f>VLOOKUP(A:A,Лист2!$A:$F,2,FALSE)</f>
        <v>г.Одинцово, Северная, 28</v>
      </c>
      <c r="S1401" s="48">
        <f t="shared" si="43"/>
        <v>0</v>
      </c>
    </row>
    <row r="1402" spans="1:19" ht="11.85" customHeight="1" x14ac:dyDescent="0.2">
      <c r="A1402" s="48" t="s">
        <v>631</v>
      </c>
      <c r="B1402" s="51"/>
      <c r="C1402" s="196" t="s">
        <v>630</v>
      </c>
      <c r="D1402" s="197"/>
      <c r="E1402" s="197"/>
      <c r="F1402" s="197"/>
      <c r="G1402" s="197"/>
      <c r="H1402" s="197"/>
      <c r="I1402" s="196"/>
      <c r="K1402" s="48" t="str">
        <f t="shared" si="42"/>
        <v>г Одинцово, ул Северная, 28</v>
      </c>
      <c r="L1402" s="48" t="str">
        <f>VLOOKUP(A:A,Лист2!$A:$F,2,FALSE)</f>
        <v>г.Одинцово, Северная, 28</v>
      </c>
      <c r="S1402" s="48">
        <f t="shared" si="43"/>
        <v>0</v>
      </c>
    </row>
    <row r="1403" spans="1:19" ht="11.85" customHeight="1" x14ac:dyDescent="0.2">
      <c r="A1403" s="48" t="s">
        <v>630</v>
      </c>
      <c r="B1403" s="198" t="s">
        <v>339</v>
      </c>
      <c r="C1403" s="199"/>
      <c r="D1403" s="200"/>
      <c r="E1403" s="204" t="s">
        <v>351</v>
      </c>
      <c r="F1403" s="205"/>
      <c r="G1403" s="50" t="s">
        <v>350</v>
      </c>
      <c r="H1403" s="204" t="s">
        <v>396</v>
      </c>
      <c r="I1403" s="205"/>
      <c r="K1403" s="48" t="str">
        <f t="shared" si="42"/>
        <v>г Одинцово, ул Северная, 30</v>
      </c>
      <c r="L1403" s="48" t="str">
        <f>VLOOKUP(A:A,Лист2!$A:$F,2,FALSE)</f>
        <v>г.Одинцово, Северная, 30</v>
      </c>
      <c r="S1403" s="48">
        <f t="shared" si="43"/>
        <v>0</v>
      </c>
    </row>
    <row r="1404" spans="1:19" ht="11.85" customHeight="1" x14ac:dyDescent="0.2">
      <c r="A1404" s="48" t="s">
        <v>630</v>
      </c>
      <c r="B1404" s="209"/>
      <c r="C1404" s="210"/>
      <c r="D1404" s="211"/>
      <c r="E1404" s="204" t="s">
        <v>371</v>
      </c>
      <c r="F1404" s="205"/>
      <c r="G1404" s="50" t="s">
        <v>350</v>
      </c>
      <c r="H1404" s="204" t="s">
        <v>396</v>
      </c>
      <c r="I1404" s="205"/>
      <c r="K1404" s="48" t="str">
        <f t="shared" si="42"/>
        <v>г Одинцово, ул Северная, 30</v>
      </c>
      <c r="L1404" s="48" t="str">
        <f>VLOOKUP(A:A,Лист2!$A:$F,2,FALSE)</f>
        <v>г.Одинцово, Северная, 30</v>
      </c>
      <c r="S1404" s="48">
        <f t="shared" si="43"/>
        <v>0</v>
      </c>
    </row>
    <row r="1405" spans="1:19" ht="11.1" customHeight="1" x14ac:dyDescent="0.2">
      <c r="A1405" s="48" t="s">
        <v>630</v>
      </c>
      <c r="B1405" s="209"/>
      <c r="C1405" s="210"/>
      <c r="D1405" s="211"/>
      <c r="E1405" s="204" t="s">
        <v>369</v>
      </c>
      <c r="F1405" s="205"/>
      <c r="G1405" s="50" t="s">
        <v>368</v>
      </c>
      <c r="H1405" s="204" t="s">
        <v>398</v>
      </c>
      <c r="I1405" s="205"/>
      <c r="K1405" s="48" t="str">
        <f t="shared" si="42"/>
        <v>г Одинцово, ул Северная, 30</v>
      </c>
      <c r="L1405" s="48" t="str">
        <f>VLOOKUP(A:A,Лист2!$A:$F,2,FALSE)</f>
        <v>г.Одинцово, Северная, 30</v>
      </c>
      <c r="S1405" s="48">
        <f t="shared" si="43"/>
        <v>0</v>
      </c>
    </row>
    <row r="1406" spans="1:19" ht="11.85" customHeight="1" x14ac:dyDescent="0.2">
      <c r="A1406" s="48" t="s">
        <v>630</v>
      </c>
      <c r="B1406" s="209"/>
      <c r="C1406" s="210"/>
      <c r="D1406" s="211"/>
      <c r="E1406" s="204" t="s">
        <v>366</v>
      </c>
      <c r="F1406" s="205"/>
      <c r="G1406" s="50" t="s">
        <v>365</v>
      </c>
      <c r="H1406" s="204" t="s">
        <v>401</v>
      </c>
      <c r="I1406" s="205"/>
      <c r="K1406" s="48" t="str">
        <f t="shared" si="42"/>
        <v>г Одинцово, ул Северная, 30</v>
      </c>
      <c r="L1406" s="48" t="str">
        <f>VLOOKUP(A:A,Лист2!$A:$F,2,FALSE)</f>
        <v>г.Одинцово, Северная, 30</v>
      </c>
      <c r="S1406" s="48">
        <f t="shared" si="43"/>
        <v>0</v>
      </c>
    </row>
    <row r="1407" spans="1:19" ht="11.85" customHeight="1" x14ac:dyDescent="0.2">
      <c r="A1407" s="48" t="s">
        <v>630</v>
      </c>
      <c r="B1407" s="209"/>
      <c r="C1407" s="210"/>
      <c r="D1407" s="211"/>
      <c r="E1407" s="204" t="s">
        <v>510</v>
      </c>
      <c r="F1407" s="205"/>
      <c r="G1407" s="50" t="s">
        <v>509</v>
      </c>
      <c r="H1407" s="204" t="s">
        <v>336</v>
      </c>
      <c r="I1407" s="205"/>
      <c r="K1407" s="48" t="str">
        <f t="shared" si="42"/>
        <v>г Одинцово, ул Северная, 30</v>
      </c>
      <c r="L1407" s="48" t="str">
        <f>VLOOKUP(A:A,Лист2!$A:$F,2,FALSE)</f>
        <v>г.Одинцово, Северная, 30</v>
      </c>
      <c r="S1407" s="57">
        <f>G1407*1</f>
        <v>48.44</v>
      </c>
    </row>
    <row r="1408" spans="1:19" ht="11.85" customHeight="1" x14ac:dyDescent="0.2">
      <c r="A1408" s="48" t="s">
        <v>630</v>
      </c>
      <c r="B1408" s="201"/>
      <c r="C1408" s="202"/>
      <c r="D1408" s="203"/>
      <c r="E1408" s="204" t="s">
        <v>508</v>
      </c>
      <c r="F1408" s="205"/>
      <c r="G1408" s="50" t="s">
        <v>507</v>
      </c>
      <c r="H1408" s="204" t="s">
        <v>375</v>
      </c>
      <c r="I1408" s="205"/>
      <c r="K1408" s="48" t="str">
        <f t="shared" si="42"/>
        <v>г Одинцово, ул Северная, 30</v>
      </c>
      <c r="L1408" s="48" t="str">
        <f>VLOOKUP(A:A,Лист2!$A:$F,2,FALSE)</f>
        <v>г.Одинцово, Северная, 30</v>
      </c>
      <c r="S1408" s="48">
        <f t="shared" si="43"/>
        <v>0</v>
      </c>
    </row>
    <row r="1409" spans="1:19" ht="11.85" customHeight="1" x14ac:dyDescent="0.2">
      <c r="A1409" s="48" t="s">
        <v>630</v>
      </c>
      <c r="B1409" s="51"/>
      <c r="C1409" s="196" t="s">
        <v>629</v>
      </c>
      <c r="D1409" s="197"/>
      <c r="E1409" s="197"/>
      <c r="F1409" s="197"/>
      <c r="G1409" s="197"/>
      <c r="H1409" s="197"/>
      <c r="I1409" s="196"/>
      <c r="K1409" s="48" t="str">
        <f t="shared" si="42"/>
        <v>г Одинцово, ул Северная, 30</v>
      </c>
      <c r="L1409" s="48" t="str">
        <f>VLOOKUP(A:A,Лист2!$A:$F,2,FALSE)</f>
        <v>г.Одинцово, Северная, 30</v>
      </c>
      <c r="S1409" s="48">
        <f t="shared" si="43"/>
        <v>0</v>
      </c>
    </row>
    <row r="1410" spans="1:19" ht="11.85" customHeight="1" x14ac:dyDescent="0.2">
      <c r="A1410" s="48" t="s">
        <v>629</v>
      </c>
      <c r="B1410" s="198" t="s">
        <v>505</v>
      </c>
      <c r="C1410" s="199"/>
      <c r="D1410" s="200"/>
      <c r="E1410" s="204" t="s">
        <v>503</v>
      </c>
      <c r="F1410" s="205"/>
      <c r="G1410" s="50" t="s">
        <v>368</v>
      </c>
      <c r="H1410" s="204" t="s">
        <v>406</v>
      </c>
      <c r="I1410" s="205"/>
      <c r="K1410" s="48" t="str">
        <f t="shared" si="42"/>
        <v>г Одинцово, ул Северная, 32</v>
      </c>
      <c r="L1410" s="48" t="str">
        <f>VLOOKUP(A:A,Лист2!$A:$F,2,FALSE)</f>
        <v>г.Одинцово, Северная, 32</v>
      </c>
      <c r="S1410" s="48">
        <f t="shared" si="43"/>
        <v>0</v>
      </c>
    </row>
    <row r="1411" spans="1:19" ht="11.85" customHeight="1" x14ac:dyDescent="0.2">
      <c r="A1411" s="48" t="s">
        <v>629</v>
      </c>
      <c r="B1411" s="201"/>
      <c r="C1411" s="202"/>
      <c r="D1411" s="203"/>
      <c r="E1411" s="204" t="s">
        <v>501</v>
      </c>
      <c r="F1411" s="205"/>
      <c r="G1411" s="50" t="s">
        <v>368</v>
      </c>
      <c r="H1411" s="204" t="s">
        <v>488</v>
      </c>
      <c r="I1411" s="205"/>
      <c r="K1411" s="48" t="str">
        <f t="shared" si="42"/>
        <v>г Одинцово, ул Северная, 32</v>
      </c>
      <c r="L1411" s="48" t="str">
        <f>VLOOKUP(A:A,Лист2!$A:$F,2,FALSE)</f>
        <v>г.Одинцово, Северная, 32</v>
      </c>
      <c r="S1411" s="48">
        <f t="shared" si="43"/>
        <v>0</v>
      </c>
    </row>
    <row r="1412" spans="1:19" ht="11.1" customHeight="1" x14ac:dyDescent="0.2">
      <c r="A1412" s="48" t="s">
        <v>629</v>
      </c>
      <c r="B1412" s="198" t="s">
        <v>339</v>
      </c>
      <c r="C1412" s="199"/>
      <c r="D1412" s="200"/>
      <c r="E1412" s="204" t="s">
        <v>351</v>
      </c>
      <c r="F1412" s="205"/>
      <c r="G1412" s="50" t="s">
        <v>350</v>
      </c>
      <c r="H1412" s="204" t="s">
        <v>396</v>
      </c>
      <c r="I1412" s="205"/>
      <c r="K1412" s="48" t="str">
        <f t="shared" si="42"/>
        <v>г Одинцово, ул Северная, 32</v>
      </c>
      <c r="L1412" s="48" t="str">
        <f>VLOOKUP(A:A,Лист2!$A:$F,2,FALSE)</f>
        <v>г.Одинцово, Северная, 32</v>
      </c>
      <c r="S1412" s="48">
        <f t="shared" si="43"/>
        <v>0</v>
      </c>
    </row>
    <row r="1413" spans="1:19" ht="11.85" customHeight="1" x14ac:dyDescent="0.2">
      <c r="A1413" s="48" t="s">
        <v>629</v>
      </c>
      <c r="B1413" s="209"/>
      <c r="C1413" s="210"/>
      <c r="D1413" s="211"/>
      <c r="E1413" s="204" t="s">
        <v>371</v>
      </c>
      <c r="F1413" s="205"/>
      <c r="G1413" s="50" t="s">
        <v>350</v>
      </c>
      <c r="H1413" s="204" t="s">
        <v>396</v>
      </c>
      <c r="I1413" s="205"/>
      <c r="K1413" s="48" t="str">
        <f t="shared" si="42"/>
        <v>г Одинцово, ул Северная, 32</v>
      </c>
      <c r="L1413" s="48" t="str">
        <f>VLOOKUP(A:A,Лист2!$A:$F,2,FALSE)</f>
        <v>г.Одинцово, Северная, 32</v>
      </c>
      <c r="S1413" s="48">
        <f t="shared" si="43"/>
        <v>0</v>
      </c>
    </row>
    <row r="1414" spans="1:19" ht="11.85" customHeight="1" x14ac:dyDescent="0.2">
      <c r="A1414" s="48" t="s">
        <v>629</v>
      </c>
      <c r="B1414" s="209"/>
      <c r="C1414" s="210"/>
      <c r="D1414" s="211"/>
      <c r="E1414" s="204" t="s">
        <v>369</v>
      </c>
      <c r="F1414" s="205"/>
      <c r="G1414" s="50" t="s">
        <v>368</v>
      </c>
      <c r="H1414" s="204" t="s">
        <v>398</v>
      </c>
      <c r="I1414" s="205"/>
      <c r="K1414" s="48" t="str">
        <f t="shared" si="42"/>
        <v>г Одинцово, ул Северная, 32</v>
      </c>
      <c r="L1414" s="48" t="str">
        <f>VLOOKUP(A:A,Лист2!$A:$F,2,FALSE)</f>
        <v>г.Одинцово, Северная, 32</v>
      </c>
      <c r="S1414" s="48">
        <f t="shared" si="43"/>
        <v>0</v>
      </c>
    </row>
    <row r="1415" spans="1:19" ht="11.85" customHeight="1" x14ac:dyDescent="0.2">
      <c r="A1415" s="48" t="s">
        <v>629</v>
      </c>
      <c r="B1415" s="209"/>
      <c r="C1415" s="210"/>
      <c r="D1415" s="211"/>
      <c r="E1415" s="204" t="s">
        <v>366</v>
      </c>
      <c r="F1415" s="205"/>
      <c r="G1415" s="50" t="s">
        <v>365</v>
      </c>
      <c r="H1415" s="204" t="s">
        <v>401</v>
      </c>
      <c r="I1415" s="205"/>
      <c r="K1415" s="48" t="str">
        <f t="shared" si="42"/>
        <v>г Одинцово, ул Северная, 32</v>
      </c>
      <c r="L1415" s="48" t="str">
        <f>VLOOKUP(A:A,Лист2!$A:$F,2,FALSE)</f>
        <v>г.Одинцово, Северная, 32</v>
      </c>
      <c r="S1415" s="48">
        <f t="shared" si="43"/>
        <v>0</v>
      </c>
    </row>
    <row r="1416" spans="1:19" ht="11.1" customHeight="1" x14ac:dyDescent="0.2">
      <c r="A1416" s="48" t="s">
        <v>629</v>
      </c>
      <c r="B1416" s="209"/>
      <c r="C1416" s="210"/>
      <c r="D1416" s="211"/>
      <c r="E1416" s="204" t="s">
        <v>500</v>
      </c>
      <c r="F1416" s="205"/>
      <c r="G1416" s="50" t="s">
        <v>373</v>
      </c>
      <c r="H1416" s="204" t="s">
        <v>336</v>
      </c>
      <c r="I1416" s="205"/>
      <c r="K1416" s="48" t="str">
        <f t="shared" si="42"/>
        <v>г Одинцово, ул Северная, 32</v>
      </c>
      <c r="L1416" s="48" t="str">
        <f>VLOOKUP(A:A,Лист2!$A:$F,2,FALSE)</f>
        <v>г.Одинцово, Северная, 32</v>
      </c>
      <c r="S1416" s="57">
        <f>G1416*1</f>
        <v>48.16</v>
      </c>
    </row>
    <row r="1417" spans="1:19" ht="11.85" customHeight="1" x14ac:dyDescent="0.2">
      <c r="A1417" s="48" t="s">
        <v>629</v>
      </c>
      <c r="B1417" s="201"/>
      <c r="C1417" s="202"/>
      <c r="D1417" s="203"/>
      <c r="E1417" s="204" t="s">
        <v>499</v>
      </c>
      <c r="F1417" s="205"/>
      <c r="G1417" s="50" t="s">
        <v>498</v>
      </c>
      <c r="H1417" s="204" t="s">
        <v>375</v>
      </c>
      <c r="I1417" s="205"/>
      <c r="K1417" s="48" t="str">
        <f t="shared" si="42"/>
        <v>г Одинцово, ул Северная, 32</v>
      </c>
      <c r="L1417" s="48" t="str">
        <f>VLOOKUP(A:A,Лист2!$A:$F,2,FALSE)</f>
        <v>г.Одинцово, Северная, 32</v>
      </c>
      <c r="S1417" s="48">
        <f t="shared" si="43"/>
        <v>0</v>
      </c>
    </row>
    <row r="1418" spans="1:19" ht="11.85" customHeight="1" x14ac:dyDescent="0.2">
      <c r="A1418" s="48" t="s">
        <v>629</v>
      </c>
      <c r="B1418" s="198" t="s">
        <v>497</v>
      </c>
      <c r="C1418" s="199"/>
      <c r="D1418" s="200"/>
      <c r="E1418" s="204" t="s">
        <v>495</v>
      </c>
      <c r="F1418" s="205"/>
      <c r="G1418" s="50" t="s">
        <v>365</v>
      </c>
      <c r="H1418" s="204" t="s">
        <v>494</v>
      </c>
      <c r="I1418" s="205"/>
      <c r="K1418" s="48" t="str">
        <f t="shared" ref="K1418:K1481" si="44">IF(C1417&gt;0,C1417,K1417)</f>
        <v>г Одинцово, ул Северная, 32</v>
      </c>
      <c r="L1418" s="48" t="str">
        <f>VLOOKUP(A:A,Лист2!$A:$F,2,FALSE)</f>
        <v>г.Одинцово, Северная, 32</v>
      </c>
      <c r="S1418" s="48">
        <f t="shared" ref="S1418:S1481" si="45">IF($E1418=S$7,G1418,0)</f>
        <v>0</v>
      </c>
    </row>
    <row r="1419" spans="1:19" ht="11.85" customHeight="1" x14ac:dyDescent="0.2">
      <c r="A1419" s="48" t="s">
        <v>629</v>
      </c>
      <c r="B1419" s="209"/>
      <c r="C1419" s="210"/>
      <c r="D1419" s="211"/>
      <c r="E1419" s="204" t="s">
        <v>492</v>
      </c>
      <c r="F1419" s="205"/>
      <c r="G1419" s="50" t="s">
        <v>350</v>
      </c>
      <c r="H1419" s="204" t="s">
        <v>491</v>
      </c>
      <c r="I1419" s="205"/>
      <c r="K1419" s="48" t="str">
        <f t="shared" si="44"/>
        <v>г Одинцово, ул Северная, 32</v>
      </c>
      <c r="L1419" s="48" t="str">
        <f>VLOOKUP(A:A,Лист2!$A:$F,2,FALSE)</f>
        <v>г.Одинцово, Северная, 32</v>
      </c>
      <c r="S1419" s="48">
        <f t="shared" si="45"/>
        <v>0</v>
      </c>
    </row>
    <row r="1420" spans="1:19" ht="11.1" customHeight="1" x14ac:dyDescent="0.2">
      <c r="A1420" s="48" t="s">
        <v>629</v>
      </c>
      <c r="B1420" s="201"/>
      <c r="C1420" s="202"/>
      <c r="D1420" s="203"/>
      <c r="E1420" s="204" t="s">
        <v>489</v>
      </c>
      <c r="F1420" s="205"/>
      <c r="G1420" s="50" t="s">
        <v>350</v>
      </c>
      <c r="H1420" s="204" t="s">
        <v>488</v>
      </c>
      <c r="I1420" s="205"/>
      <c r="K1420" s="48" t="str">
        <f t="shared" si="44"/>
        <v>г Одинцово, ул Северная, 32</v>
      </c>
      <c r="L1420" s="48" t="str">
        <f>VLOOKUP(A:A,Лист2!$A:$F,2,FALSE)</f>
        <v>г.Одинцово, Северная, 32</v>
      </c>
      <c r="S1420" s="48">
        <f t="shared" si="45"/>
        <v>0</v>
      </c>
    </row>
    <row r="1421" spans="1:19" ht="11.85" customHeight="1" x14ac:dyDescent="0.2">
      <c r="A1421" s="48" t="s">
        <v>629</v>
      </c>
      <c r="B1421" s="51"/>
      <c r="C1421" s="196" t="s">
        <v>628</v>
      </c>
      <c r="D1421" s="197"/>
      <c r="E1421" s="197"/>
      <c r="F1421" s="197"/>
      <c r="G1421" s="197"/>
      <c r="H1421" s="197"/>
      <c r="I1421" s="196"/>
      <c r="K1421" s="48" t="str">
        <f t="shared" si="44"/>
        <v>г Одинцово, ул Северная, 32</v>
      </c>
      <c r="L1421" s="48" t="str">
        <f>VLOOKUP(A:A,Лист2!$A:$F,2,FALSE)</f>
        <v>г.Одинцово, Северная, 32</v>
      </c>
      <c r="S1421" s="48">
        <f t="shared" si="45"/>
        <v>0</v>
      </c>
    </row>
    <row r="1422" spans="1:19" ht="11.85" customHeight="1" x14ac:dyDescent="0.2">
      <c r="A1422" s="48" t="s">
        <v>628</v>
      </c>
      <c r="B1422" s="198" t="s">
        <v>505</v>
      </c>
      <c r="C1422" s="212"/>
      <c r="D1422" s="213"/>
      <c r="E1422" s="204" t="s">
        <v>627</v>
      </c>
      <c r="F1422" s="205"/>
      <c r="G1422" s="50" t="s">
        <v>368</v>
      </c>
      <c r="H1422" s="204" t="s">
        <v>488</v>
      </c>
      <c r="I1422" s="205"/>
      <c r="K1422" s="48" t="str">
        <f t="shared" si="44"/>
        <v>г Одинцово, ул Северная, 36</v>
      </c>
      <c r="L1422" s="48" t="str">
        <f>VLOOKUP(A:A,Лист2!$A:$F,2,FALSE)</f>
        <v>г.Одинцово, Северная, 36</v>
      </c>
      <c r="S1422" s="48">
        <f t="shared" si="45"/>
        <v>0</v>
      </c>
    </row>
    <row r="1423" spans="1:19" ht="11.85" customHeight="1" x14ac:dyDescent="0.2">
      <c r="A1423" s="48" t="s">
        <v>628</v>
      </c>
      <c r="B1423" s="198" t="s">
        <v>339</v>
      </c>
      <c r="C1423" s="199"/>
      <c r="D1423" s="200"/>
      <c r="E1423" s="204" t="s">
        <v>351</v>
      </c>
      <c r="F1423" s="205"/>
      <c r="G1423" s="50" t="s">
        <v>350</v>
      </c>
      <c r="H1423" s="204" t="s">
        <v>626</v>
      </c>
      <c r="I1423" s="205"/>
      <c r="K1423" s="48" t="str">
        <f t="shared" si="44"/>
        <v>г Одинцово, ул Северная, 36</v>
      </c>
      <c r="L1423" s="48" t="str">
        <f>VLOOKUP(A:A,Лист2!$A:$F,2,FALSE)</f>
        <v>г.Одинцово, Северная, 36</v>
      </c>
      <c r="S1423" s="48">
        <f t="shared" si="45"/>
        <v>0</v>
      </c>
    </row>
    <row r="1424" spans="1:19" ht="11.1" customHeight="1" x14ac:dyDescent="0.2">
      <c r="A1424" s="48" t="s">
        <v>628</v>
      </c>
      <c r="B1424" s="209"/>
      <c r="C1424" s="210"/>
      <c r="D1424" s="211"/>
      <c r="E1424" s="204" t="s">
        <v>371</v>
      </c>
      <c r="F1424" s="205"/>
      <c r="G1424" s="50" t="s">
        <v>350</v>
      </c>
      <c r="H1424" s="204" t="s">
        <v>626</v>
      </c>
      <c r="I1424" s="205"/>
      <c r="K1424" s="48" t="str">
        <f t="shared" si="44"/>
        <v>г Одинцово, ул Северная, 36</v>
      </c>
      <c r="L1424" s="48" t="str">
        <f>VLOOKUP(A:A,Лист2!$A:$F,2,FALSE)</f>
        <v>г.Одинцово, Северная, 36</v>
      </c>
      <c r="S1424" s="48">
        <f t="shared" si="45"/>
        <v>0</v>
      </c>
    </row>
    <row r="1425" spans="1:19" ht="11.85" customHeight="1" x14ac:dyDescent="0.2">
      <c r="A1425" s="48" t="s">
        <v>628</v>
      </c>
      <c r="B1425" s="209"/>
      <c r="C1425" s="210"/>
      <c r="D1425" s="211"/>
      <c r="E1425" s="204" t="s">
        <v>369</v>
      </c>
      <c r="F1425" s="205"/>
      <c r="G1425" s="50" t="s">
        <v>368</v>
      </c>
      <c r="H1425" s="204" t="s">
        <v>625</v>
      </c>
      <c r="I1425" s="205"/>
      <c r="K1425" s="48" t="str">
        <f t="shared" si="44"/>
        <v>г Одинцово, ул Северная, 36</v>
      </c>
      <c r="L1425" s="48" t="str">
        <f>VLOOKUP(A:A,Лист2!$A:$F,2,FALSE)</f>
        <v>г.Одинцово, Северная, 36</v>
      </c>
      <c r="S1425" s="48">
        <f t="shared" si="45"/>
        <v>0</v>
      </c>
    </row>
    <row r="1426" spans="1:19" ht="11.85" customHeight="1" x14ac:dyDescent="0.2">
      <c r="A1426" s="48" t="s">
        <v>628</v>
      </c>
      <c r="B1426" s="209"/>
      <c r="C1426" s="210"/>
      <c r="D1426" s="211"/>
      <c r="E1426" s="204" t="s">
        <v>366</v>
      </c>
      <c r="F1426" s="205"/>
      <c r="G1426" s="50" t="s">
        <v>365</v>
      </c>
      <c r="H1426" s="204" t="s">
        <v>349</v>
      </c>
      <c r="I1426" s="205"/>
      <c r="K1426" s="48" t="str">
        <f t="shared" si="44"/>
        <v>г Одинцово, ул Северная, 36</v>
      </c>
      <c r="L1426" s="48" t="str">
        <f>VLOOKUP(A:A,Лист2!$A:$F,2,FALSE)</f>
        <v>г.Одинцово, Северная, 36</v>
      </c>
      <c r="S1426" s="48">
        <f t="shared" si="45"/>
        <v>0</v>
      </c>
    </row>
    <row r="1427" spans="1:19" ht="11.85" customHeight="1" x14ac:dyDescent="0.2">
      <c r="A1427" s="48" t="s">
        <v>628</v>
      </c>
      <c r="B1427" s="209"/>
      <c r="C1427" s="210"/>
      <c r="D1427" s="211"/>
      <c r="E1427" s="204" t="s">
        <v>624</v>
      </c>
      <c r="F1427" s="205"/>
      <c r="G1427" s="50" t="s">
        <v>373</v>
      </c>
      <c r="H1427" s="204" t="s">
        <v>336</v>
      </c>
      <c r="I1427" s="205"/>
      <c r="K1427" s="48" t="str">
        <f t="shared" si="44"/>
        <v>г Одинцово, ул Северная, 36</v>
      </c>
      <c r="L1427" s="48" t="str">
        <f>VLOOKUP(A:A,Лист2!$A:$F,2,FALSE)</f>
        <v>г.Одинцово, Северная, 36</v>
      </c>
      <c r="S1427" s="57">
        <f>G1427*1</f>
        <v>48.16</v>
      </c>
    </row>
    <row r="1428" spans="1:19" ht="11.1" customHeight="1" x14ac:dyDescent="0.2">
      <c r="A1428" s="48" t="s">
        <v>628</v>
      </c>
      <c r="B1428" s="201"/>
      <c r="C1428" s="202"/>
      <c r="D1428" s="203"/>
      <c r="E1428" s="204" t="s">
        <v>499</v>
      </c>
      <c r="F1428" s="205"/>
      <c r="G1428" s="50" t="s">
        <v>498</v>
      </c>
      <c r="H1428" s="204" t="s">
        <v>375</v>
      </c>
      <c r="I1428" s="205"/>
      <c r="K1428" s="48" t="str">
        <f t="shared" si="44"/>
        <v>г Одинцово, ул Северная, 36</v>
      </c>
      <c r="L1428" s="48" t="str">
        <f>VLOOKUP(A:A,Лист2!$A:$F,2,FALSE)</f>
        <v>г.Одинцово, Северная, 36</v>
      </c>
      <c r="S1428" s="48">
        <f t="shared" si="45"/>
        <v>0</v>
      </c>
    </row>
    <row r="1429" spans="1:19" ht="11.85" customHeight="1" x14ac:dyDescent="0.2">
      <c r="A1429" s="48" t="s">
        <v>628</v>
      </c>
      <c r="B1429" s="198" t="s">
        <v>497</v>
      </c>
      <c r="C1429" s="212"/>
      <c r="D1429" s="213"/>
      <c r="E1429" s="204" t="s">
        <v>623</v>
      </c>
      <c r="F1429" s="205"/>
      <c r="G1429" s="50" t="s">
        <v>350</v>
      </c>
      <c r="H1429" s="204" t="s">
        <v>488</v>
      </c>
      <c r="I1429" s="205"/>
      <c r="K1429" s="48" t="str">
        <f t="shared" si="44"/>
        <v>г Одинцово, ул Северная, 36</v>
      </c>
      <c r="L1429" s="48" t="str">
        <f>VLOOKUP(A:A,Лист2!$A:$F,2,FALSE)</f>
        <v>г.Одинцово, Северная, 36</v>
      </c>
      <c r="S1429" s="48">
        <f t="shared" si="45"/>
        <v>0</v>
      </c>
    </row>
    <row r="1430" spans="1:19" ht="11.85" customHeight="1" x14ac:dyDescent="0.2">
      <c r="A1430" s="48" t="s">
        <v>628</v>
      </c>
      <c r="B1430" s="51"/>
      <c r="C1430" s="196" t="s">
        <v>622</v>
      </c>
      <c r="D1430" s="197"/>
      <c r="E1430" s="197"/>
      <c r="F1430" s="197"/>
      <c r="G1430" s="197"/>
      <c r="H1430" s="197"/>
      <c r="I1430" s="196"/>
      <c r="K1430" s="48" t="str">
        <f t="shared" si="44"/>
        <v>г Одинцово, ул Северная, 36</v>
      </c>
      <c r="L1430" s="48" t="str">
        <f>VLOOKUP(A:A,Лист2!$A:$F,2,FALSE)</f>
        <v>г.Одинцово, Северная, 36</v>
      </c>
      <c r="S1430" s="48">
        <f t="shared" si="45"/>
        <v>0</v>
      </c>
    </row>
    <row r="1431" spans="1:19" ht="11.85" customHeight="1" x14ac:dyDescent="0.2">
      <c r="A1431" s="48" t="s">
        <v>622</v>
      </c>
      <c r="B1431" s="198" t="s">
        <v>505</v>
      </c>
      <c r="C1431" s="199"/>
      <c r="D1431" s="200"/>
      <c r="E1431" s="204" t="s">
        <v>503</v>
      </c>
      <c r="F1431" s="205"/>
      <c r="G1431" s="50" t="s">
        <v>368</v>
      </c>
      <c r="H1431" s="204" t="s">
        <v>406</v>
      </c>
      <c r="I1431" s="205"/>
      <c r="K1431" s="48" t="str">
        <f t="shared" si="44"/>
        <v>г Одинцово, ул Северная, 42</v>
      </c>
      <c r="L1431" s="48" t="str">
        <f>VLOOKUP(A:A,Лист2!$A:$F,2,FALSE)</f>
        <v>г.Одинцово, Северная, 42</v>
      </c>
      <c r="S1431" s="48">
        <f t="shared" si="45"/>
        <v>0</v>
      </c>
    </row>
    <row r="1432" spans="1:19" ht="11.1" customHeight="1" x14ac:dyDescent="0.2">
      <c r="A1432" s="48" t="s">
        <v>622</v>
      </c>
      <c r="B1432" s="201"/>
      <c r="C1432" s="202"/>
      <c r="D1432" s="203"/>
      <c r="E1432" s="204" t="s">
        <v>501</v>
      </c>
      <c r="F1432" s="205"/>
      <c r="G1432" s="50" t="s">
        <v>368</v>
      </c>
      <c r="H1432" s="204" t="s">
        <v>488</v>
      </c>
      <c r="I1432" s="205"/>
      <c r="K1432" s="48" t="str">
        <f t="shared" si="44"/>
        <v>г Одинцово, ул Северная, 42</v>
      </c>
      <c r="L1432" s="48" t="str">
        <f>VLOOKUP(A:A,Лист2!$A:$F,2,FALSE)</f>
        <v>г.Одинцово, Северная, 42</v>
      </c>
      <c r="S1432" s="48">
        <f t="shared" si="45"/>
        <v>0</v>
      </c>
    </row>
    <row r="1433" spans="1:19" ht="11.85" customHeight="1" x14ac:dyDescent="0.2">
      <c r="A1433" s="48" t="s">
        <v>622</v>
      </c>
      <c r="B1433" s="198" t="s">
        <v>339</v>
      </c>
      <c r="C1433" s="199"/>
      <c r="D1433" s="200"/>
      <c r="E1433" s="204" t="s">
        <v>351</v>
      </c>
      <c r="F1433" s="205"/>
      <c r="G1433" s="50" t="s">
        <v>350</v>
      </c>
      <c r="H1433" s="204" t="s">
        <v>370</v>
      </c>
      <c r="I1433" s="205"/>
      <c r="K1433" s="48" t="str">
        <f t="shared" si="44"/>
        <v>г Одинцово, ул Северная, 42</v>
      </c>
      <c r="L1433" s="48" t="str">
        <f>VLOOKUP(A:A,Лист2!$A:$F,2,FALSE)</f>
        <v>г.Одинцово, Северная, 42</v>
      </c>
      <c r="S1433" s="48">
        <f t="shared" si="45"/>
        <v>0</v>
      </c>
    </row>
    <row r="1434" spans="1:19" ht="11.85" customHeight="1" x14ac:dyDescent="0.2">
      <c r="A1434" s="48" t="s">
        <v>622</v>
      </c>
      <c r="B1434" s="209"/>
      <c r="C1434" s="210"/>
      <c r="D1434" s="211"/>
      <c r="E1434" s="204" t="s">
        <v>371</v>
      </c>
      <c r="F1434" s="205"/>
      <c r="G1434" s="50" t="s">
        <v>350</v>
      </c>
      <c r="H1434" s="204" t="s">
        <v>370</v>
      </c>
      <c r="I1434" s="205"/>
      <c r="K1434" s="48" t="str">
        <f t="shared" si="44"/>
        <v>г Одинцово, ул Северная, 42</v>
      </c>
      <c r="L1434" s="48" t="str">
        <f>VLOOKUP(A:A,Лист2!$A:$F,2,FALSE)</f>
        <v>г.Одинцово, Северная, 42</v>
      </c>
      <c r="S1434" s="48">
        <f t="shared" si="45"/>
        <v>0</v>
      </c>
    </row>
    <row r="1435" spans="1:19" ht="11.85" customHeight="1" x14ac:dyDescent="0.2">
      <c r="A1435" s="48" t="s">
        <v>622</v>
      </c>
      <c r="B1435" s="209"/>
      <c r="C1435" s="210"/>
      <c r="D1435" s="211"/>
      <c r="E1435" s="204" t="s">
        <v>369</v>
      </c>
      <c r="F1435" s="205"/>
      <c r="G1435" s="50" t="s">
        <v>368</v>
      </c>
      <c r="H1435" s="204" t="s">
        <v>367</v>
      </c>
      <c r="I1435" s="205"/>
      <c r="K1435" s="48" t="str">
        <f t="shared" si="44"/>
        <v>г Одинцово, ул Северная, 42</v>
      </c>
      <c r="L1435" s="48" t="str">
        <f>VLOOKUP(A:A,Лист2!$A:$F,2,FALSE)</f>
        <v>г.Одинцово, Северная, 42</v>
      </c>
      <c r="S1435" s="48">
        <f t="shared" si="45"/>
        <v>0</v>
      </c>
    </row>
    <row r="1436" spans="1:19" ht="11.1" customHeight="1" x14ac:dyDescent="0.2">
      <c r="A1436" s="48" t="s">
        <v>622</v>
      </c>
      <c r="B1436" s="209"/>
      <c r="C1436" s="210"/>
      <c r="D1436" s="211"/>
      <c r="E1436" s="204" t="s">
        <v>366</v>
      </c>
      <c r="F1436" s="205"/>
      <c r="G1436" s="50" t="s">
        <v>365</v>
      </c>
      <c r="H1436" s="204" t="s">
        <v>364</v>
      </c>
      <c r="I1436" s="205"/>
      <c r="K1436" s="48" t="str">
        <f t="shared" si="44"/>
        <v>г Одинцово, ул Северная, 42</v>
      </c>
      <c r="L1436" s="48" t="str">
        <f>VLOOKUP(A:A,Лист2!$A:$F,2,FALSE)</f>
        <v>г.Одинцово, Северная, 42</v>
      </c>
      <c r="S1436" s="48">
        <f t="shared" si="45"/>
        <v>0</v>
      </c>
    </row>
    <row r="1437" spans="1:19" ht="11.85" customHeight="1" x14ac:dyDescent="0.2">
      <c r="A1437" s="48" t="s">
        <v>622</v>
      </c>
      <c r="B1437" s="209"/>
      <c r="C1437" s="210"/>
      <c r="D1437" s="211"/>
      <c r="E1437" s="204" t="s">
        <v>517</v>
      </c>
      <c r="F1437" s="205"/>
      <c r="G1437" s="50" t="s">
        <v>361</v>
      </c>
      <c r="H1437" s="204" t="s">
        <v>336</v>
      </c>
      <c r="I1437" s="205"/>
      <c r="K1437" s="48" t="str">
        <f t="shared" si="44"/>
        <v>г Одинцово, ул Северная, 42</v>
      </c>
      <c r="L1437" s="48" t="str">
        <f>VLOOKUP(A:A,Лист2!$A:$F,2,FALSE)</f>
        <v>г.Одинцово, Северная, 42</v>
      </c>
      <c r="S1437" s="57">
        <f>G1437*1</f>
        <v>33.17</v>
      </c>
    </row>
    <row r="1438" spans="1:19" ht="11.85" customHeight="1" x14ac:dyDescent="0.2">
      <c r="A1438" s="48" t="s">
        <v>622</v>
      </c>
      <c r="B1438" s="201"/>
      <c r="C1438" s="202"/>
      <c r="D1438" s="203"/>
      <c r="E1438" s="204" t="s">
        <v>514</v>
      </c>
      <c r="F1438" s="205"/>
      <c r="G1438" s="50" t="s">
        <v>507</v>
      </c>
      <c r="H1438" s="204" t="s">
        <v>346</v>
      </c>
      <c r="I1438" s="205"/>
      <c r="K1438" s="48" t="str">
        <f t="shared" si="44"/>
        <v>г Одинцово, ул Северная, 42</v>
      </c>
      <c r="L1438" s="48" t="str">
        <f>VLOOKUP(A:A,Лист2!$A:$F,2,FALSE)</f>
        <v>г.Одинцово, Северная, 42</v>
      </c>
      <c r="S1438" s="48">
        <f t="shared" si="45"/>
        <v>0</v>
      </c>
    </row>
    <row r="1439" spans="1:19" ht="11.85" customHeight="1" x14ac:dyDescent="0.2">
      <c r="A1439" s="48" t="s">
        <v>622</v>
      </c>
      <c r="B1439" s="198" t="s">
        <v>497</v>
      </c>
      <c r="C1439" s="199"/>
      <c r="D1439" s="200"/>
      <c r="E1439" s="204" t="s">
        <v>495</v>
      </c>
      <c r="F1439" s="205"/>
      <c r="G1439" s="50" t="s">
        <v>365</v>
      </c>
      <c r="H1439" s="204" t="s">
        <v>494</v>
      </c>
      <c r="I1439" s="205"/>
      <c r="K1439" s="48" t="str">
        <f t="shared" si="44"/>
        <v>г Одинцово, ул Северная, 42</v>
      </c>
      <c r="L1439" s="48" t="str">
        <f>VLOOKUP(A:A,Лист2!$A:$F,2,FALSE)</f>
        <v>г.Одинцово, Северная, 42</v>
      </c>
      <c r="S1439" s="48">
        <f t="shared" si="45"/>
        <v>0</v>
      </c>
    </row>
    <row r="1440" spans="1:19" ht="11.1" customHeight="1" x14ac:dyDescent="0.2">
      <c r="A1440" s="48" t="s">
        <v>622</v>
      </c>
      <c r="B1440" s="209"/>
      <c r="C1440" s="210"/>
      <c r="D1440" s="211"/>
      <c r="E1440" s="204" t="s">
        <v>492</v>
      </c>
      <c r="F1440" s="205"/>
      <c r="G1440" s="50" t="s">
        <v>350</v>
      </c>
      <c r="H1440" s="204" t="s">
        <v>491</v>
      </c>
      <c r="I1440" s="205"/>
      <c r="K1440" s="48" t="str">
        <f t="shared" si="44"/>
        <v>г Одинцово, ул Северная, 42</v>
      </c>
      <c r="L1440" s="48" t="str">
        <f>VLOOKUP(A:A,Лист2!$A:$F,2,FALSE)</f>
        <v>г.Одинцово, Северная, 42</v>
      </c>
      <c r="S1440" s="48">
        <f t="shared" si="45"/>
        <v>0</v>
      </c>
    </row>
    <row r="1441" spans="1:19" ht="11.85" customHeight="1" x14ac:dyDescent="0.2">
      <c r="A1441" s="48" t="s">
        <v>622</v>
      </c>
      <c r="B1441" s="201"/>
      <c r="C1441" s="202"/>
      <c r="D1441" s="203"/>
      <c r="E1441" s="204" t="s">
        <v>489</v>
      </c>
      <c r="F1441" s="205"/>
      <c r="G1441" s="50" t="s">
        <v>350</v>
      </c>
      <c r="H1441" s="204" t="s">
        <v>488</v>
      </c>
      <c r="I1441" s="205"/>
      <c r="K1441" s="48" t="str">
        <f t="shared" si="44"/>
        <v>г Одинцово, ул Северная, 42</v>
      </c>
      <c r="L1441" s="48" t="str">
        <f>VLOOKUP(A:A,Лист2!$A:$F,2,FALSE)</f>
        <v>г.Одинцово, Северная, 42</v>
      </c>
      <c r="S1441" s="48">
        <f t="shared" si="45"/>
        <v>0</v>
      </c>
    </row>
    <row r="1442" spans="1:19" ht="11.85" customHeight="1" x14ac:dyDescent="0.2">
      <c r="A1442" s="48" t="s">
        <v>622</v>
      </c>
      <c r="B1442" s="51"/>
      <c r="C1442" s="196" t="s">
        <v>621</v>
      </c>
      <c r="D1442" s="197"/>
      <c r="E1442" s="197"/>
      <c r="F1442" s="197"/>
      <c r="G1442" s="197"/>
      <c r="H1442" s="197"/>
      <c r="I1442" s="196"/>
      <c r="K1442" s="48" t="str">
        <f t="shared" si="44"/>
        <v>г Одинцово, ул Северная, 42</v>
      </c>
      <c r="L1442" s="48" t="str">
        <f>VLOOKUP(A:A,Лист2!$A:$F,2,FALSE)</f>
        <v>г.Одинцово, Северная, 42</v>
      </c>
      <c r="S1442" s="48">
        <f t="shared" si="45"/>
        <v>0</v>
      </c>
    </row>
    <row r="1443" spans="1:19" ht="11.85" customHeight="1" x14ac:dyDescent="0.2">
      <c r="A1443" s="48" t="s">
        <v>621</v>
      </c>
      <c r="B1443" s="198" t="s">
        <v>505</v>
      </c>
      <c r="C1443" s="199"/>
      <c r="D1443" s="200"/>
      <c r="E1443" s="204" t="s">
        <v>503</v>
      </c>
      <c r="F1443" s="205"/>
      <c r="G1443" s="50" t="s">
        <v>368</v>
      </c>
      <c r="H1443" s="204" t="s">
        <v>406</v>
      </c>
      <c r="I1443" s="205"/>
      <c r="K1443" s="48" t="str">
        <f t="shared" si="44"/>
        <v>г Одинцово, ул Северная, 44</v>
      </c>
      <c r="L1443" s="48" t="str">
        <f>VLOOKUP(A:A,Лист2!$A:$F,2,FALSE)</f>
        <v>г.Одинцово, Северная, 44</v>
      </c>
      <c r="S1443" s="48">
        <f t="shared" si="45"/>
        <v>0</v>
      </c>
    </row>
    <row r="1444" spans="1:19" ht="11.1" customHeight="1" x14ac:dyDescent="0.2">
      <c r="A1444" s="48" t="s">
        <v>621</v>
      </c>
      <c r="B1444" s="201"/>
      <c r="C1444" s="202"/>
      <c r="D1444" s="203"/>
      <c r="E1444" s="204" t="s">
        <v>501</v>
      </c>
      <c r="F1444" s="205"/>
      <c r="G1444" s="50" t="s">
        <v>368</v>
      </c>
      <c r="H1444" s="204" t="s">
        <v>488</v>
      </c>
      <c r="I1444" s="205"/>
      <c r="K1444" s="48" t="str">
        <f t="shared" si="44"/>
        <v>г Одинцово, ул Северная, 44</v>
      </c>
      <c r="L1444" s="48" t="str">
        <f>VLOOKUP(A:A,Лист2!$A:$F,2,FALSE)</f>
        <v>г.Одинцово, Северная, 44</v>
      </c>
      <c r="S1444" s="48">
        <f t="shared" si="45"/>
        <v>0</v>
      </c>
    </row>
    <row r="1445" spans="1:19" ht="11.85" customHeight="1" x14ac:dyDescent="0.2">
      <c r="A1445" s="48" t="s">
        <v>621</v>
      </c>
      <c r="B1445" s="198" t="s">
        <v>339</v>
      </c>
      <c r="C1445" s="199"/>
      <c r="D1445" s="200"/>
      <c r="E1445" s="204" t="s">
        <v>351</v>
      </c>
      <c r="F1445" s="205"/>
      <c r="G1445" s="50" t="s">
        <v>350</v>
      </c>
      <c r="H1445" s="204" t="s">
        <v>370</v>
      </c>
      <c r="I1445" s="205"/>
      <c r="K1445" s="48" t="str">
        <f t="shared" si="44"/>
        <v>г Одинцово, ул Северная, 44</v>
      </c>
      <c r="L1445" s="48" t="str">
        <f>VLOOKUP(A:A,Лист2!$A:$F,2,FALSE)</f>
        <v>г.Одинцово, Северная, 44</v>
      </c>
      <c r="S1445" s="48">
        <f t="shared" si="45"/>
        <v>0</v>
      </c>
    </row>
    <row r="1446" spans="1:19" ht="11.85" customHeight="1" x14ac:dyDescent="0.2">
      <c r="A1446" s="48" t="s">
        <v>621</v>
      </c>
      <c r="B1446" s="209"/>
      <c r="C1446" s="210"/>
      <c r="D1446" s="211"/>
      <c r="E1446" s="204" t="s">
        <v>371</v>
      </c>
      <c r="F1446" s="205"/>
      <c r="G1446" s="50" t="s">
        <v>350</v>
      </c>
      <c r="H1446" s="204" t="s">
        <v>370</v>
      </c>
      <c r="I1446" s="205"/>
      <c r="K1446" s="48" t="str">
        <f t="shared" si="44"/>
        <v>г Одинцово, ул Северная, 44</v>
      </c>
      <c r="L1446" s="48" t="str">
        <f>VLOOKUP(A:A,Лист2!$A:$F,2,FALSE)</f>
        <v>г.Одинцово, Северная, 44</v>
      </c>
      <c r="S1446" s="48">
        <f t="shared" si="45"/>
        <v>0</v>
      </c>
    </row>
    <row r="1447" spans="1:19" ht="11.85" customHeight="1" x14ac:dyDescent="0.2">
      <c r="A1447" s="48" t="s">
        <v>621</v>
      </c>
      <c r="B1447" s="209"/>
      <c r="C1447" s="210"/>
      <c r="D1447" s="211"/>
      <c r="E1447" s="204" t="s">
        <v>369</v>
      </c>
      <c r="F1447" s="205"/>
      <c r="G1447" s="50" t="s">
        <v>368</v>
      </c>
      <c r="H1447" s="204" t="s">
        <v>367</v>
      </c>
      <c r="I1447" s="205"/>
      <c r="K1447" s="48" t="str">
        <f t="shared" si="44"/>
        <v>г Одинцово, ул Северная, 44</v>
      </c>
      <c r="L1447" s="48" t="str">
        <f>VLOOKUP(A:A,Лист2!$A:$F,2,FALSE)</f>
        <v>г.Одинцово, Северная, 44</v>
      </c>
      <c r="S1447" s="48">
        <f t="shared" si="45"/>
        <v>0</v>
      </c>
    </row>
    <row r="1448" spans="1:19" ht="11.1" customHeight="1" x14ac:dyDescent="0.2">
      <c r="A1448" s="48" t="s">
        <v>621</v>
      </c>
      <c r="B1448" s="209"/>
      <c r="C1448" s="210"/>
      <c r="D1448" s="211"/>
      <c r="E1448" s="204" t="s">
        <v>366</v>
      </c>
      <c r="F1448" s="205"/>
      <c r="G1448" s="50" t="s">
        <v>365</v>
      </c>
      <c r="H1448" s="204" t="s">
        <v>364</v>
      </c>
      <c r="I1448" s="205"/>
      <c r="K1448" s="48" t="str">
        <f t="shared" si="44"/>
        <v>г Одинцово, ул Северная, 44</v>
      </c>
      <c r="L1448" s="48" t="str">
        <f>VLOOKUP(A:A,Лист2!$A:$F,2,FALSE)</f>
        <v>г.Одинцово, Северная, 44</v>
      </c>
      <c r="S1448" s="48">
        <f t="shared" si="45"/>
        <v>0</v>
      </c>
    </row>
    <row r="1449" spans="1:19" ht="11.85" customHeight="1" x14ac:dyDescent="0.2">
      <c r="A1449" s="48" t="s">
        <v>621</v>
      </c>
      <c r="B1449" s="209"/>
      <c r="C1449" s="210"/>
      <c r="D1449" s="211"/>
      <c r="E1449" s="204" t="s">
        <v>517</v>
      </c>
      <c r="F1449" s="205"/>
      <c r="G1449" s="50" t="s">
        <v>361</v>
      </c>
      <c r="H1449" s="204" t="s">
        <v>336</v>
      </c>
      <c r="I1449" s="205"/>
      <c r="K1449" s="48" t="str">
        <f t="shared" si="44"/>
        <v>г Одинцово, ул Северная, 44</v>
      </c>
      <c r="L1449" s="48" t="str">
        <f>VLOOKUP(A:A,Лист2!$A:$F,2,FALSE)</f>
        <v>г.Одинцово, Северная, 44</v>
      </c>
      <c r="S1449" s="57">
        <f>G1449*1</f>
        <v>33.17</v>
      </c>
    </row>
    <row r="1450" spans="1:19" ht="11.85" customHeight="1" x14ac:dyDescent="0.2">
      <c r="A1450" s="48" t="s">
        <v>621</v>
      </c>
      <c r="B1450" s="201"/>
      <c r="C1450" s="202"/>
      <c r="D1450" s="203"/>
      <c r="E1450" s="204" t="s">
        <v>514</v>
      </c>
      <c r="F1450" s="205"/>
      <c r="G1450" s="50" t="s">
        <v>507</v>
      </c>
      <c r="H1450" s="204" t="s">
        <v>346</v>
      </c>
      <c r="I1450" s="205"/>
      <c r="K1450" s="48" t="str">
        <f t="shared" si="44"/>
        <v>г Одинцово, ул Северная, 44</v>
      </c>
      <c r="L1450" s="48" t="str">
        <f>VLOOKUP(A:A,Лист2!$A:$F,2,FALSE)</f>
        <v>г.Одинцово, Северная, 44</v>
      </c>
      <c r="S1450" s="48">
        <f t="shared" si="45"/>
        <v>0</v>
      </c>
    </row>
    <row r="1451" spans="1:19" ht="11.85" customHeight="1" x14ac:dyDescent="0.2">
      <c r="A1451" s="48" t="s">
        <v>621</v>
      </c>
      <c r="B1451" s="198" t="s">
        <v>497</v>
      </c>
      <c r="C1451" s="199"/>
      <c r="D1451" s="200"/>
      <c r="E1451" s="204" t="s">
        <v>495</v>
      </c>
      <c r="F1451" s="205"/>
      <c r="G1451" s="50" t="s">
        <v>365</v>
      </c>
      <c r="H1451" s="204" t="s">
        <v>494</v>
      </c>
      <c r="I1451" s="205"/>
      <c r="K1451" s="48" t="str">
        <f t="shared" si="44"/>
        <v>г Одинцово, ул Северная, 44</v>
      </c>
      <c r="L1451" s="48" t="str">
        <f>VLOOKUP(A:A,Лист2!$A:$F,2,FALSE)</f>
        <v>г.Одинцово, Северная, 44</v>
      </c>
      <c r="S1451" s="48">
        <f t="shared" si="45"/>
        <v>0</v>
      </c>
    </row>
    <row r="1452" spans="1:19" ht="11.1" customHeight="1" x14ac:dyDescent="0.2">
      <c r="A1452" s="48" t="s">
        <v>621</v>
      </c>
      <c r="B1452" s="209"/>
      <c r="C1452" s="210"/>
      <c r="D1452" s="211"/>
      <c r="E1452" s="204" t="s">
        <v>492</v>
      </c>
      <c r="F1452" s="205"/>
      <c r="G1452" s="50" t="s">
        <v>350</v>
      </c>
      <c r="H1452" s="204" t="s">
        <v>491</v>
      </c>
      <c r="I1452" s="205"/>
      <c r="K1452" s="48" t="str">
        <f t="shared" si="44"/>
        <v>г Одинцово, ул Северная, 44</v>
      </c>
      <c r="L1452" s="48" t="str">
        <f>VLOOKUP(A:A,Лист2!$A:$F,2,FALSE)</f>
        <v>г.Одинцово, Северная, 44</v>
      </c>
      <c r="S1452" s="48">
        <f t="shared" si="45"/>
        <v>0</v>
      </c>
    </row>
    <row r="1453" spans="1:19" ht="11.85" customHeight="1" x14ac:dyDescent="0.2">
      <c r="A1453" s="48" t="s">
        <v>621</v>
      </c>
      <c r="B1453" s="201"/>
      <c r="C1453" s="202"/>
      <c r="D1453" s="203"/>
      <c r="E1453" s="204" t="s">
        <v>489</v>
      </c>
      <c r="F1453" s="205"/>
      <c r="G1453" s="50" t="s">
        <v>350</v>
      </c>
      <c r="H1453" s="204" t="s">
        <v>488</v>
      </c>
      <c r="I1453" s="205"/>
      <c r="K1453" s="48" t="str">
        <f t="shared" si="44"/>
        <v>г Одинцово, ул Северная, 44</v>
      </c>
      <c r="L1453" s="48" t="str">
        <f>VLOOKUP(A:A,Лист2!$A:$F,2,FALSE)</f>
        <v>г.Одинцово, Северная, 44</v>
      </c>
      <c r="S1453" s="48">
        <f t="shared" si="45"/>
        <v>0</v>
      </c>
    </row>
    <row r="1454" spans="1:19" ht="11.85" customHeight="1" x14ac:dyDescent="0.2">
      <c r="A1454" s="48" t="s">
        <v>621</v>
      </c>
      <c r="B1454" s="51"/>
      <c r="C1454" s="196" t="s">
        <v>620</v>
      </c>
      <c r="D1454" s="197"/>
      <c r="E1454" s="197"/>
      <c r="F1454" s="197"/>
      <c r="G1454" s="197"/>
      <c r="H1454" s="197"/>
      <c r="I1454" s="196"/>
      <c r="K1454" s="48" t="str">
        <f t="shared" si="44"/>
        <v>г Одинцово, ул Северная, 44</v>
      </c>
      <c r="L1454" s="48" t="str">
        <f>VLOOKUP(A:A,Лист2!$A:$F,2,FALSE)</f>
        <v>г.Одинцово, Северная, 44</v>
      </c>
      <c r="S1454" s="48">
        <f t="shared" si="45"/>
        <v>0</v>
      </c>
    </row>
    <row r="1455" spans="1:19" ht="11.85" customHeight="1" x14ac:dyDescent="0.2">
      <c r="A1455" s="48" t="s">
        <v>620</v>
      </c>
      <c r="B1455" s="198" t="s">
        <v>505</v>
      </c>
      <c r="C1455" s="199"/>
      <c r="D1455" s="200"/>
      <c r="E1455" s="204" t="s">
        <v>503</v>
      </c>
      <c r="F1455" s="205"/>
      <c r="G1455" s="50" t="s">
        <v>368</v>
      </c>
      <c r="H1455" s="204" t="s">
        <v>406</v>
      </c>
      <c r="I1455" s="205"/>
      <c r="K1455" s="48" t="str">
        <f t="shared" si="44"/>
        <v>г Одинцово, ул Северная, 46</v>
      </c>
      <c r="L1455" s="48" t="str">
        <f>VLOOKUP(A:A,Лист2!$A:$F,2,FALSE)</f>
        <v>г.Одинцово, Северная, 46</v>
      </c>
      <c r="S1455" s="48">
        <f t="shared" si="45"/>
        <v>0</v>
      </c>
    </row>
    <row r="1456" spans="1:19" ht="11.1" customHeight="1" x14ac:dyDescent="0.2">
      <c r="A1456" s="48" t="s">
        <v>620</v>
      </c>
      <c r="B1456" s="201"/>
      <c r="C1456" s="202"/>
      <c r="D1456" s="203"/>
      <c r="E1456" s="204" t="s">
        <v>501</v>
      </c>
      <c r="F1456" s="205"/>
      <c r="G1456" s="50" t="s">
        <v>368</v>
      </c>
      <c r="H1456" s="204" t="s">
        <v>488</v>
      </c>
      <c r="I1456" s="205"/>
      <c r="K1456" s="48" t="str">
        <f t="shared" si="44"/>
        <v>г Одинцово, ул Северная, 46</v>
      </c>
      <c r="L1456" s="48" t="str">
        <f>VLOOKUP(A:A,Лист2!$A:$F,2,FALSE)</f>
        <v>г.Одинцово, Северная, 46</v>
      </c>
      <c r="S1456" s="48">
        <f t="shared" si="45"/>
        <v>0</v>
      </c>
    </row>
    <row r="1457" spans="1:19" ht="11.85" customHeight="1" x14ac:dyDescent="0.2">
      <c r="A1457" s="48" t="s">
        <v>620</v>
      </c>
      <c r="B1457" s="198" t="s">
        <v>339</v>
      </c>
      <c r="C1457" s="199"/>
      <c r="D1457" s="200"/>
      <c r="E1457" s="204" t="s">
        <v>351</v>
      </c>
      <c r="F1457" s="205"/>
      <c r="G1457" s="50" t="s">
        <v>350</v>
      </c>
      <c r="H1457" s="204" t="s">
        <v>370</v>
      </c>
      <c r="I1457" s="205"/>
      <c r="K1457" s="48" t="str">
        <f t="shared" si="44"/>
        <v>г Одинцово, ул Северная, 46</v>
      </c>
      <c r="L1457" s="48" t="str">
        <f>VLOOKUP(A:A,Лист2!$A:$F,2,FALSE)</f>
        <v>г.Одинцово, Северная, 46</v>
      </c>
      <c r="S1457" s="48">
        <f t="shared" si="45"/>
        <v>0</v>
      </c>
    </row>
    <row r="1458" spans="1:19" ht="11.85" customHeight="1" x14ac:dyDescent="0.2">
      <c r="A1458" s="48" t="s">
        <v>620</v>
      </c>
      <c r="B1458" s="209"/>
      <c r="C1458" s="210"/>
      <c r="D1458" s="211"/>
      <c r="E1458" s="204" t="s">
        <v>371</v>
      </c>
      <c r="F1458" s="205"/>
      <c r="G1458" s="50" t="s">
        <v>350</v>
      </c>
      <c r="H1458" s="204" t="s">
        <v>370</v>
      </c>
      <c r="I1458" s="205"/>
      <c r="K1458" s="48" t="str">
        <f t="shared" si="44"/>
        <v>г Одинцово, ул Северная, 46</v>
      </c>
      <c r="L1458" s="48" t="str">
        <f>VLOOKUP(A:A,Лист2!$A:$F,2,FALSE)</f>
        <v>г.Одинцово, Северная, 46</v>
      </c>
      <c r="S1458" s="48">
        <f t="shared" si="45"/>
        <v>0</v>
      </c>
    </row>
    <row r="1459" spans="1:19" ht="11.85" customHeight="1" x14ac:dyDescent="0.2">
      <c r="A1459" s="48" t="s">
        <v>620</v>
      </c>
      <c r="B1459" s="209"/>
      <c r="C1459" s="210"/>
      <c r="D1459" s="211"/>
      <c r="E1459" s="204" t="s">
        <v>369</v>
      </c>
      <c r="F1459" s="205"/>
      <c r="G1459" s="50" t="s">
        <v>368</v>
      </c>
      <c r="H1459" s="204" t="s">
        <v>367</v>
      </c>
      <c r="I1459" s="205"/>
      <c r="K1459" s="48" t="str">
        <f t="shared" si="44"/>
        <v>г Одинцово, ул Северная, 46</v>
      </c>
      <c r="L1459" s="48" t="str">
        <f>VLOOKUP(A:A,Лист2!$A:$F,2,FALSE)</f>
        <v>г.Одинцово, Северная, 46</v>
      </c>
      <c r="S1459" s="48">
        <f t="shared" si="45"/>
        <v>0</v>
      </c>
    </row>
    <row r="1460" spans="1:19" ht="11.1" customHeight="1" x14ac:dyDescent="0.2">
      <c r="A1460" s="48" t="s">
        <v>620</v>
      </c>
      <c r="B1460" s="209"/>
      <c r="C1460" s="210"/>
      <c r="D1460" s="211"/>
      <c r="E1460" s="204" t="s">
        <v>366</v>
      </c>
      <c r="F1460" s="205"/>
      <c r="G1460" s="50" t="s">
        <v>365</v>
      </c>
      <c r="H1460" s="204" t="s">
        <v>364</v>
      </c>
      <c r="I1460" s="205"/>
      <c r="K1460" s="48" t="str">
        <f t="shared" si="44"/>
        <v>г Одинцово, ул Северная, 46</v>
      </c>
      <c r="L1460" s="48" t="str">
        <f>VLOOKUP(A:A,Лист2!$A:$F,2,FALSE)</f>
        <v>г.Одинцово, Северная, 46</v>
      </c>
      <c r="S1460" s="48">
        <f t="shared" si="45"/>
        <v>0</v>
      </c>
    </row>
    <row r="1461" spans="1:19" ht="11.85" customHeight="1" x14ac:dyDescent="0.2">
      <c r="A1461" s="48" t="s">
        <v>620</v>
      </c>
      <c r="B1461" s="209"/>
      <c r="C1461" s="210"/>
      <c r="D1461" s="211"/>
      <c r="E1461" s="204" t="s">
        <v>517</v>
      </c>
      <c r="F1461" s="205"/>
      <c r="G1461" s="50" t="s">
        <v>361</v>
      </c>
      <c r="H1461" s="204" t="s">
        <v>336</v>
      </c>
      <c r="I1461" s="205"/>
      <c r="K1461" s="48" t="str">
        <f t="shared" si="44"/>
        <v>г Одинцово, ул Северная, 46</v>
      </c>
      <c r="L1461" s="48" t="str">
        <f>VLOOKUP(A:A,Лист2!$A:$F,2,FALSE)</f>
        <v>г.Одинцово, Северная, 46</v>
      </c>
      <c r="S1461" s="57">
        <f>G1461*1</f>
        <v>33.17</v>
      </c>
    </row>
    <row r="1462" spans="1:19" ht="11.85" customHeight="1" x14ac:dyDescent="0.2">
      <c r="A1462" s="48" t="s">
        <v>620</v>
      </c>
      <c r="B1462" s="201"/>
      <c r="C1462" s="202"/>
      <c r="D1462" s="203"/>
      <c r="E1462" s="204" t="s">
        <v>514</v>
      </c>
      <c r="F1462" s="205"/>
      <c r="G1462" s="50" t="s">
        <v>507</v>
      </c>
      <c r="H1462" s="204" t="s">
        <v>346</v>
      </c>
      <c r="I1462" s="205"/>
      <c r="K1462" s="48" t="str">
        <f t="shared" si="44"/>
        <v>г Одинцово, ул Северная, 46</v>
      </c>
      <c r="L1462" s="48" t="str">
        <f>VLOOKUP(A:A,Лист2!$A:$F,2,FALSE)</f>
        <v>г.Одинцово, Северная, 46</v>
      </c>
      <c r="S1462" s="48">
        <f t="shared" si="45"/>
        <v>0</v>
      </c>
    </row>
    <row r="1463" spans="1:19" ht="11.85" customHeight="1" x14ac:dyDescent="0.2">
      <c r="A1463" s="48" t="s">
        <v>620</v>
      </c>
      <c r="B1463" s="198" t="s">
        <v>497</v>
      </c>
      <c r="C1463" s="199"/>
      <c r="D1463" s="200"/>
      <c r="E1463" s="204" t="s">
        <v>495</v>
      </c>
      <c r="F1463" s="205"/>
      <c r="G1463" s="50" t="s">
        <v>365</v>
      </c>
      <c r="H1463" s="204" t="s">
        <v>494</v>
      </c>
      <c r="I1463" s="205"/>
      <c r="K1463" s="48" t="str">
        <f t="shared" si="44"/>
        <v>г Одинцово, ул Северная, 46</v>
      </c>
      <c r="L1463" s="48" t="str">
        <f>VLOOKUP(A:A,Лист2!$A:$F,2,FALSE)</f>
        <v>г.Одинцово, Северная, 46</v>
      </c>
      <c r="S1463" s="48">
        <f t="shared" si="45"/>
        <v>0</v>
      </c>
    </row>
    <row r="1464" spans="1:19" ht="11.1" customHeight="1" x14ac:dyDescent="0.2">
      <c r="A1464" s="48" t="s">
        <v>620</v>
      </c>
      <c r="B1464" s="209"/>
      <c r="C1464" s="210"/>
      <c r="D1464" s="211"/>
      <c r="E1464" s="204" t="s">
        <v>492</v>
      </c>
      <c r="F1464" s="205"/>
      <c r="G1464" s="50" t="s">
        <v>350</v>
      </c>
      <c r="H1464" s="204" t="s">
        <v>491</v>
      </c>
      <c r="I1464" s="205"/>
      <c r="K1464" s="48" t="str">
        <f t="shared" si="44"/>
        <v>г Одинцово, ул Северная, 46</v>
      </c>
      <c r="L1464" s="48" t="str">
        <f>VLOOKUP(A:A,Лист2!$A:$F,2,FALSE)</f>
        <v>г.Одинцово, Северная, 46</v>
      </c>
      <c r="S1464" s="48">
        <f t="shared" si="45"/>
        <v>0</v>
      </c>
    </row>
    <row r="1465" spans="1:19" ht="11.85" customHeight="1" x14ac:dyDescent="0.2">
      <c r="A1465" s="48" t="s">
        <v>620</v>
      </c>
      <c r="B1465" s="201"/>
      <c r="C1465" s="202"/>
      <c r="D1465" s="203"/>
      <c r="E1465" s="204" t="s">
        <v>489</v>
      </c>
      <c r="F1465" s="205"/>
      <c r="G1465" s="50" t="s">
        <v>350</v>
      </c>
      <c r="H1465" s="204" t="s">
        <v>488</v>
      </c>
      <c r="I1465" s="205"/>
      <c r="K1465" s="48" t="str">
        <f t="shared" si="44"/>
        <v>г Одинцово, ул Северная, 46</v>
      </c>
      <c r="L1465" s="48" t="str">
        <f>VLOOKUP(A:A,Лист2!$A:$F,2,FALSE)</f>
        <v>г.Одинцово, Северная, 46</v>
      </c>
      <c r="S1465" s="48">
        <f t="shared" si="45"/>
        <v>0</v>
      </c>
    </row>
    <row r="1466" spans="1:19" ht="11.85" customHeight="1" x14ac:dyDescent="0.2">
      <c r="A1466" s="48" t="s">
        <v>620</v>
      </c>
      <c r="B1466" s="51"/>
      <c r="C1466" s="196" t="s">
        <v>619</v>
      </c>
      <c r="D1466" s="197"/>
      <c r="E1466" s="197"/>
      <c r="F1466" s="197"/>
      <c r="G1466" s="197"/>
      <c r="H1466" s="197"/>
      <c r="I1466" s="196"/>
      <c r="K1466" s="48" t="str">
        <f t="shared" si="44"/>
        <v>г Одинцово, ул Северная, 46</v>
      </c>
      <c r="L1466" s="48" t="str">
        <f>VLOOKUP(A:A,Лист2!$A:$F,2,FALSE)</f>
        <v>г.Одинцово, Северная, 46</v>
      </c>
      <c r="S1466" s="48">
        <f t="shared" si="45"/>
        <v>0</v>
      </c>
    </row>
    <row r="1467" spans="1:19" ht="11.85" customHeight="1" x14ac:dyDescent="0.2">
      <c r="A1467" s="48" t="s">
        <v>619</v>
      </c>
      <c r="B1467" s="198" t="s">
        <v>339</v>
      </c>
      <c r="C1467" s="199"/>
      <c r="D1467" s="200"/>
      <c r="E1467" s="204" t="s">
        <v>351</v>
      </c>
      <c r="F1467" s="205"/>
      <c r="G1467" s="50" t="s">
        <v>350</v>
      </c>
      <c r="H1467" s="204" t="s">
        <v>370</v>
      </c>
      <c r="I1467" s="205"/>
      <c r="K1467" s="48" t="str">
        <f t="shared" si="44"/>
        <v>г Одинцово, ул Северная, 48</v>
      </c>
      <c r="L1467" s="48" t="str">
        <f>VLOOKUP(A:A,Лист2!$A:$F,2,FALSE)</f>
        <v>г.Одинцово, Северная, 48</v>
      </c>
      <c r="S1467" s="48">
        <f t="shared" si="45"/>
        <v>0</v>
      </c>
    </row>
    <row r="1468" spans="1:19" ht="11.1" customHeight="1" x14ac:dyDescent="0.2">
      <c r="A1468" s="48" t="s">
        <v>619</v>
      </c>
      <c r="B1468" s="209"/>
      <c r="C1468" s="210"/>
      <c r="D1468" s="211"/>
      <c r="E1468" s="204" t="s">
        <v>371</v>
      </c>
      <c r="F1468" s="205"/>
      <c r="G1468" s="50" t="s">
        <v>350</v>
      </c>
      <c r="H1468" s="204" t="s">
        <v>370</v>
      </c>
      <c r="I1468" s="205"/>
      <c r="K1468" s="48" t="str">
        <f t="shared" si="44"/>
        <v>г Одинцово, ул Северная, 48</v>
      </c>
      <c r="L1468" s="48" t="str">
        <f>VLOOKUP(A:A,Лист2!$A:$F,2,FALSE)</f>
        <v>г.Одинцово, Северная, 48</v>
      </c>
      <c r="S1468" s="48">
        <f t="shared" si="45"/>
        <v>0</v>
      </c>
    </row>
    <row r="1469" spans="1:19" ht="11.85" customHeight="1" x14ac:dyDescent="0.2">
      <c r="A1469" s="48" t="s">
        <v>619</v>
      </c>
      <c r="B1469" s="209"/>
      <c r="C1469" s="210"/>
      <c r="D1469" s="211"/>
      <c r="E1469" s="204" t="s">
        <v>369</v>
      </c>
      <c r="F1469" s="205"/>
      <c r="G1469" s="50" t="s">
        <v>368</v>
      </c>
      <c r="H1469" s="204" t="s">
        <v>367</v>
      </c>
      <c r="I1469" s="205"/>
      <c r="K1469" s="48" t="str">
        <f t="shared" si="44"/>
        <v>г Одинцово, ул Северная, 48</v>
      </c>
      <c r="L1469" s="48" t="str">
        <f>VLOOKUP(A:A,Лист2!$A:$F,2,FALSE)</f>
        <v>г.Одинцово, Северная, 48</v>
      </c>
      <c r="S1469" s="48">
        <f t="shared" si="45"/>
        <v>0</v>
      </c>
    </row>
    <row r="1470" spans="1:19" ht="11.85" customHeight="1" x14ac:dyDescent="0.2">
      <c r="A1470" s="48" t="s">
        <v>619</v>
      </c>
      <c r="B1470" s="209"/>
      <c r="C1470" s="210"/>
      <c r="D1470" s="211"/>
      <c r="E1470" s="204" t="s">
        <v>366</v>
      </c>
      <c r="F1470" s="205"/>
      <c r="G1470" s="50" t="s">
        <v>365</v>
      </c>
      <c r="H1470" s="204" t="s">
        <v>364</v>
      </c>
      <c r="I1470" s="205"/>
      <c r="K1470" s="48" t="str">
        <f t="shared" si="44"/>
        <v>г Одинцово, ул Северная, 48</v>
      </c>
      <c r="L1470" s="48" t="str">
        <f>VLOOKUP(A:A,Лист2!$A:$F,2,FALSE)</f>
        <v>г.Одинцово, Северная, 48</v>
      </c>
      <c r="S1470" s="48">
        <f t="shared" si="45"/>
        <v>0</v>
      </c>
    </row>
    <row r="1471" spans="1:19" ht="11.85" customHeight="1" x14ac:dyDescent="0.2">
      <c r="A1471" s="48" t="s">
        <v>619</v>
      </c>
      <c r="B1471" s="209"/>
      <c r="C1471" s="210"/>
      <c r="D1471" s="211"/>
      <c r="E1471" s="204" t="s">
        <v>517</v>
      </c>
      <c r="F1471" s="205"/>
      <c r="G1471" s="50" t="s">
        <v>361</v>
      </c>
      <c r="H1471" s="204" t="s">
        <v>336</v>
      </c>
      <c r="I1471" s="205"/>
      <c r="K1471" s="48" t="str">
        <f t="shared" si="44"/>
        <v>г Одинцово, ул Северная, 48</v>
      </c>
      <c r="L1471" s="48" t="str">
        <f>VLOOKUP(A:A,Лист2!$A:$F,2,FALSE)</f>
        <v>г.Одинцово, Северная, 48</v>
      </c>
      <c r="S1471" s="57">
        <f>G1471*1</f>
        <v>33.17</v>
      </c>
    </row>
    <row r="1472" spans="1:19" ht="11.1" customHeight="1" x14ac:dyDescent="0.2">
      <c r="A1472" s="48" t="s">
        <v>619</v>
      </c>
      <c r="B1472" s="201"/>
      <c r="C1472" s="202"/>
      <c r="D1472" s="203"/>
      <c r="E1472" s="204" t="s">
        <v>514</v>
      </c>
      <c r="F1472" s="205"/>
      <c r="G1472" s="50" t="s">
        <v>507</v>
      </c>
      <c r="H1472" s="204" t="s">
        <v>346</v>
      </c>
      <c r="I1472" s="205"/>
      <c r="K1472" s="48" t="str">
        <f t="shared" si="44"/>
        <v>г Одинцово, ул Северная, 48</v>
      </c>
      <c r="L1472" s="48" t="str">
        <f>VLOOKUP(A:A,Лист2!$A:$F,2,FALSE)</f>
        <v>г.Одинцово, Северная, 48</v>
      </c>
      <c r="S1472" s="48">
        <f t="shared" si="45"/>
        <v>0</v>
      </c>
    </row>
    <row r="1473" spans="1:19" ht="11.85" customHeight="1" x14ac:dyDescent="0.2">
      <c r="A1473" s="48" t="s">
        <v>619</v>
      </c>
      <c r="B1473" s="51"/>
      <c r="C1473" s="196" t="s">
        <v>618</v>
      </c>
      <c r="D1473" s="197"/>
      <c r="E1473" s="197"/>
      <c r="F1473" s="197"/>
      <c r="G1473" s="197"/>
      <c r="H1473" s="197"/>
      <c r="I1473" s="196"/>
      <c r="K1473" s="48" t="str">
        <f t="shared" si="44"/>
        <v>г Одинцово, ул Северная, 48</v>
      </c>
      <c r="L1473" s="48" t="str">
        <f>VLOOKUP(A:A,Лист2!$A:$F,2,FALSE)</f>
        <v>г.Одинцово, Северная, 48</v>
      </c>
      <c r="S1473" s="48">
        <f t="shared" si="45"/>
        <v>0</v>
      </c>
    </row>
    <row r="1474" spans="1:19" ht="11.85" customHeight="1" x14ac:dyDescent="0.2">
      <c r="A1474" s="48" t="s">
        <v>618</v>
      </c>
      <c r="B1474" s="198" t="s">
        <v>505</v>
      </c>
      <c r="C1474" s="199"/>
      <c r="D1474" s="200"/>
      <c r="E1474" s="204" t="s">
        <v>503</v>
      </c>
      <c r="F1474" s="205"/>
      <c r="G1474" s="50" t="s">
        <v>368</v>
      </c>
      <c r="H1474" s="204" t="s">
        <v>406</v>
      </c>
      <c r="I1474" s="205"/>
      <c r="K1474" s="48" t="str">
        <f t="shared" si="44"/>
        <v>г Одинцово, ул Северная, 50</v>
      </c>
      <c r="L1474" s="48" t="str">
        <f>VLOOKUP(A:A,Лист2!$A:$F,2,FALSE)</f>
        <v>г.Одинцово, Северная, 50</v>
      </c>
      <c r="S1474" s="48">
        <f t="shared" si="45"/>
        <v>0</v>
      </c>
    </row>
    <row r="1475" spans="1:19" ht="11.85" customHeight="1" x14ac:dyDescent="0.2">
      <c r="A1475" s="48" t="s">
        <v>618</v>
      </c>
      <c r="B1475" s="201"/>
      <c r="C1475" s="202"/>
      <c r="D1475" s="203"/>
      <c r="E1475" s="204" t="s">
        <v>501</v>
      </c>
      <c r="F1475" s="205"/>
      <c r="G1475" s="50" t="s">
        <v>368</v>
      </c>
      <c r="H1475" s="204" t="s">
        <v>488</v>
      </c>
      <c r="I1475" s="205"/>
      <c r="K1475" s="48" t="str">
        <f t="shared" si="44"/>
        <v>г Одинцово, ул Северная, 50</v>
      </c>
      <c r="L1475" s="48" t="str">
        <f>VLOOKUP(A:A,Лист2!$A:$F,2,FALSE)</f>
        <v>г.Одинцово, Северная, 50</v>
      </c>
      <c r="S1475" s="48">
        <f t="shared" si="45"/>
        <v>0</v>
      </c>
    </row>
    <row r="1476" spans="1:19" ht="11.85" customHeight="1" x14ac:dyDescent="0.2">
      <c r="A1476" s="48" t="s">
        <v>618</v>
      </c>
      <c r="B1476" s="198" t="s">
        <v>339</v>
      </c>
      <c r="C1476" s="199"/>
      <c r="D1476" s="200"/>
      <c r="E1476" s="204" t="s">
        <v>351</v>
      </c>
      <c r="F1476" s="205"/>
      <c r="G1476" s="50" t="s">
        <v>350</v>
      </c>
      <c r="H1476" s="204" t="s">
        <v>370</v>
      </c>
      <c r="I1476" s="205"/>
      <c r="K1476" s="48" t="str">
        <f t="shared" si="44"/>
        <v>г Одинцово, ул Северная, 50</v>
      </c>
      <c r="L1476" s="48" t="str">
        <f>VLOOKUP(A:A,Лист2!$A:$F,2,FALSE)</f>
        <v>г.Одинцово, Северная, 50</v>
      </c>
      <c r="S1476" s="48">
        <f t="shared" si="45"/>
        <v>0</v>
      </c>
    </row>
    <row r="1477" spans="1:19" ht="11.85" customHeight="1" x14ac:dyDescent="0.2">
      <c r="A1477" s="48" t="s">
        <v>618</v>
      </c>
      <c r="B1477" s="209"/>
      <c r="C1477" s="210"/>
      <c r="D1477" s="211"/>
      <c r="E1477" s="204" t="s">
        <v>371</v>
      </c>
      <c r="F1477" s="205"/>
      <c r="G1477" s="50" t="s">
        <v>350</v>
      </c>
      <c r="H1477" s="204" t="s">
        <v>370</v>
      </c>
      <c r="I1477" s="205"/>
      <c r="K1477" s="48" t="str">
        <f t="shared" si="44"/>
        <v>г Одинцово, ул Северная, 50</v>
      </c>
      <c r="L1477" s="48" t="str">
        <f>VLOOKUP(A:A,Лист2!$A:$F,2,FALSE)</f>
        <v>г.Одинцово, Северная, 50</v>
      </c>
      <c r="S1477" s="48">
        <f t="shared" si="45"/>
        <v>0</v>
      </c>
    </row>
    <row r="1478" spans="1:19" ht="11.85" customHeight="1" x14ac:dyDescent="0.2">
      <c r="A1478" s="48" t="s">
        <v>618</v>
      </c>
      <c r="B1478" s="209"/>
      <c r="C1478" s="210"/>
      <c r="D1478" s="211"/>
      <c r="E1478" s="204" t="s">
        <v>369</v>
      </c>
      <c r="F1478" s="205"/>
      <c r="G1478" s="50" t="s">
        <v>368</v>
      </c>
      <c r="H1478" s="204" t="s">
        <v>367</v>
      </c>
      <c r="I1478" s="205"/>
      <c r="K1478" s="48" t="str">
        <f t="shared" si="44"/>
        <v>г Одинцово, ул Северная, 50</v>
      </c>
      <c r="L1478" s="48" t="str">
        <f>VLOOKUP(A:A,Лист2!$A:$F,2,FALSE)</f>
        <v>г.Одинцово, Северная, 50</v>
      </c>
      <c r="S1478" s="48">
        <f t="shared" si="45"/>
        <v>0</v>
      </c>
    </row>
    <row r="1479" spans="1:19" ht="11.1" customHeight="1" x14ac:dyDescent="0.2">
      <c r="A1479" s="48" t="s">
        <v>618</v>
      </c>
      <c r="B1479" s="209"/>
      <c r="C1479" s="210"/>
      <c r="D1479" s="211"/>
      <c r="E1479" s="204" t="s">
        <v>366</v>
      </c>
      <c r="F1479" s="205"/>
      <c r="G1479" s="50" t="s">
        <v>365</v>
      </c>
      <c r="H1479" s="204" t="s">
        <v>364</v>
      </c>
      <c r="I1479" s="205"/>
      <c r="K1479" s="48" t="str">
        <f t="shared" si="44"/>
        <v>г Одинцово, ул Северная, 50</v>
      </c>
      <c r="L1479" s="48" t="str">
        <f>VLOOKUP(A:A,Лист2!$A:$F,2,FALSE)</f>
        <v>г.Одинцово, Северная, 50</v>
      </c>
      <c r="S1479" s="48">
        <f t="shared" si="45"/>
        <v>0</v>
      </c>
    </row>
    <row r="1480" spans="1:19" ht="11.85" customHeight="1" x14ac:dyDescent="0.2">
      <c r="A1480" s="48" t="s">
        <v>618</v>
      </c>
      <c r="B1480" s="209"/>
      <c r="C1480" s="210"/>
      <c r="D1480" s="211"/>
      <c r="E1480" s="204" t="s">
        <v>517</v>
      </c>
      <c r="F1480" s="205"/>
      <c r="G1480" s="50" t="s">
        <v>361</v>
      </c>
      <c r="H1480" s="204" t="s">
        <v>336</v>
      </c>
      <c r="I1480" s="205"/>
      <c r="K1480" s="48" t="str">
        <f t="shared" si="44"/>
        <v>г Одинцово, ул Северная, 50</v>
      </c>
      <c r="L1480" s="48" t="str">
        <f>VLOOKUP(A:A,Лист2!$A:$F,2,FALSE)</f>
        <v>г.Одинцово, Северная, 50</v>
      </c>
      <c r="S1480" s="57">
        <f>G1480*1</f>
        <v>33.17</v>
      </c>
    </row>
    <row r="1481" spans="1:19" ht="11.85" customHeight="1" x14ac:dyDescent="0.2">
      <c r="A1481" s="48" t="s">
        <v>618</v>
      </c>
      <c r="B1481" s="201"/>
      <c r="C1481" s="202"/>
      <c r="D1481" s="203"/>
      <c r="E1481" s="204" t="s">
        <v>514</v>
      </c>
      <c r="F1481" s="205"/>
      <c r="G1481" s="50" t="s">
        <v>507</v>
      </c>
      <c r="H1481" s="204" t="s">
        <v>346</v>
      </c>
      <c r="I1481" s="205"/>
      <c r="K1481" s="48" t="str">
        <f t="shared" si="44"/>
        <v>г Одинцово, ул Северная, 50</v>
      </c>
      <c r="L1481" s="48" t="str">
        <f>VLOOKUP(A:A,Лист2!$A:$F,2,FALSE)</f>
        <v>г.Одинцово, Северная, 50</v>
      </c>
      <c r="S1481" s="48">
        <f t="shared" si="45"/>
        <v>0</v>
      </c>
    </row>
    <row r="1482" spans="1:19" ht="11.85" customHeight="1" x14ac:dyDescent="0.2">
      <c r="A1482" s="48" t="s">
        <v>618</v>
      </c>
      <c r="B1482" s="198" t="s">
        <v>497</v>
      </c>
      <c r="C1482" s="199"/>
      <c r="D1482" s="200"/>
      <c r="E1482" s="204" t="s">
        <v>495</v>
      </c>
      <c r="F1482" s="205"/>
      <c r="G1482" s="50" t="s">
        <v>365</v>
      </c>
      <c r="H1482" s="204" t="s">
        <v>494</v>
      </c>
      <c r="I1482" s="205"/>
      <c r="K1482" s="48" t="str">
        <f t="shared" ref="K1482:K1545" si="46">IF(C1481&gt;0,C1481,K1481)</f>
        <v>г Одинцово, ул Северная, 50</v>
      </c>
      <c r="L1482" s="48" t="str">
        <f>VLOOKUP(A:A,Лист2!$A:$F,2,FALSE)</f>
        <v>г.Одинцово, Северная, 50</v>
      </c>
      <c r="S1482" s="48">
        <f t="shared" ref="S1482:S1544" si="47">IF($E1482=S$7,G1482,0)</f>
        <v>0</v>
      </c>
    </row>
    <row r="1483" spans="1:19" ht="11.1" customHeight="1" x14ac:dyDescent="0.2">
      <c r="A1483" s="48" t="s">
        <v>618</v>
      </c>
      <c r="B1483" s="209"/>
      <c r="C1483" s="210"/>
      <c r="D1483" s="211"/>
      <c r="E1483" s="204" t="s">
        <v>492</v>
      </c>
      <c r="F1483" s="205"/>
      <c r="G1483" s="50" t="s">
        <v>350</v>
      </c>
      <c r="H1483" s="204" t="s">
        <v>491</v>
      </c>
      <c r="I1483" s="205"/>
      <c r="K1483" s="48" t="str">
        <f t="shared" si="46"/>
        <v>г Одинцово, ул Северная, 50</v>
      </c>
      <c r="L1483" s="48" t="str">
        <f>VLOOKUP(A:A,Лист2!$A:$F,2,FALSE)</f>
        <v>г.Одинцово, Северная, 50</v>
      </c>
      <c r="S1483" s="48">
        <f t="shared" si="47"/>
        <v>0</v>
      </c>
    </row>
    <row r="1484" spans="1:19" ht="11.85" customHeight="1" x14ac:dyDescent="0.2">
      <c r="A1484" s="48" t="s">
        <v>618</v>
      </c>
      <c r="B1484" s="201"/>
      <c r="C1484" s="202"/>
      <c r="D1484" s="203"/>
      <c r="E1484" s="204" t="s">
        <v>489</v>
      </c>
      <c r="F1484" s="205"/>
      <c r="G1484" s="50" t="s">
        <v>350</v>
      </c>
      <c r="H1484" s="204" t="s">
        <v>488</v>
      </c>
      <c r="I1484" s="205"/>
      <c r="K1484" s="48" t="str">
        <f t="shared" si="46"/>
        <v>г Одинцово, ул Северная, 50</v>
      </c>
      <c r="L1484" s="48" t="str">
        <f>VLOOKUP(A:A,Лист2!$A:$F,2,FALSE)</f>
        <v>г.Одинцово, Северная, 50</v>
      </c>
      <c r="S1484" s="48">
        <f t="shared" si="47"/>
        <v>0</v>
      </c>
    </row>
    <row r="1485" spans="1:19" ht="11.85" customHeight="1" x14ac:dyDescent="0.2">
      <c r="A1485" s="48" t="s">
        <v>618</v>
      </c>
      <c r="B1485" s="51"/>
      <c r="C1485" s="196" t="s">
        <v>617</v>
      </c>
      <c r="D1485" s="197"/>
      <c r="E1485" s="197"/>
      <c r="F1485" s="197"/>
      <c r="G1485" s="197"/>
      <c r="H1485" s="197"/>
      <c r="I1485" s="196"/>
      <c r="K1485" s="48" t="str">
        <f t="shared" si="46"/>
        <v>г Одинцово, ул Северная, 50</v>
      </c>
      <c r="L1485" s="48" t="str">
        <f>VLOOKUP(A:A,Лист2!$A:$F,2,FALSE)</f>
        <v>г.Одинцово, Северная, 50</v>
      </c>
      <c r="S1485" s="48">
        <f t="shared" si="47"/>
        <v>0</v>
      </c>
    </row>
    <row r="1486" spans="1:19" ht="11.85" customHeight="1" x14ac:dyDescent="0.2">
      <c r="A1486" s="48" t="s">
        <v>617</v>
      </c>
      <c r="B1486" s="198" t="s">
        <v>505</v>
      </c>
      <c r="C1486" s="199"/>
      <c r="D1486" s="200"/>
      <c r="E1486" s="204" t="s">
        <v>503</v>
      </c>
      <c r="F1486" s="205"/>
      <c r="G1486" s="50" t="s">
        <v>368</v>
      </c>
      <c r="H1486" s="204" t="s">
        <v>406</v>
      </c>
      <c r="I1486" s="205"/>
      <c r="K1486" s="48" t="str">
        <f t="shared" si="46"/>
        <v>г Одинцово, ул Северная, 52</v>
      </c>
      <c r="L1486" s="48" t="str">
        <f>VLOOKUP(A:A,Лист2!$A:$F,2,FALSE)</f>
        <v>г.Одинцово, Северная, 52</v>
      </c>
      <c r="S1486" s="48">
        <f t="shared" si="47"/>
        <v>0</v>
      </c>
    </row>
    <row r="1487" spans="1:19" ht="11.1" customHeight="1" x14ac:dyDescent="0.2">
      <c r="A1487" s="48" t="s">
        <v>617</v>
      </c>
      <c r="B1487" s="201"/>
      <c r="C1487" s="202"/>
      <c r="D1487" s="203"/>
      <c r="E1487" s="204" t="s">
        <v>501</v>
      </c>
      <c r="F1487" s="205"/>
      <c r="G1487" s="50" t="s">
        <v>368</v>
      </c>
      <c r="H1487" s="204" t="s">
        <v>488</v>
      </c>
      <c r="I1487" s="205"/>
      <c r="K1487" s="48" t="str">
        <f t="shared" si="46"/>
        <v>г Одинцово, ул Северная, 52</v>
      </c>
      <c r="L1487" s="48" t="str">
        <f>VLOOKUP(A:A,Лист2!$A:$F,2,FALSE)</f>
        <v>г.Одинцово, Северная, 52</v>
      </c>
      <c r="S1487" s="48">
        <f t="shared" si="47"/>
        <v>0</v>
      </c>
    </row>
    <row r="1488" spans="1:19" ht="11.85" customHeight="1" x14ac:dyDescent="0.2">
      <c r="A1488" s="48" t="s">
        <v>617</v>
      </c>
      <c r="B1488" s="198" t="s">
        <v>339</v>
      </c>
      <c r="C1488" s="199"/>
      <c r="D1488" s="200"/>
      <c r="E1488" s="204" t="s">
        <v>351</v>
      </c>
      <c r="F1488" s="205"/>
      <c r="G1488" s="50" t="s">
        <v>350</v>
      </c>
      <c r="H1488" s="204" t="s">
        <v>370</v>
      </c>
      <c r="I1488" s="205"/>
      <c r="K1488" s="48" t="str">
        <f t="shared" si="46"/>
        <v>г Одинцово, ул Северная, 52</v>
      </c>
      <c r="L1488" s="48" t="str">
        <f>VLOOKUP(A:A,Лист2!$A:$F,2,FALSE)</f>
        <v>г.Одинцово, Северная, 52</v>
      </c>
      <c r="S1488" s="48">
        <f t="shared" si="47"/>
        <v>0</v>
      </c>
    </row>
    <row r="1489" spans="1:19" ht="11.85" customHeight="1" x14ac:dyDescent="0.2">
      <c r="A1489" s="48" t="s">
        <v>617</v>
      </c>
      <c r="B1489" s="209"/>
      <c r="C1489" s="210"/>
      <c r="D1489" s="211"/>
      <c r="E1489" s="204" t="s">
        <v>371</v>
      </c>
      <c r="F1489" s="205"/>
      <c r="G1489" s="50" t="s">
        <v>350</v>
      </c>
      <c r="H1489" s="204" t="s">
        <v>370</v>
      </c>
      <c r="I1489" s="205"/>
      <c r="K1489" s="48" t="str">
        <f t="shared" si="46"/>
        <v>г Одинцово, ул Северная, 52</v>
      </c>
      <c r="L1489" s="48" t="str">
        <f>VLOOKUP(A:A,Лист2!$A:$F,2,FALSE)</f>
        <v>г.Одинцово, Северная, 52</v>
      </c>
      <c r="S1489" s="48">
        <f t="shared" si="47"/>
        <v>0</v>
      </c>
    </row>
    <row r="1490" spans="1:19" ht="11.85" customHeight="1" x14ac:dyDescent="0.2">
      <c r="A1490" s="48" t="s">
        <v>617</v>
      </c>
      <c r="B1490" s="209"/>
      <c r="C1490" s="210"/>
      <c r="D1490" s="211"/>
      <c r="E1490" s="204" t="s">
        <v>369</v>
      </c>
      <c r="F1490" s="205"/>
      <c r="G1490" s="50" t="s">
        <v>368</v>
      </c>
      <c r="H1490" s="204" t="s">
        <v>367</v>
      </c>
      <c r="I1490" s="205"/>
      <c r="K1490" s="48" t="str">
        <f t="shared" si="46"/>
        <v>г Одинцово, ул Северная, 52</v>
      </c>
      <c r="L1490" s="48" t="str">
        <f>VLOOKUP(A:A,Лист2!$A:$F,2,FALSE)</f>
        <v>г.Одинцово, Северная, 52</v>
      </c>
      <c r="S1490" s="48">
        <f t="shared" si="47"/>
        <v>0</v>
      </c>
    </row>
    <row r="1491" spans="1:19" ht="11.1" customHeight="1" x14ac:dyDescent="0.2">
      <c r="A1491" s="48" t="s">
        <v>617</v>
      </c>
      <c r="B1491" s="209"/>
      <c r="C1491" s="210"/>
      <c r="D1491" s="211"/>
      <c r="E1491" s="204" t="s">
        <v>366</v>
      </c>
      <c r="F1491" s="205"/>
      <c r="G1491" s="50" t="s">
        <v>365</v>
      </c>
      <c r="H1491" s="204" t="s">
        <v>364</v>
      </c>
      <c r="I1491" s="205"/>
      <c r="K1491" s="48" t="str">
        <f t="shared" si="46"/>
        <v>г Одинцово, ул Северная, 52</v>
      </c>
      <c r="L1491" s="48" t="str">
        <f>VLOOKUP(A:A,Лист2!$A:$F,2,FALSE)</f>
        <v>г.Одинцово, Северная, 52</v>
      </c>
      <c r="S1491" s="48">
        <f t="shared" si="47"/>
        <v>0</v>
      </c>
    </row>
    <row r="1492" spans="1:19" ht="11.85" customHeight="1" x14ac:dyDescent="0.2">
      <c r="A1492" s="48" t="s">
        <v>617</v>
      </c>
      <c r="B1492" s="209"/>
      <c r="C1492" s="210"/>
      <c r="D1492" s="211"/>
      <c r="E1492" s="204" t="s">
        <v>517</v>
      </c>
      <c r="F1492" s="205"/>
      <c r="G1492" s="50" t="s">
        <v>361</v>
      </c>
      <c r="H1492" s="204" t="s">
        <v>336</v>
      </c>
      <c r="I1492" s="205"/>
      <c r="K1492" s="48" t="str">
        <f t="shared" si="46"/>
        <v>г Одинцово, ул Северная, 52</v>
      </c>
      <c r="L1492" s="48" t="str">
        <f>VLOOKUP(A:A,Лист2!$A:$F,2,FALSE)</f>
        <v>г.Одинцово, Северная, 52</v>
      </c>
      <c r="S1492" s="57">
        <f>G1492*1</f>
        <v>33.17</v>
      </c>
    </row>
    <row r="1493" spans="1:19" ht="11.85" customHeight="1" x14ac:dyDescent="0.2">
      <c r="A1493" s="48" t="s">
        <v>617</v>
      </c>
      <c r="B1493" s="201"/>
      <c r="C1493" s="202"/>
      <c r="D1493" s="203"/>
      <c r="E1493" s="204" t="s">
        <v>514</v>
      </c>
      <c r="F1493" s="205"/>
      <c r="G1493" s="50" t="s">
        <v>507</v>
      </c>
      <c r="H1493" s="204" t="s">
        <v>346</v>
      </c>
      <c r="I1493" s="205"/>
      <c r="K1493" s="48" t="str">
        <f t="shared" si="46"/>
        <v>г Одинцово, ул Северная, 52</v>
      </c>
      <c r="L1493" s="48" t="str">
        <f>VLOOKUP(A:A,Лист2!$A:$F,2,FALSE)</f>
        <v>г.Одинцово, Северная, 52</v>
      </c>
      <c r="S1493" s="48">
        <f t="shared" si="47"/>
        <v>0</v>
      </c>
    </row>
    <row r="1494" spans="1:19" ht="11.85" customHeight="1" x14ac:dyDescent="0.2">
      <c r="A1494" s="48" t="s">
        <v>617</v>
      </c>
      <c r="B1494" s="198" t="s">
        <v>497</v>
      </c>
      <c r="C1494" s="199"/>
      <c r="D1494" s="200"/>
      <c r="E1494" s="204" t="s">
        <v>495</v>
      </c>
      <c r="F1494" s="205"/>
      <c r="G1494" s="50" t="s">
        <v>365</v>
      </c>
      <c r="H1494" s="204" t="s">
        <v>494</v>
      </c>
      <c r="I1494" s="205"/>
      <c r="K1494" s="48" t="str">
        <f t="shared" si="46"/>
        <v>г Одинцово, ул Северная, 52</v>
      </c>
      <c r="L1494" s="48" t="str">
        <f>VLOOKUP(A:A,Лист2!$A:$F,2,FALSE)</f>
        <v>г.Одинцово, Северная, 52</v>
      </c>
      <c r="S1494" s="48">
        <f t="shared" si="47"/>
        <v>0</v>
      </c>
    </row>
    <row r="1495" spans="1:19" ht="11.1" customHeight="1" x14ac:dyDescent="0.2">
      <c r="A1495" s="48" t="s">
        <v>617</v>
      </c>
      <c r="B1495" s="209"/>
      <c r="C1495" s="210"/>
      <c r="D1495" s="211"/>
      <c r="E1495" s="204" t="s">
        <v>492</v>
      </c>
      <c r="F1495" s="205"/>
      <c r="G1495" s="50" t="s">
        <v>350</v>
      </c>
      <c r="H1495" s="204" t="s">
        <v>491</v>
      </c>
      <c r="I1495" s="205"/>
      <c r="K1495" s="48" t="str">
        <f t="shared" si="46"/>
        <v>г Одинцово, ул Северная, 52</v>
      </c>
      <c r="L1495" s="48" t="str">
        <f>VLOOKUP(A:A,Лист2!$A:$F,2,FALSE)</f>
        <v>г.Одинцово, Северная, 52</v>
      </c>
      <c r="S1495" s="48">
        <f t="shared" si="47"/>
        <v>0</v>
      </c>
    </row>
    <row r="1496" spans="1:19" ht="11.85" customHeight="1" x14ac:dyDescent="0.2">
      <c r="A1496" s="48" t="s">
        <v>617</v>
      </c>
      <c r="B1496" s="201"/>
      <c r="C1496" s="202"/>
      <c r="D1496" s="203"/>
      <c r="E1496" s="204" t="s">
        <v>489</v>
      </c>
      <c r="F1496" s="205"/>
      <c r="G1496" s="50" t="s">
        <v>350</v>
      </c>
      <c r="H1496" s="204" t="s">
        <v>488</v>
      </c>
      <c r="I1496" s="205"/>
      <c r="K1496" s="48" t="str">
        <f t="shared" si="46"/>
        <v>г Одинцово, ул Северная, 52</v>
      </c>
      <c r="L1496" s="48" t="str">
        <f>VLOOKUP(A:A,Лист2!$A:$F,2,FALSE)</f>
        <v>г.Одинцово, Северная, 52</v>
      </c>
      <c r="S1496" s="48">
        <f t="shared" si="47"/>
        <v>0</v>
      </c>
    </row>
    <row r="1497" spans="1:19" ht="11.85" customHeight="1" x14ac:dyDescent="0.2">
      <c r="A1497" s="48" t="s">
        <v>617</v>
      </c>
      <c r="B1497" s="51"/>
      <c r="C1497" s="196" t="s">
        <v>616</v>
      </c>
      <c r="D1497" s="197"/>
      <c r="E1497" s="197"/>
      <c r="F1497" s="197"/>
      <c r="G1497" s="197"/>
      <c r="H1497" s="197"/>
      <c r="I1497" s="196"/>
      <c r="K1497" s="48" t="str">
        <f t="shared" si="46"/>
        <v>г Одинцово, ул Северная, 52</v>
      </c>
      <c r="L1497" s="48" t="str">
        <f>VLOOKUP(A:A,Лист2!$A:$F,2,FALSE)</f>
        <v>г.Одинцово, Северная, 52</v>
      </c>
      <c r="S1497" s="48">
        <f t="shared" si="47"/>
        <v>0</v>
      </c>
    </row>
    <row r="1498" spans="1:19" ht="11.85" customHeight="1" x14ac:dyDescent="0.2">
      <c r="A1498" s="48" t="s">
        <v>616</v>
      </c>
      <c r="B1498" s="198" t="s">
        <v>505</v>
      </c>
      <c r="C1498" s="199"/>
      <c r="D1498" s="200"/>
      <c r="E1498" s="204" t="s">
        <v>503</v>
      </c>
      <c r="F1498" s="205"/>
      <c r="G1498" s="50" t="s">
        <v>368</v>
      </c>
      <c r="H1498" s="204" t="s">
        <v>406</v>
      </c>
      <c r="I1498" s="205"/>
      <c r="K1498" s="48" t="str">
        <f t="shared" si="46"/>
        <v>г Одинцово, ул Северная, 54</v>
      </c>
      <c r="L1498" s="48" t="str">
        <f>VLOOKUP(A:A,Лист2!$A:$F,2,FALSE)</f>
        <v>г.Одинцово, Северная, 54</v>
      </c>
      <c r="S1498" s="48">
        <f t="shared" si="47"/>
        <v>0</v>
      </c>
    </row>
    <row r="1499" spans="1:19" ht="11.1" customHeight="1" x14ac:dyDescent="0.2">
      <c r="A1499" s="48" t="s">
        <v>616</v>
      </c>
      <c r="B1499" s="201"/>
      <c r="C1499" s="202"/>
      <c r="D1499" s="203"/>
      <c r="E1499" s="204" t="s">
        <v>501</v>
      </c>
      <c r="F1499" s="205"/>
      <c r="G1499" s="50" t="s">
        <v>368</v>
      </c>
      <c r="H1499" s="204" t="s">
        <v>488</v>
      </c>
      <c r="I1499" s="205"/>
      <c r="K1499" s="48" t="str">
        <f t="shared" si="46"/>
        <v>г Одинцово, ул Северная, 54</v>
      </c>
      <c r="L1499" s="48" t="str">
        <f>VLOOKUP(A:A,Лист2!$A:$F,2,FALSE)</f>
        <v>г.Одинцово, Северная, 54</v>
      </c>
      <c r="S1499" s="48">
        <f t="shared" si="47"/>
        <v>0</v>
      </c>
    </row>
    <row r="1500" spans="1:19" ht="11.85" customHeight="1" x14ac:dyDescent="0.2">
      <c r="A1500" s="48" t="s">
        <v>616</v>
      </c>
      <c r="B1500" s="198" t="s">
        <v>339</v>
      </c>
      <c r="C1500" s="199"/>
      <c r="D1500" s="200"/>
      <c r="E1500" s="204" t="s">
        <v>351</v>
      </c>
      <c r="F1500" s="205"/>
      <c r="G1500" s="50" t="s">
        <v>350</v>
      </c>
      <c r="H1500" s="204" t="s">
        <v>370</v>
      </c>
      <c r="I1500" s="205"/>
      <c r="K1500" s="48" t="str">
        <f t="shared" si="46"/>
        <v>г Одинцово, ул Северная, 54</v>
      </c>
      <c r="L1500" s="48" t="str">
        <f>VLOOKUP(A:A,Лист2!$A:$F,2,FALSE)</f>
        <v>г.Одинцово, Северная, 54</v>
      </c>
      <c r="S1500" s="48">
        <f t="shared" si="47"/>
        <v>0</v>
      </c>
    </row>
    <row r="1501" spans="1:19" ht="11.85" customHeight="1" x14ac:dyDescent="0.2">
      <c r="A1501" s="48" t="s">
        <v>616</v>
      </c>
      <c r="B1501" s="209"/>
      <c r="C1501" s="210"/>
      <c r="D1501" s="211"/>
      <c r="E1501" s="204" t="s">
        <v>371</v>
      </c>
      <c r="F1501" s="205"/>
      <c r="G1501" s="50" t="s">
        <v>350</v>
      </c>
      <c r="H1501" s="204" t="s">
        <v>370</v>
      </c>
      <c r="I1501" s="205"/>
      <c r="K1501" s="48" t="str">
        <f t="shared" si="46"/>
        <v>г Одинцово, ул Северная, 54</v>
      </c>
      <c r="L1501" s="48" t="str">
        <f>VLOOKUP(A:A,Лист2!$A:$F,2,FALSE)</f>
        <v>г.Одинцово, Северная, 54</v>
      </c>
      <c r="S1501" s="48">
        <f t="shared" si="47"/>
        <v>0</v>
      </c>
    </row>
    <row r="1502" spans="1:19" ht="11.85" customHeight="1" x14ac:dyDescent="0.2">
      <c r="A1502" s="48" t="s">
        <v>616</v>
      </c>
      <c r="B1502" s="209"/>
      <c r="C1502" s="210"/>
      <c r="D1502" s="211"/>
      <c r="E1502" s="204" t="s">
        <v>369</v>
      </c>
      <c r="F1502" s="205"/>
      <c r="G1502" s="50" t="s">
        <v>368</v>
      </c>
      <c r="H1502" s="204" t="s">
        <v>367</v>
      </c>
      <c r="I1502" s="205"/>
      <c r="K1502" s="48" t="str">
        <f t="shared" si="46"/>
        <v>г Одинцово, ул Северная, 54</v>
      </c>
      <c r="L1502" s="48" t="str">
        <f>VLOOKUP(A:A,Лист2!$A:$F,2,FALSE)</f>
        <v>г.Одинцово, Северная, 54</v>
      </c>
      <c r="S1502" s="48">
        <f t="shared" si="47"/>
        <v>0</v>
      </c>
    </row>
    <row r="1503" spans="1:19" ht="11.1" customHeight="1" x14ac:dyDescent="0.2">
      <c r="A1503" s="48" t="s">
        <v>616</v>
      </c>
      <c r="B1503" s="209"/>
      <c r="C1503" s="210"/>
      <c r="D1503" s="211"/>
      <c r="E1503" s="204" t="s">
        <v>366</v>
      </c>
      <c r="F1503" s="205"/>
      <c r="G1503" s="50" t="s">
        <v>365</v>
      </c>
      <c r="H1503" s="204" t="s">
        <v>364</v>
      </c>
      <c r="I1503" s="205"/>
      <c r="K1503" s="48" t="str">
        <f t="shared" si="46"/>
        <v>г Одинцово, ул Северная, 54</v>
      </c>
      <c r="L1503" s="48" t="str">
        <f>VLOOKUP(A:A,Лист2!$A:$F,2,FALSE)</f>
        <v>г.Одинцово, Северная, 54</v>
      </c>
      <c r="S1503" s="48">
        <f t="shared" si="47"/>
        <v>0</v>
      </c>
    </row>
    <row r="1504" spans="1:19" ht="11.85" customHeight="1" x14ac:dyDescent="0.2">
      <c r="A1504" s="48" t="s">
        <v>616</v>
      </c>
      <c r="B1504" s="209"/>
      <c r="C1504" s="210"/>
      <c r="D1504" s="211"/>
      <c r="E1504" s="204" t="s">
        <v>517</v>
      </c>
      <c r="F1504" s="205"/>
      <c r="G1504" s="50" t="s">
        <v>361</v>
      </c>
      <c r="H1504" s="204" t="s">
        <v>336</v>
      </c>
      <c r="I1504" s="205"/>
      <c r="K1504" s="48" t="str">
        <f t="shared" si="46"/>
        <v>г Одинцово, ул Северная, 54</v>
      </c>
      <c r="L1504" s="48" t="str">
        <f>VLOOKUP(A:A,Лист2!$A:$F,2,FALSE)</f>
        <v>г.Одинцово, Северная, 54</v>
      </c>
      <c r="S1504" s="57">
        <f>G1504*1</f>
        <v>33.17</v>
      </c>
    </row>
    <row r="1505" spans="1:19" ht="11.85" customHeight="1" x14ac:dyDescent="0.2">
      <c r="A1505" s="48" t="s">
        <v>616</v>
      </c>
      <c r="B1505" s="201"/>
      <c r="C1505" s="202"/>
      <c r="D1505" s="203"/>
      <c r="E1505" s="204" t="s">
        <v>514</v>
      </c>
      <c r="F1505" s="205"/>
      <c r="G1505" s="50" t="s">
        <v>507</v>
      </c>
      <c r="H1505" s="204" t="s">
        <v>346</v>
      </c>
      <c r="I1505" s="205"/>
      <c r="K1505" s="48" t="str">
        <f t="shared" si="46"/>
        <v>г Одинцово, ул Северная, 54</v>
      </c>
      <c r="L1505" s="48" t="str">
        <f>VLOOKUP(A:A,Лист2!$A:$F,2,FALSE)</f>
        <v>г.Одинцово, Северная, 54</v>
      </c>
      <c r="S1505" s="48">
        <f t="shared" si="47"/>
        <v>0</v>
      </c>
    </row>
    <row r="1506" spans="1:19" ht="11.85" customHeight="1" x14ac:dyDescent="0.2">
      <c r="A1506" s="48" t="s">
        <v>616</v>
      </c>
      <c r="B1506" s="198" t="s">
        <v>497</v>
      </c>
      <c r="C1506" s="199"/>
      <c r="D1506" s="200"/>
      <c r="E1506" s="204" t="s">
        <v>495</v>
      </c>
      <c r="F1506" s="205"/>
      <c r="G1506" s="50" t="s">
        <v>365</v>
      </c>
      <c r="H1506" s="204" t="s">
        <v>494</v>
      </c>
      <c r="I1506" s="205"/>
      <c r="K1506" s="48" t="str">
        <f t="shared" si="46"/>
        <v>г Одинцово, ул Северная, 54</v>
      </c>
      <c r="L1506" s="48" t="str">
        <f>VLOOKUP(A:A,Лист2!$A:$F,2,FALSE)</f>
        <v>г.Одинцово, Северная, 54</v>
      </c>
      <c r="S1506" s="48">
        <f t="shared" si="47"/>
        <v>0</v>
      </c>
    </row>
    <row r="1507" spans="1:19" ht="11.1" customHeight="1" x14ac:dyDescent="0.2">
      <c r="A1507" s="48" t="s">
        <v>616</v>
      </c>
      <c r="B1507" s="209"/>
      <c r="C1507" s="210"/>
      <c r="D1507" s="211"/>
      <c r="E1507" s="204" t="s">
        <v>492</v>
      </c>
      <c r="F1507" s="205"/>
      <c r="G1507" s="50" t="s">
        <v>350</v>
      </c>
      <c r="H1507" s="204" t="s">
        <v>491</v>
      </c>
      <c r="I1507" s="205"/>
      <c r="K1507" s="48" t="str">
        <f t="shared" si="46"/>
        <v>г Одинцово, ул Северная, 54</v>
      </c>
      <c r="L1507" s="48" t="str">
        <f>VLOOKUP(A:A,Лист2!$A:$F,2,FALSE)</f>
        <v>г.Одинцово, Северная, 54</v>
      </c>
      <c r="S1507" s="48">
        <f t="shared" si="47"/>
        <v>0</v>
      </c>
    </row>
    <row r="1508" spans="1:19" ht="11.85" customHeight="1" x14ac:dyDescent="0.2">
      <c r="A1508" s="48" t="s">
        <v>616</v>
      </c>
      <c r="B1508" s="201"/>
      <c r="C1508" s="202"/>
      <c r="D1508" s="203"/>
      <c r="E1508" s="204" t="s">
        <v>489</v>
      </c>
      <c r="F1508" s="205"/>
      <c r="G1508" s="50" t="s">
        <v>350</v>
      </c>
      <c r="H1508" s="204" t="s">
        <v>488</v>
      </c>
      <c r="I1508" s="205"/>
      <c r="K1508" s="48" t="str">
        <f t="shared" si="46"/>
        <v>г Одинцово, ул Северная, 54</v>
      </c>
      <c r="L1508" s="48" t="str">
        <f>VLOOKUP(A:A,Лист2!$A:$F,2,FALSE)</f>
        <v>г.Одинцово, Северная, 54</v>
      </c>
      <c r="S1508" s="48">
        <f t="shared" si="47"/>
        <v>0</v>
      </c>
    </row>
    <row r="1509" spans="1:19" ht="11.85" customHeight="1" x14ac:dyDescent="0.2">
      <c r="A1509" s="48" t="s">
        <v>616</v>
      </c>
      <c r="B1509" s="51"/>
      <c r="C1509" s="196" t="s">
        <v>615</v>
      </c>
      <c r="D1509" s="197"/>
      <c r="E1509" s="197"/>
      <c r="F1509" s="197"/>
      <c r="G1509" s="197"/>
      <c r="H1509" s="197"/>
      <c r="I1509" s="196"/>
      <c r="K1509" s="48" t="str">
        <f t="shared" si="46"/>
        <v>г Одинцово, ул Северная, 54</v>
      </c>
      <c r="L1509" s="48" t="str">
        <f>VLOOKUP(A:A,Лист2!$A:$F,2,FALSE)</f>
        <v>г.Одинцово, Северная, 54</v>
      </c>
      <c r="S1509" s="48">
        <f t="shared" si="47"/>
        <v>0</v>
      </c>
    </row>
    <row r="1510" spans="1:19" ht="11.85" customHeight="1" x14ac:dyDescent="0.2">
      <c r="A1510" s="48" t="s">
        <v>615</v>
      </c>
      <c r="B1510" s="198" t="s">
        <v>505</v>
      </c>
      <c r="C1510" s="199"/>
      <c r="D1510" s="200"/>
      <c r="E1510" s="204" t="s">
        <v>503</v>
      </c>
      <c r="F1510" s="205"/>
      <c r="G1510" s="50" t="s">
        <v>368</v>
      </c>
      <c r="H1510" s="204" t="s">
        <v>406</v>
      </c>
      <c r="I1510" s="205"/>
      <c r="K1510" s="48" t="str">
        <f t="shared" si="46"/>
        <v>г Одинцово, ул Северная, 62 к. 1</v>
      </c>
      <c r="L1510" s="48" t="str">
        <f>VLOOKUP(A:A,Лист2!$A:$F,2,FALSE)</f>
        <v>г.Одинцово, Северная, 62 корп.1</v>
      </c>
      <c r="S1510" s="48">
        <f t="shared" si="47"/>
        <v>0</v>
      </c>
    </row>
    <row r="1511" spans="1:19" ht="11.1" customHeight="1" x14ac:dyDescent="0.2">
      <c r="A1511" s="48" t="s">
        <v>615</v>
      </c>
      <c r="B1511" s="201"/>
      <c r="C1511" s="202"/>
      <c r="D1511" s="203"/>
      <c r="E1511" s="204" t="s">
        <v>501</v>
      </c>
      <c r="F1511" s="205"/>
      <c r="G1511" s="50" t="s">
        <v>368</v>
      </c>
      <c r="H1511" s="204" t="s">
        <v>488</v>
      </c>
      <c r="I1511" s="205"/>
      <c r="K1511" s="48" t="str">
        <f t="shared" si="46"/>
        <v>г Одинцово, ул Северная, 62 к. 1</v>
      </c>
      <c r="L1511" s="48" t="str">
        <f>VLOOKUP(A:A,Лист2!$A:$F,2,FALSE)</f>
        <v>г.Одинцово, Северная, 62 корп.1</v>
      </c>
      <c r="S1511" s="48">
        <f t="shared" si="47"/>
        <v>0</v>
      </c>
    </row>
    <row r="1512" spans="1:19" ht="11.85" customHeight="1" x14ac:dyDescent="0.2">
      <c r="A1512" s="48" t="s">
        <v>615</v>
      </c>
      <c r="B1512" s="198" t="s">
        <v>339</v>
      </c>
      <c r="C1512" s="199"/>
      <c r="D1512" s="200"/>
      <c r="E1512" s="204" t="s">
        <v>351</v>
      </c>
      <c r="F1512" s="205"/>
      <c r="G1512" s="50" t="s">
        <v>350</v>
      </c>
      <c r="H1512" s="204" t="s">
        <v>379</v>
      </c>
      <c r="I1512" s="205"/>
      <c r="K1512" s="48" t="str">
        <f t="shared" si="46"/>
        <v>г Одинцово, ул Северная, 62 к. 1</v>
      </c>
      <c r="L1512" s="48" t="str">
        <f>VLOOKUP(A:A,Лист2!$A:$F,2,FALSE)</f>
        <v>г.Одинцово, Северная, 62 корп.1</v>
      </c>
      <c r="S1512" s="48">
        <f t="shared" si="47"/>
        <v>0</v>
      </c>
    </row>
    <row r="1513" spans="1:19" ht="11.85" customHeight="1" x14ac:dyDescent="0.2">
      <c r="A1513" s="48" t="s">
        <v>615</v>
      </c>
      <c r="B1513" s="209"/>
      <c r="C1513" s="210"/>
      <c r="D1513" s="211"/>
      <c r="E1513" s="204" t="s">
        <v>371</v>
      </c>
      <c r="F1513" s="205"/>
      <c r="G1513" s="50" t="s">
        <v>350</v>
      </c>
      <c r="H1513" s="204" t="s">
        <v>379</v>
      </c>
      <c r="I1513" s="205"/>
      <c r="K1513" s="48" t="str">
        <f t="shared" si="46"/>
        <v>г Одинцово, ул Северная, 62 к. 1</v>
      </c>
      <c r="L1513" s="48" t="str">
        <f>VLOOKUP(A:A,Лист2!$A:$F,2,FALSE)</f>
        <v>г.Одинцово, Северная, 62 корп.1</v>
      </c>
      <c r="S1513" s="48">
        <f t="shared" si="47"/>
        <v>0</v>
      </c>
    </row>
    <row r="1514" spans="1:19" ht="11.85" customHeight="1" x14ac:dyDescent="0.2">
      <c r="A1514" s="48" t="s">
        <v>615</v>
      </c>
      <c r="B1514" s="209"/>
      <c r="C1514" s="210"/>
      <c r="D1514" s="211"/>
      <c r="E1514" s="204" t="s">
        <v>369</v>
      </c>
      <c r="F1514" s="205"/>
      <c r="G1514" s="50" t="s">
        <v>368</v>
      </c>
      <c r="H1514" s="204" t="s">
        <v>378</v>
      </c>
      <c r="I1514" s="205"/>
      <c r="K1514" s="48" t="str">
        <f t="shared" si="46"/>
        <v>г Одинцово, ул Северная, 62 к. 1</v>
      </c>
      <c r="L1514" s="48" t="str">
        <f>VLOOKUP(A:A,Лист2!$A:$F,2,FALSE)</f>
        <v>г.Одинцово, Северная, 62 корп.1</v>
      </c>
      <c r="S1514" s="48">
        <f t="shared" si="47"/>
        <v>0</v>
      </c>
    </row>
    <row r="1515" spans="1:19" ht="11.1" customHeight="1" x14ac:dyDescent="0.2">
      <c r="A1515" s="48" t="s">
        <v>615</v>
      </c>
      <c r="B1515" s="209"/>
      <c r="C1515" s="210"/>
      <c r="D1515" s="211"/>
      <c r="E1515" s="204" t="s">
        <v>366</v>
      </c>
      <c r="F1515" s="205"/>
      <c r="G1515" s="50" t="s">
        <v>365</v>
      </c>
      <c r="H1515" s="204" t="s">
        <v>377</v>
      </c>
      <c r="I1515" s="205"/>
      <c r="K1515" s="48" t="str">
        <f t="shared" si="46"/>
        <v>г Одинцово, ул Северная, 62 к. 1</v>
      </c>
      <c r="L1515" s="48" t="str">
        <f>VLOOKUP(A:A,Лист2!$A:$F,2,FALSE)</f>
        <v>г.Одинцово, Северная, 62 корп.1</v>
      </c>
      <c r="S1515" s="48">
        <f t="shared" si="47"/>
        <v>0</v>
      </c>
    </row>
    <row r="1516" spans="1:19" ht="11.85" customHeight="1" x14ac:dyDescent="0.2">
      <c r="A1516" s="48" t="s">
        <v>615</v>
      </c>
      <c r="B1516" s="209"/>
      <c r="C1516" s="210"/>
      <c r="D1516" s="211"/>
      <c r="E1516" s="204" t="s">
        <v>510</v>
      </c>
      <c r="F1516" s="205"/>
      <c r="G1516" s="50" t="s">
        <v>509</v>
      </c>
      <c r="H1516" s="204" t="s">
        <v>336</v>
      </c>
      <c r="I1516" s="205"/>
      <c r="K1516" s="48" t="str">
        <f t="shared" si="46"/>
        <v>г Одинцово, ул Северная, 62 к. 1</v>
      </c>
      <c r="L1516" s="48" t="str">
        <f>VLOOKUP(A:A,Лист2!$A:$F,2,FALSE)</f>
        <v>г.Одинцово, Северная, 62 корп.1</v>
      </c>
      <c r="S1516" s="57">
        <f>G1516*1</f>
        <v>48.44</v>
      </c>
    </row>
    <row r="1517" spans="1:19" ht="11.85" customHeight="1" x14ac:dyDescent="0.2">
      <c r="A1517" s="48" t="s">
        <v>615</v>
      </c>
      <c r="B1517" s="201"/>
      <c r="C1517" s="202"/>
      <c r="D1517" s="203"/>
      <c r="E1517" s="204" t="s">
        <v>508</v>
      </c>
      <c r="F1517" s="205"/>
      <c r="G1517" s="50" t="s">
        <v>507</v>
      </c>
      <c r="H1517" s="204" t="s">
        <v>375</v>
      </c>
      <c r="I1517" s="205"/>
      <c r="K1517" s="48" t="str">
        <f t="shared" si="46"/>
        <v>г Одинцово, ул Северная, 62 к. 1</v>
      </c>
      <c r="L1517" s="48" t="str">
        <f>VLOOKUP(A:A,Лист2!$A:$F,2,FALSE)</f>
        <v>г.Одинцово, Северная, 62 корп.1</v>
      </c>
      <c r="S1517" s="48">
        <f t="shared" si="47"/>
        <v>0</v>
      </c>
    </row>
    <row r="1518" spans="1:19" ht="11.85" customHeight="1" x14ac:dyDescent="0.2">
      <c r="A1518" s="48" t="s">
        <v>615</v>
      </c>
      <c r="B1518" s="198" t="s">
        <v>497</v>
      </c>
      <c r="C1518" s="199"/>
      <c r="D1518" s="200"/>
      <c r="E1518" s="204" t="s">
        <v>495</v>
      </c>
      <c r="F1518" s="205"/>
      <c r="G1518" s="50" t="s">
        <v>365</v>
      </c>
      <c r="H1518" s="204" t="s">
        <v>494</v>
      </c>
      <c r="I1518" s="205"/>
      <c r="K1518" s="48" t="str">
        <f t="shared" si="46"/>
        <v>г Одинцово, ул Северная, 62 к. 1</v>
      </c>
      <c r="L1518" s="48" t="str">
        <f>VLOOKUP(A:A,Лист2!$A:$F,2,FALSE)</f>
        <v>г.Одинцово, Северная, 62 корп.1</v>
      </c>
      <c r="S1518" s="48">
        <f t="shared" si="47"/>
        <v>0</v>
      </c>
    </row>
    <row r="1519" spans="1:19" ht="11.1" customHeight="1" x14ac:dyDescent="0.2">
      <c r="A1519" s="48" t="s">
        <v>615</v>
      </c>
      <c r="B1519" s="209"/>
      <c r="C1519" s="210"/>
      <c r="D1519" s="211"/>
      <c r="E1519" s="204" t="s">
        <v>492</v>
      </c>
      <c r="F1519" s="205"/>
      <c r="G1519" s="50" t="s">
        <v>350</v>
      </c>
      <c r="H1519" s="204" t="s">
        <v>491</v>
      </c>
      <c r="I1519" s="205"/>
      <c r="K1519" s="48" t="str">
        <f t="shared" si="46"/>
        <v>г Одинцово, ул Северная, 62 к. 1</v>
      </c>
      <c r="L1519" s="48" t="str">
        <f>VLOOKUP(A:A,Лист2!$A:$F,2,FALSE)</f>
        <v>г.Одинцово, Северная, 62 корп.1</v>
      </c>
      <c r="S1519" s="48">
        <f t="shared" si="47"/>
        <v>0</v>
      </c>
    </row>
    <row r="1520" spans="1:19" ht="11.85" customHeight="1" x14ac:dyDescent="0.2">
      <c r="A1520" s="48" t="s">
        <v>615</v>
      </c>
      <c r="B1520" s="201"/>
      <c r="C1520" s="202"/>
      <c r="D1520" s="203"/>
      <c r="E1520" s="204" t="s">
        <v>489</v>
      </c>
      <c r="F1520" s="205"/>
      <c r="G1520" s="50" t="s">
        <v>350</v>
      </c>
      <c r="H1520" s="204" t="s">
        <v>488</v>
      </c>
      <c r="I1520" s="205"/>
      <c r="K1520" s="48" t="str">
        <f t="shared" si="46"/>
        <v>г Одинцово, ул Северная, 62 к. 1</v>
      </c>
      <c r="L1520" s="48" t="str">
        <f>VLOOKUP(A:A,Лист2!$A:$F,2,FALSE)</f>
        <v>г.Одинцово, Северная, 62 корп.1</v>
      </c>
      <c r="S1520" s="48">
        <f t="shared" si="47"/>
        <v>0</v>
      </c>
    </row>
    <row r="1521" spans="1:19" ht="11.85" customHeight="1" x14ac:dyDescent="0.2">
      <c r="A1521" s="48" t="s">
        <v>615</v>
      </c>
      <c r="B1521" s="51"/>
      <c r="C1521" s="196" t="s">
        <v>614</v>
      </c>
      <c r="D1521" s="197"/>
      <c r="E1521" s="197"/>
      <c r="F1521" s="197"/>
      <c r="G1521" s="197"/>
      <c r="H1521" s="197"/>
      <c r="I1521" s="196"/>
      <c r="K1521" s="48" t="str">
        <f t="shared" si="46"/>
        <v>г Одинцово, ул Северная, 62 к. 1</v>
      </c>
      <c r="L1521" s="48" t="str">
        <f>VLOOKUP(A:A,Лист2!$A:$F,2,FALSE)</f>
        <v>г.Одинцово, Северная, 62 корп.1</v>
      </c>
      <c r="S1521" s="48">
        <f t="shared" si="47"/>
        <v>0</v>
      </c>
    </row>
    <row r="1522" spans="1:19" ht="11.85" customHeight="1" x14ac:dyDescent="0.2">
      <c r="A1522" s="48" t="s">
        <v>614</v>
      </c>
      <c r="B1522" s="198" t="s">
        <v>505</v>
      </c>
      <c r="C1522" s="199"/>
      <c r="D1522" s="200"/>
      <c r="E1522" s="204" t="s">
        <v>503</v>
      </c>
      <c r="F1522" s="205"/>
      <c r="G1522" s="50" t="s">
        <v>368</v>
      </c>
      <c r="H1522" s="204" t="s">
        <v>406</v>
      </c>
      <c r="I1522" s="205"/>
      <c r="K1522" s="48" t="str">
        <f t="shared" si="46"/>
        <v>г Одинцово, ул Северная, 62 к. 2</v>
      </c>
      <c r="L1522" s="48" t="str">
        <f>VLOOKUP(A:A,Лист2!$A:$F,2,FALSE)</f>
        <v>г.Одинцово, Северная, 62 корп.2</v>
      </c>
      <c r="S1522" s="48">
        <f t="shared" si="47"/>
        <v>0</v>
      </c>
    </row>
    <row r="1523" spans="1:19" ht="11.1" customHeight="1" x14ac:dyDescent="0.2">
      <c r="A1523" s="48" t="s">
        <v>614</v>
      </c>
      <c r="B1523" s="201"/>
      <c r="C1523" s="202"/>
      <c r="D1523" s="203"/>
      <c r="E1523" s="204" t="s">
        <v>501</v>
      </c>
      <c r="F1523" s="205"/>
      <c r="G1523" s="50" t="s">
        <v>368</v>
      </c>
      <c r="H1523" s="204" t="s">
        <v>488</v>
      </c>
      <c r="I1523" s="205"/>
      <c r="K1523" s="48" t="str">
        <f t="shared" si="46"/>
        <v>г Одинцово, ул Северная, 62 к. 2</v>
      </c>
      <c r="L1523" s="48" t="str">
        <f>VLOOKUP(A:A,Лист2!$A:$F,2,FALSE)</f>
        <v>г.Одинцово, Северная, 62 корп.2</v>
      </c>
      <c r="S1523" s="48">
        <f t="shared" si="47"/>
        <v>0</v>
      </c>
    </row>
    <row r="1524" spans="1:19" ht="11.85" customHeight="1" x14ac:dyDescent="0.2">
      <c r="A1524" s="48" t="s">
        <v>614</v>
      </c>
      <c r="B1524" s="198" t="s">
        <v>339</v>
      </c>
      <c r="C1524" s="199"/>
      <c r="D1524" s="200"/>
      <c r="E1524" s="204" t="s">
        <v>351</v>
      </c>
      <c r="F1524" s="205"/>
      <c r="G1524" s="50" t="s">
        <v>350</v>
      </c>
      <c r="H1524" s="204" t="s">
        <v>379</v>
      </c>
      <c r="I1524" s="205"/>
      <c r="K1524" s="48" t="str">
        <f t="shared" si="46"/>
        <v>г Одинцово, ул Северная, 62 к. 2</v>
      </c>
      <c r="L1524" s="48" t="str">
        <f>VLOOKUP(A:A,Лист2!$A:$F,2,FALSE)</f>
        <v>г.Одинцово, Северная, 62 корп.2</v>
      </c>
      <c r="S1524" s="48">
        <f t="shared" si="47"/>
        <v>0</v>
      </c>
    </row>
    <row r="1525" spans="1:19" ht="11.85" customHeight="1" x14ac:dyDescent="0.2">
      <c r="A1525" s="48" t="s">
        <v>614</v>
      </c>
      <c r="B1525" s="209"/>
      <c r="C1525" s="210"/>
      <c r="D1525" s="211"/>
      <c r="E1525" s="204" t="s">
        <v>371</v>
      </c>
      <c r="F1525" s="205"/>
      <c r="G1525" s="50" t="s">
        <v>350</v>
      </c>
      <c r="H1525" s="204" t="s">
        <v>379</v>
      </c>
      <c r="I1525" s="205"/>
      <c r="K1525" s="48" t="str">
        <f t="shared" si="46"/>
        <v>г Одинцово, ул Северная, 62 к. 2</v>
      </c>
      <c r="L1525" s="48" t="str">
        <f>VLOOKUP(A:A,Лист2!$A:$F,2,FALSE)</f>
        <v>г.Одинцово, Северная, 62 корп.2</v>
      </c>
      <c r="S1525" s="48">
        <f t="shared" si="47"/>
        <v>0</v>
      </c>
    </row>
    <row r="1526" spans="1:19" ht="11.85" customHeight="1" x14ac:dyDescent="0.2">
      <c r="A1526" s="48" t="s">
        <v>614</v>
      </c>
      <c r="B1526" s="209"/>
      <c r="C1526" s="210"/>
      <c r="D1526" s="211"/>
      <c r="E1526" s="204" t="s">
        <v>369</v>
      </c>
      <c r="F1526" s="205"/>
      <c r="G1526" s="50" t="s">
        <v>368</v>
      </c>
      <c r="H1526" s="204" t="s">
        <v>378</v>
      </c>
      <c r="I1526" s="205"/>
      <c r="K1526" s="48" t="str">
        <f t="shared" si="46"/>
        <v>г Одинцово, ул Северная, 62 к. 2</v>
      </c>
      <c r="L1526" s="48" t="str">
        <f>VLOOKUP(A:A,Лист2!$A:$F,2,FALSE)</f>
        <v>г.Одинцово, Северная, 62 корп.2</v>
      </c>
      <c r="S1526" s="48">
        <f t="shared" si="47"/>
        <v>0</v>
      </c>
    </row>
    <row r="1527" spans="1:19" ht="11.1" customHeight="1" x14ac:dyDescent="0.2">
      <c r="A1527" s="48" t="s">
        <v>614</v>
      </c>
      <c r="B1527" s="209"/>
      <c r="C1527" s="210"/>
      <c r="D1527" s="211"/>
      <c r="E1527" s="204" t="s">
        <v>366</v>
      </c>
      <c r="F1527" s="205"/>
      <c r="G1527" s="50" t="s">
        <v>365</v>
      </c>
      <c r="H1527" s="204" t="s">
        <v>377</v>
      </c>
      <c r="I1527" s="205"/>
      <c r="K1527" s="48" t="str">
        <f t="shared" si="46"/>
        <v>г Одинцово, ул Северная, 62 к. 2</v>
      </c>
      <c r="L1527" s="48" t="str">
        <f>VLOOKUP(A:A,Лист2!$A:$F,2,FALSE)</f>
        <v>г.Одинцово, Северная, 62 корп.2</v>
      </c>
      <c r="S1527" s="48">
        <f t="shared" si="47"/>
        <v>0</v>
      </c>
    </row>
    <row r="1528" spans="1:19" ht="11.85" customHeight="1" x14ac:dyDescent="0.2">
      <c r="A1528" s="48" t="s">
        <v>614</v>
      </c>
      <c r="B1528" s="209"/>
      <c r="C1528" s="210"/>
      <c r="D1528" s="211"/>
      <c r="E1528" s="204" t="s">
        <v>510</v>
      </c>
      <c r="F1528" s="205"/>
      <c r="G1528" s="50" t="s">
        <v>509</v>
      </c>
      <c r="H1528" s="204" t="s">
        <v>336</v>
      </c>
      <c r="I1528" s="205"/>
      <c r="K1528" s="48" t="str">
        <f t="shared" si="46"/>
        <v>г Одинцово, ул Северная, 62 к. 2</v>
      </c>
      <c r="L1528" s="48" t="str">
        <f>VLOOKUP(A:A,Лист2!$A:$F,2,FALSE)</f>
        <v>г.Одинцово, Северная, 62 корп.2</v>
      </c>
      <c r="S1528" s="57">
        <f>G1528*1</f>
        <v>48.44</v>
      </c>
    </row>
    <row r="1529" spans="1:19" ht="11.85" customHeight="1" x14ac:dyDescent="0.2">
      <c r="A1529" s="48" t="s">
        <v>614</v>
      </c>
      <c r="B1529" s="201"/>
      <c r="C1529" s="202"/>
      <c r="D1529" s="203"/>
      <c r="E1529" s="204" t="s">
        <v>508</v>
      </c>
      <c r="F1529" s="205"/>
      <c r="G1529" s="50" t="s">
        <v>507</v>
      </c>
      <c r="H1529" s="204" t="s">
        <v>375</v>
      </c>
      <c r="I1529" s="205"/>
      <c r="K1529" s="48" t="str">
        <f t="shared" si="46"/>
        <v>г Одинцово, ул Северная, 62 к. 2</v>
      </c>
      <c r="L1529" s="48" t="str">
        <f>VLOOKUP(A:A,Лист2!$A:$F,2,FALSE)</f>
        <v>г.Одинцово, Северная, 62 корп.2</v>
      </c>
      <c r="S1529" s="48">
        <f t="shared" si="47"/>
        <v>0</v>
      </c>
    </row>
    <row r="1530" spans="1:19" ht="11.85" customHeight="1" x14ac:dyDescent="0.2">
      <c r="A1530" s="48" t="s">
        <v>614</v>
      </c>
      <c r="B1530" s="198" t="s">
        <v>497</v>
      </c>
      <c r="C1530" s="199"/>
      <c r="D1530" s="200"/>
      <c r="E1530" s="204" t="s">
        <v>495</v>
      </c>
      <c r="F1530" s="205"/>
      <c r="G1530" s="50" t="s">
        <v>365</v>
      </c>
      <c r="H1530" s="204" t="s">
        <v>494</v>
      </c>
      <c r="I1530" s="205"/>
      <c r="K1530" s="48" t="str">
        <f t="shared" si="46"/>
        <v>г Одинцово, ул Северная, 62 к. 2</v>
      </c>
      <c r="L1530" s="48" t="str">
        <f>VLOOKUP(A:A,Лист2!$A:$F,2,FALSE)</f>
        <v>г.Одинцово, Северная, 62 корп.2</v>
      </c>
      <c r="S1530" s="48">
        <f t="shared" si="47"/>
        <v>0</v>
      </c>
    </row>
    <row r="1531" spans="1:19" ht="11.1" customHeight="1" x14ac:dyDescent="0.2">
      <c r="A1531" s="48" t="s">
        <v>614</v>
      </c>
      <c r="B1531" s="209"/>
      <c r="C1531" s="210"/>
      <c r="D1531" s="211"/>
      <c r="E1531" s="204" t="s">
        <v>492</v>
      </c>
      <c r="F1531" s="205"/>
      <c r="G1531" s="50" t="s">
        <v>350</v>
      </c>
      <c r="H1531" s="204" t="s">
        <v>491</v>
      </c>
      <c r="I1531" s="205"/>
      <c r="K1531" s="48" t="str">
        <f t="shared" si="46"/>
        <v>г Одинцово, ул Северная, 62 к. 2</v>
      </c>
      <c r="L1531" s="48" t="str">
        <f>VLOOKUP(A:A,Лист2!$A:$F,2,FALSE)</f>
        <v>г.Одинцово, Северная, 62 корп.2</v>
      </c>
      <c r="S1531" s="48">
        <f t="shared" si="47"/>
        <v>0</v>
      </c>
    </row>
    <row r="1532" spans="1:19" ht="11.85" customHeight="1" x14ac:dyDescent="0.2">
      <c r="A1532" s="48" t="s">
        <v>614</v>
      </c>
      <c r="B1532" s="201"/>
      <c r="C1532" s="202"/>
      <c r="D1532" s="203"/>
      <c r="E1532" s="204" t="s">
        <v>489</v>
      </c>
      <c r="F1532" s="205"/>
      <c r="G1532" s="50" t="s">
        <v>350</v>
      </c>
      <c r="H1532" s="204" t="s">
        <v>488</v>
      </c>
      <c r="I1532" s="205"/>
      <c r="K1532" s="48" t="str">
        <f t="shared" si="46"/>
        <v>г Одинцово, ул Северная, 62 к. 2</v>
      </c>
      <c r="L1532" s="48" t="str">
        <f>VLOOKUP(A:A,Лист2!$A:$F,2,FALSE)</f>
        <v>г.Одинцово, Северная, 62 корп.2</v>
      </c>
      <c r="S1532" s="48">
        <f t="shared" si="47"/>
        <v>0</v>
      </c>
    </row>
    <row r="1533" spans="1:19" ht="11.85" customHeight="1" x14ac:dyDescent="0.2">
      <c r="A1533" s="48" t="s">
        <v>614</v>
      </c>
      <c r="B1533" s="51"/>
      <c r="C1533" s="196" t="s">
        <v>613</v>
      </c>
      <c r="D1533" s="197"/>
      <c r="E1533" s="197"/>
      <c r="F1533" s="197"/>
      <c r="G1533" s="197"/>
      <c r="H1533" s="197"/>
      <c r="I1533" s="196"/>
      <c r="K1533" s="48" t="str">
        <f t="shared" si="46"/>
        <v>г Одинцово, ул Северная, 62 к. 2</v>
      </c>
      <c r="L1533" s="48" t="str">
        <f>VLOOKUP(A:A,Лист2!$A:$F,2,FALSE)</f>
        <v>г.Одинцово, Северная, 62 корп.2</v>
      </c>
      <c r="S1533" s="48">
        <f t="shared" si="47"/>
        <v>0</v>
      </c>
    </row>
    <row r="1534" spans="1:19" ht="11.85" customHeight="1" x14ac:dyDescent="0.2">
      <c r="A1534" s="48" t="s">
        <v>613</v>
      </c>
      <c r="B1534" s="198" t="s">
        <v>339</v>
      </c>
      <c r="C1534" s="199"/>
      <c r="D1534" s="200"/>
      <c r="E1534" s="204" t="s">
        <v>351</v>
      </c>
      <c r="F1534" s="205"/>
      <c r="G1534" s="50" t="s">
        <v>350</v>
      </c>
      <c r="H1534" s="204" t="s">
        <v>370</v>
      </c>
      <c r="I1534" s="205"/>
      <c r="K1534" s="48" t="str">
        <f t="shared" si="46"/>
        <v>г Одинцово, ул Северная, 64</v>
      </c>
      <c r="L1534" s="48" t="str">
        <f>VLOOKUP(A:A,Лист2!$A:$F,2,FALSE)</f>
        <v>г.Одинцово, Северная, 64</v>
      </c>
      <c r="S1534" s="48">
        <f t="shared" si="47"/>
        <v>0</v>
      </c>
    </row>
    <row r="1535" spans="1:19" ht="11.1" customHeight="1" x14ac:dyDescent="0.2">
      <c r="A1535" s="48" t="s">
        <v>613</v>
      </c>
      <c r="B1535" s="209"/>
      <c r="C1535" s="210"/>
      <c r="D1535" s="211"/>
      <c r="E1535" s="204" t="s">
        <v>371</v>
      </c>
      <c r="F1535" s="205"/>
      <c r="G1535" s="50" t="s">
        <v>350</v>
      </c>
      <c r="H1535" s="204" t="s">
        <v>370</v>
      </c>
      <c r="I1535" s="205"/>
      <c r="K1535" s="48" t="str">
        <f t="shared" si="46"/>
        <v>г Одинцово, ул Северная, 64</v>
      </c>
      <c r="L1535" s="48" t="str">
        <f>VLOOKUP(A:A,Лист2!$A:$F,2,FALSE)</f>
        <v>г.Одинцово, Северная, 64</v>
      </c>
      <c r="S1535" s="48">
        <f t="shared" si="47"/>
        <v>0</v>
      </c>
    </row>
    <row r="1536" spans="1:19" ht="11.85" customHeight="1" x14ac:dyDescent="0.2">
      <c r="A1536" s="48" t="s">
        <v>613</v>
      </c>
      <c r="B1536" s="209"/>
      <c r="C1536" s="210"/>
      <c r="D1536" s="211"/>
      <c r="E1536" s="204" t="s">
        <v>369</v>
      </c>
      <c r="F1536" s="205"/>
      <c r="G1536" s="50" t="s">
        <v>368</v>
      </c>
      <c r="H1536" s="204" t="s">
        <v>367</v>
      </c>
      <c r="I1536" s="205"/>
      <c r="K1536" s="48" t="str">
        <f t="shared" si="46"/>
        <v>г Одинцово, ул Северная, 64</v>
      </c>
      <c r="L1536" s="48" t="str">
        <f>VLOOKUP(A:A,Лист2!$A:$F,2,FALSE)</f>
        <v>г.Одинцово, Северная, 64</v>
      </c>
      <c r="S1536" s="48">
        <f t="shared" si="47"/>
        <v>0</v>
      </c>
    </row>
    <row r="1537" spans="1:19" ht="11.85" customHeight="1" x14ac:dyDescent="0.2">
      <c r="A1537" s="48" t="s">
        <v>613</v>
      </c>
      <c r="B1537" s="209"/>
      <c r="C1537" s="210"/>
      <c r="D1537" s="211"/>
      <c r="E1537" s="204" t="s">
        <v>366</v>
      </c>
      <c r="F1537" s="205"/>
      <c r="G1537" s="50" t="s">
        <v>365</v>
      </c>
      <c r="H1537" s="204" t="s">
        <v>364</v>
      </c>
      <c r="I1537" s="205"/>
      <c r="K1537" s="48" t="str">
        <f t="shared" si="46"/>
        <v>г Одинцово, ул Северная, 64</v>
      </c>
      <c r="L1537" s="48" t="str">
        <f>VLOOKUP(A:A,Лист2!$A:$F,2,FALSE)</f>
        <v>г.Одинцово, Северная, 64</v>
      </c>
      <c r="S1537" s="48">
        <f t="shared" si="47"/>
        <v>0</v>
      </c>
    </row>
    <row r="1538" spans="1:19" ht="11.85" customHeight="1" x14ac:dyDescent="0.2">
      <c r="A1538" s="48" t="s">
        <v>613</v>
      </c>
      <c r="B1538" s="209"/>
      <c r="C1538" s="210"/>
      <c r="D1538" s="211"/>
      <c r="E1538" s="204" t="s">
        <v>517</v>
      </c>
      <c r="F1538" s="205"/>
      <c r="G1538" s="50" t="s">
        <v>361</v>
      </c>
      <c r="H1538" s="204" t="s">
        <v>336</v>
      </c>
      <c r="I1538" s="205"/>
      <c r="K1538" s="48" t="str">
        <f t="shared" si="46"/>
        <v>г Одинцово, ул Северная, 64</v>
      </c>
      <c r="L1538" s="48" t="str">
        <f>VLOOKUP(A:A,Лист2!$A:$F,2,FALSE)</f>
        <v>г.Одинцово, Северная, 64</v>
      </c>
      <c r="S1538" s="57">
        <f>G1538*1</f>
        <v>33.17</v>
      </c>
    </row>
    <row r="1539" spans="1:19" ht="11.1" customHeight="1" x14ac:dyDescent="0.2">
      <c r="A1539" s="48" t="s">
        <v>613</v>
      </c>
      <c r="B1539" s="201"/>
      <c r="C1539" s="202"/>
      <c r="D1539" s="203"/>
      <c r="E1539" s="204" t="s">
        <v>514</v>
      </c>
      <c r="F1539" s="205"/>
      <c r="G1539" s="50" t="s">
        <v>507</v>
      </c>
      <c r="H1539" s="204" t="s">
        <v>346</v>
      </c>
      <c r="I1539" s="205"/>
      <c r="K1539" s="48" t="str">
        <f t="shared" si="46"/>
        <v>г Одинцово, ул Северная, 64</v>
      </c>
      <c r="L1539" s="48" t="str">
        <f>VLOOKUP(A:A,Лист2!$A:$F,2,FALSE)</f>
        <v>г.Одинцово, Северная, 64</v>
      </c>
      <c r="S1539" s="48">
        <f t="shared" si="47"/>
        <v>0</v>
      </c>
    </row>
    <row r="1540" spans="1:19" ht="11.85" customHeight="1" x14ac:dyDescent="0.2">
      <c r="A1540" s="48" t="s">
        <v>613</v>
      </c>
      <c r="B1540" s="51"/>
      <c r="C1540" s="196" t="s">
        <v>612</v>
      </c>
      <c r="D1540" s="197"/>
      <c r="E1540" s="197"/>
      <c r="F1540" s="197"/>
      <c r="G1540" s="197"/>
      <c r="H1540" s="197"/>
      <c r="I1540" s="196"/>
      <c r="K1540" s="48" t="str">
        <f t="shared" si="46"/>
        <v>г Одинцово, ул Северная, 64</v>
      </c>
      <c r="L1540" s="48" t="str">
        <f>VLOOKUP(A:A,Лист2!$A:$F,2,FALSE)</f>
        <v>г.Одинцово, Северная, 64</v>
      </c>
      <c r="S1540" s="48">
        <f t="shared" si="47"/>
        <v>0</v>
      </c>
    </row>
    <row r="1541" spans="1:19" ht="11.85" customHeight="1" x14ac:dyDescent="0.2">
      <c r="A1541" s="48" t="s">
        <v>612</v>
      </c>
      <c r="B1541" s="198" t="s">
        <v>339</v>
      </c>
      <c r="C1541" s="199"/>
      <c r="D1541" s="200"/>
      <c r="E1541" s="204" t="s">
        <v>351</v>
      </c>
      <c r="F1541" s="205"/>
      <c r="G1541" s="50" t="s">
        <v>350</v>
      </c>
      <c r="H1541" s="204" t="s">
        <v>396</v>
      </c>
      <c r="I1541" s="205"/>
      <c r="K1541" s="48" t="str">
        <f t="shared" si="46"/>
        <v>г Одинцово, ул Советская, 1</v>
      </c>
      <c r="L1541" s="48" t="str">
        <f>VLOOKUP(A:A,Лист2!$A:$F,2,FALSE)</f>
        <v>г.Одинцово, Советская, 1</v>
      </c>
      <c r="S1541" s="48">
        <f t="shared" si="47"/>
        <v>0</v>
      </c>
    </row>
    <row r="1542" spans="1:19" ht="11.85" customHeight="1" x14ac:dyDescent="0.2">
      <c r="A1542" s="48" t="s">
        <v>612</v>
      </c>
      <c r="B1542" s="201"/>
      <c r="C1542" s="202"/>
      <c r="D1542" s="203"/>
      <c r="E1542" s="204" t="s">
        <v>371</v>
      </c>
      <c r="F1542" s="205"/>
      <c r="G1542" s="50" t="s">
        <v>350</v>
      </c>
      <c r="H1542" s="204" t="s">
        <v>396</v>
      </c>
      <c r="I1542" s="205"/>
      <c r="K1542" s="48" t="str">
        <f t="shared" si="46"/>
        <v>г Одинцово, ул Советская, 1</v>
      </c>
      <c r="L1542" s="48" t="str">
        <f>VLOOKUP(A:A,Лист2!$A:$F,2,FALSE)</f>
        <v>г.Одинцово, Советская, 1</v>
      </c>
      <c r="S1542" s="48">
        <f t="shared" si="47"/>
        <v>0</v>
      </c>
    </row>
    <row r="1543" spans="1:19" ht="11.85" customHeight="1" x14ac:dyDescent="0.2">
      <c r="A1543" s="48" t="s">
        <v>612</v>
      </c>
      <c r="B1543" s="198" t="s">
        <v>339</v>
      </c>
      <c r="C1543" s="199"/>
      <c r="D1543" s="200"/>
      <c r="E1543" s="204" t="s">
        <v>369</v>
      </c>
      <c r="F1543" s="205"/>
      <c r="G1543" s="50" t="s">
        <v>368</v>
      </c>
      <c r="H1543" s="204" t="s">
        <v>398</v>
      </c>
      <c r="I1543" s="205"/>
      <c r="K1543" s="48" t="str">
        <f t="shared" si="46"/>
        <v>г Одинцово, ул Советская, 1</v>
      </c>
      <c r="L1543" s="48" t="str">
        <f>VLOOKUP(A:A,Лист2!$A:$F,2,FALSE)</f>
        <v>г.Одинцово, Советская, 1</v>
      </c>
      <c r="S1543" s="48">
        <f t="shared" si="47"/>
        <v>0</v>
      </c>
    </row>
    <row r="1544" spans="1:19" ht="11.85" customHeight="1" x14ac:dyDescent="0.2">
      <c r="A1544" s="48" t="s">
        <v>612</v>
      </c>
      <c r="B1544" s="209"/>
      <c r="C1544" s="210"/>
      <c r="D1544" s="211"/>
      <c r="E1544" s="204" t="s">
        <v>366</v>
      </c>
      <c r="F1544" s="205"/>
      <c r="G1544" s="50" t="s">
        <v>365</v>
      </c>
      <c r="H1544" s="204" t="s">
        <v>401</v>
      </c>
      <c r="I1544" s="205"/>
      <c r="K1544" s="48" t="str">
        <f t="shared" si="46"/>
        <v>г Одинцово, ул Советская, 1</v>
      </c>
      <c r="L1544" s="48" t="str">
        <f>VLOOKUP(A:A,Лист2!$A:$F,2,FALSE)</f>
        <v>г.Одинцово, Советская, 1</v>
      </c>
      <c r="S1544" s="48">
        <f t="shared" si="47"/>
        <v>0</v>
      </c>
    </row>
    <row r="1545" spans="1:19" ht="11.85" customHeight="1" x14ac:dyDescent="0.2">
      <c r="A1545" s="48" t="s">
        <v>612</v>
      </c>
      <c r="B1545" s="209"/>
      <c r="C1545" s="210"/>
      <c r="D1545" s="211"/>
      <c r="E1545" s="204" t="s">
        <v>500</v>
      </c>
      <c r="F1545" s="205"/>
      <c r="G1545" s="50" t="s">
        <v>373</v>
      </c>
      <c r="H1545" s="204" t="s">
        <v>336</v>
      </c>
      <c r="I1545" s="205"/>
      <c r="K1545" s="48" t="str">
        <f t="shared" si="46"/>
        <v>г Одинцово, ул Советская, 1</v>
      </c>
      <c r="L1545" s="48" t="str">
        <f>VLOOKUP(A:A,Лист2!$A:$F,2,FALSE)</f>
        <v>г.Одинцово, Советская, 1</v>
      </c>
      <c r="S1545" s="57">
        <f>G1545*1</f>
        <v>48.16</v>
      </c>
    </row>
    <row r="1546" spans="1:19" ht="11.1" customHeight="1" x14ac:dyDescent="0.2">
      <c r="A1546" s="48" t="s">
        <v>612</v>
      </c>
      <c r="B1546" s="201"/>
      <c r="C1546" s="202"/>
      <c r="D1546" s="203"/>
      <c r="E1546" s="204" t="s">
        <v>499</v>
      </c>
      <c r="F1546" s="205"/>
      <c r="G1546" s="50" t="s">
        <v>498</v>
      </c>
      <c r="H1546" s="204" t="s">
        <v>375</v>
      </c>
      <c r="I1546" s="205"/>
      <c r="K1546" s="48" t="str">
        <f t="shared" ref="K1546:K1609" si="48">IF(C1545&gt;0,C1545,K1545)</f>
        <v>г Одинцово, ул Советская, 1</v>
      </c>
      <c r="L1546" s="48" t="str">
        <f>VLOOKUP(A:A,Лист2!$A:$F,2,FALSE)</f>
        <v>г.Одинцово, Советская, 1</v>
      </c>
      <c r="S1546" s="48">
        <f t="shared" ref="S1546:S1609" si="49">IF($E1546=S$7,G1546,0)</f>
        <v>0</v>
      </c>
    </row>
    <row r="1547" spans="1:19" ht="11.85" customHeight="1" x14ac:dyDescent="0.2">
      <c r="A1547" s="48" t="s">
        <v>612</v>
      </c>
      <c r="B1547" s="51"/>
      <c r="C1547" s="196" t="s">
        <v>611</v>
      </c>
      <c r="D1547" s="197"/>
      <c r="E1547" s="197"/>
      <c r="F1547" s="197"/>
      <c r="G1547" s="197"/>
      <c r="H1547" s="197"/>
      <c r="I1547" s="196"/>
      <c r="K1547" s="48" t="str">
        <f t="shared" si="48"/>
        <v>г Одинцово, ул Советская, 1</v>
      </c>
      <c r="L1547" s="48" t="str">
        <f>VLOOKUP(A:A,Лист2!$A:$F,2,FALSE)</f>
        <v>г.Одинцово, Советская, 1</v>
      </c>
      <c r="S1547" s="48">
        <f t="shared" si="49"/>
        <v>0</v>
      </c>
    </row>
    <row r="1548" spans="1:19" ht="11.85" customHeight="1" x14ac:dyDescent="0.2">
      <c r="A1548" s="48" t="s">
        <v>611</v>
      </c>
      <c r="B1548" s="198" t="s">
        <v>354</v>
      </c>
      <c r="C1548" s="212"/>
      <c r="D1548" s="213"/>
      <c r="E1548" s="204" t="s">
        <v>353</v>
      </c>
      <c r="F1548" s="205"/>
      <c r="G1548" s="50" t="s">
        <v>352</v>
      </c>
      <c r="H1548" s="204" t="s">
        <v>336</v>
      </c>
      <c r="I1548" s="205"/>
      <c r="K1548" s="48" t="str">
        <f t="shared" si="48"/>
        <v>г Одинцово, ул Солнечная, 2</v>
      </c>
      <c r="L1548" s="48" t="str">
        <f>VLOOKUP(A:A,Лист2!$A:$F,2,FALSE)</f>
        <v>г.Одинцово, Солнечная, 2</v>
      </c>
      <c r="S1548" s="48">
        <f t="shared" si="49"/>
        <v>0</v>
      </c>
    </row>
    <row r="1549" spans="1:19" ht="11.85" customHeight="1" x14ac:dyDescent="0.2">
      <c r="A1549" s="48" t="s">
        <v>611</v>
      </c>
      <c r="B1549" s="51"/>
      <c r="C1549" s="196" t="s">
        <v>610</v>
      </c>
      <c r="D1549" s="197"/>
      <c r="E1549" s="197"/>
      <c r="F1549" s="197"/>
      <c r="G1549" s="197"/>
      <c r="H1549" s="197"/>
      <c r="I1549" s="196"/>
      <c r="K1549" s="48" t="str">
        <f t="shared" si="48"/>
        <v>г Одинцово, ул Солнечная, 2</v>
      </c>
      <c r="L1549" s="48" t="str">
        <f>VLOOKUP(A:A,Лист2!$A:$F,2,FALSE)</f>
        <v>г.Одинцово, Солнечная, 2</v>
      </c>
      <c r="S1549" s="48">
        <f t="shared" si="49"/>
        <v>0</v>
      </c>
    </row>
    <row r="1550" spans="1:19" ht="11.1" customHeight="1" x14ac:dyDescent="0.2">
      <c r="A1550" s="48" t="s">
        <v>610</v>
      </c>
      <c r="B1550" s="198" t="s">
        <v>354</v>
      </c>
      <c r="C1550" s="212"/>
      <c r="D1550" s="213"/>
      <c r="E1550" s="204" t="s">
        <v>353</v>
      </c>
      <c r="F1550" s="205"/>
      <c r="G1550" s="50" t="s">
        <v>352</v>
      </c>
      <c r="H1550" s="204" t="s">
        <v>336</v>
      </c>
      <c r="I1550" s="205"/>
      <c r="K1550" s="48" t="str">
        <f t="shared" si="48"/>
        <v>г Одинцово, ул Солнечная, 2А</v>
      </c>
      <c r="L1550" s="48" t="str">
        <f>VLOOKUP(A:A,Лист2!$A:$F,2,FALSE)</f>
        <v>г.Одинцово, Солнечная, 2а</v>
      </c>
      <c r="S1550" s="48">
        <f t="shared" si="49"/>
        <v>0</v>
      </c>
    </row>
    <row r="1551" spans="1:19" ht="11.85" customHeight="1" x14ac:dyDescent="0.2">
      <c r="A1551" s="48" t="s">
        <v>610</v>
      </c>
      <c r="B1551" s="198" t="s">
        <v>339</v>
      </c>
      <c r="C1551" s="199"/>
      <c r="D1551" s="200"/>
      <c r="E1551" s="204" t="s">
        <v>351</v>
      </c>
      <c r="F1551" s="205"/>
      <c r="G1551" s="50" t="s">
        <v>350</v>
      </c>
      <c r="H1551" s="204" t="s">
        <v>370</v>
      </c>
      <c r="I1551" s="205"/>
      <c r="K1551" s="48" t="str">
        <f t="shared" si="48"/>
        <v>г Одинцово, ул Солнечная, 2А</v>
      </c>
      <c r="L1551" s="48" t="str">
        <f>VLOOKUP(A:A,Лист2!$A:$F,2,FALSE)</f>
        <v>г.Одинцово, Солнечная, 2а</v>
      </c>
      <c r="S1551" s="48">
        <f t="shared" si="49"/>
        <v>0</v>
      </c>
    </row>
    <row r="1552" spans="1:19" ht="11.85" customHeight="1" x14ac:dyDescent="0.2">
      <c r="A1552" s="48" t="s">
        <v>610</v>
      </c>
      <c r="B1552" s="209"/>
      <c r="C1552" s="210"/>
      <c r="D1552" s="211"/>
      <c r="E1552" s="204" t="s">
        <v>371</v>
      </c>
      <c r="F1552" s="205"/>
      <c r="G1552" s="50" t="s">
        <v>350</v>
      </c>
      <c r="H1552" s="204" t="s">
        <v>370</v>
      </c>
      <c r="I1552" s="205"/>
      <c r="K1552" s="48" t="str">
        <f t="shared" si="48"/>
        <v>г Одинцово, ул Солнечная, 2А</v>
      </c>
      <c r="L1552" s="48" t="str">
        <f>VLOOKUP(A:A,Лист2!$A:$F,2,FALSE)</f>
        <v>г.Одинцово, Солнечная, 2а</v>
      </c>
      <c r="S1552" s="48">
        <f t="shared" si="49"/>
        <v>0</v>
      </c>
    </row>
    <row r="1553" spans="1:19" ht="11.85" customHeight="1" x14ac:dyDescent="0.2">
      <c r="A1553" s="48" t="s">
        <v>610</v>
      </c>
      <c r="B1553" s="209"/>
      <c r="C1553" s="210"/>
      <c r="D1553" s="211"/>
      <c r="E1553" s="204" t="s">
        <v>369</v>
      </c>
      <c r="F1553" s="205"/>
      <c r="G1553" s="50" t="s">
        <v>368</v>
      </c>
      <c r="H1553" s="204" t="s">
        <v>367</v>
      </c>
      <c r="I1553" s="205"/>
      <c r="K1553" s="48" t="str">
        <f t="shared" si="48"/>
        <v>г Одинцово, ул Солнечная, 2А</v>
      </c>
      <c r="L1553" s="48" t="str">
        <f>VLOOKUP(A:A,Лист2!$A:$F,2,FALSE)</f>
        <v>г.Одинцово, Солнечная, 2а</v>
      </c>
      <c r="S1553" s="48">
        <f t="shared" si="49"/>
        <v>0</v>
      </c>
    </row>
    <row r="1554" spans="1:19" ht="11.1" customHeight="1" x14ac:dyDescent="0.2">
      <c r="A1554" s="48" t="s">
        <v>610</v>
      </c>
      <c r="B1554" s="209"/>
      <c r="C1554" s="210"/>
      <c r="D1554" s="211"/>
      <c r="E1554" s="204" t="s">
        <v>366</v>
      </c>
      <c r="F1554" s="205"/>
      <c r="G1554" s="50" t="s">
        <v>365</v>
      </c>
      <c r="H1554" s="204" t="s">
        <v>364</v>
      </c>
      <c r="I1554" s="205"/>
      <c r="K1554" s="48" t="str">
        <f t="shared" si="48"/>
        <v>г Одинцово, ул Солнечная, 2А</v>
      </c>
      <c r="L1554" s="48" t="str">
        <f>VLOOKUP(A:A,Лист2!$A:$F,2,FALSE)</f>
        <v>г.Одинцово, Солнечная, 2а</v>
      </c>
      <c r="S1554" s="48">
        <f t="shared" si="49"/>
        <v>0</v>
      </c>
    </row>
    <row r="1555" spans="1:19" ht="11.85" customHeight="1" x14ac:dyDescent="0.2">
      <c r="A1555" s="48" t="s">
        <v>610</v>
      </c>
      <c r="B1555" s="209"/>
      <c r="C1555" s="210"/>
      <c r="D1555" s="211"/>
      <c r="E1555" s="204" t="s">
        <v>514</v>
      </c>
      <c r="F1555" s="205"/>
      <c r="G1555" s="50" t="s">
        <v>507</v>
      </c>
      <c r="H1555" s="204" t="s">
        <v>346</v>
      </c>
      <c r="I1555" s="205"/>
      <c r="K1555" s="48" t="str">
        <f t="shared" si="48"/>
        <v>г Одинцово, ул Солнечная, 2А</v>
      </c>
      <c r="L1555" s="48" t="str">
        <f>VLOOKUP(A:A,Лист2!$A:$F,2,FALSE)</f>
        <v>г.Одинцово, Солнечная, 2а</v>
      </c>
      <c r="S1555" s="48">
        <f t="shared" si="49"/>
        <v>0</v>
      </c>
    </row>
    <row r="1556" spans="1:19" ht="11.85" customHeight="1" x14ac:dyDescent="0.2">
      <c r="A1556" s="48" t="s">
        <v>610</v>
      </c>
      <c r="B1556" s="201"/>
      <c r="C1556" s="202"/>
      <c r="D1556" s="203"/>
      <c r="E1556" s="204" t="s">
        <v>362</v>
      </c>
      <c r="F1556" s="205"/>
      <c r="G1556" s="50" t="s">
        <v>361</v>
      </c>
      <c r="H1556" s="204" t="s">
        <v>336</v>
      </c>
      <c r="I1556" s="205"/>
      <c r="K1556" s="48" t="str">
        <f t="shared" si="48"/>
        <v>г Одинцово, ул Солнечная, 2А</v>
      </c>
      <c r="L1556" s="48" t="str">
        <f>VLOOKUP(A:A,Лист2!$A:$F,2,FALSE)</f>
        <v>г.Одинцово, Солнечная, 2а</v>
      </c>
      <c r="S1556" s="57">
        <f>G1556*1</f>
        <v>33.17</v>
      </c>
    </row>
    <row r="1557" spans="1:19" ht="11.85" customHeight="1" x14ac:dyDescent="0.2">
      <c r="A1557" s="48" t="s">
        <v>610</v>
      </c>
      <c r="B1557" s="51"/>
      <c r="C1557" s="196" t="s">
        <v>609</v>
      </c>
      <c r="D1557" s="197"/>
      <c r="E1557" s="197"/>
      <c r="F1557" s="197"/>
      <c r="G1557" s="197"/>
      <c r="H1557" s="197"/>
      <c r="I1557" s="196"/>
      <c r="K1557" s="48" t="str">
        <f t="shared" si="48"/>
        <v>г Одинцово, ул Солнечная, 2А</v>
      </c>
      <c r="L1557" s="48" t="str">
        <f>VLOOKUP(A:A,Лист2!$A:$F,2,FALSE)</f>
        <v>г.Одинцово, Солнечная, 2а</v>
      </c>
      <c r="S1557" s="48">
        <f t="shared" si="49"/>
        <v>0</v>
      </c>
    </row>
    <row r="1558" spans="1:19" ht="11.1" customHeight="1" x14ac:dyDescent="0.2">
      <c r="A1558" s="48" t="s">
        <v>609</v>
      </c>
      <c r="B1558" s="198" t="s">
        <v>354</v>
      </c>
      <c r="C1558" s="199"/>
      <c r="D1558" s="200"/>
      <c r="E1558" s="204" t="s">
        <v>353</v>
      </c>
      <c r="F1558" s="205"/>
      <c r="G1558" s="50" t="s">
        <v>352</v>
      </c>
      <c r="H1558" s="204" t="s">
        <v>336</v>
      </c>
      <c r="I1558" s="205"/>
      <c r="K1558" s="48" t="str">
        <f t="shared" si="48"/>
        <v>г Одинцово, ул Солнечная, 3</v>
      </c>
      <c r="L1558" s="48" t="str">
        <f>VLOOKUP(A:A,Лист2!$A:$F,2,FALSE)</f>
        <v>г.Одинцово, Солнечная, 3</v>
      </c>
      <c r="S1558" s="48">
        <f t="shared" si="49"/>
        <v>0</v>
      </c>
    </row>
    <row r="1559" spans="1:19" ht="11.85" customHeight="1" x14ac:dyDescent="0.2">
      <c r="A1559" s="48" t="s">
        <v>609</v>
      </c>
      <c r="B1559" s="201"/>
      <c r="C1559" s="202"/>
      <c r="D1559" s="203"/>
      <c r="E1559" s="204" t="s">
        <v>573</v>
      </c>
      <c r="F1559" s="205"/>
      <c r="G1559" s="50" t="s">
        <v>352</v>
      </c>
      <c r="H1559" s="204" t="s">
        <v>336</v>
      </c>
      <c r="I1559" s="205"/>
      <c r="K1559" s="48" t="str">
        <f t="shared" si="48"/>
        <v>г Одинцово, ул Солнечная, 3</v>
      </c>
      <c r="L1559" s="48" t="str">
        <f>VLOOKUP(A:A,Лист2!$A:$F,2,FALSE)</f>
        <v>г.Одинцово, Солнечная, 3</v>
      </c>
      <c r="S1559" s="48">
        <f t="shared" si="49"/>
        <v>0</v>
      </c>
    </row>
    <row r="1560" spans="1:19" ht="11.85" customHeight="1" x14ac:dyDescent="0.2">
      <c r="A1560" s="48" t="s">
        <v>609</v>
      </c>
      <c r="B1560" s="198" t="s">
        <v>339</v>
      </c>
      <c r="C1560" s="199"/>
      <c r="D1560" s="200"/>
      <c r="E1560" s="204" t="s">
        <v>351</v>
      </c>
      <c r="F1560" s="205"/>
      <c r="G1560" s="50" t="s">
        <v>350</v>
      </c>
      <c r="H1560" s="204" t="s">
        <v>370</v>
      </c>
      <c r="I1560" s="205"/>
      <c r="K1560" s="48" t="str">
        <f t="shared" si="48"/>
        <v>г Одинцово, ул Солнечная, 3</v>
      </c>
      <c r="L1560" s="48" t="str">
        <f>VLOOKUP(A:A,Лист2!$A:$F,2,FALSE)</f>
        <v>г.Одинцово, Солнечная, 3</v>
      </c>
      <c r="S1560" s="48">
        <f t="shared" si="49"/>
        <v>0</v>
      </c>
    </row>
    <row r="1561" spans="1:19" ht="11.85" customHeight="1" x14ac:dyDescent="0.2">
      <c r="A1561" s="48" t="s">
        <v>609</v>
      </c>
      <c r="B1561" s="209"/>
      <c r="C1561" s="210"/>
      <c r="D1561" s="211"/>
      <c r="E1561" s="204" t="s">
        <v>371</v>
      </c>
      <c r="F1561" s="205"/>
      <c r="G1561" s="50" t="s">
        <v>350</v>
      </c>
      <c r="H1561" s="204" t="s">
        <v>370</v>
      </c>
      <c r="I1561" s="205"/>
      <c r="K1561" s="48" t="str">
        <f t="shared" si="48"/>
        <v>г Одинцово, ул Солнечная, 3</v>
      </c>
      <c r="L1561" s="48" t="str">
        <f>VLOOKUP(A:A,Лист2!$A:$F,2,FALSE)</f>
        <v>г.Одинцово, Солнечная, 3</v>
      </c>
      <c r="S1561" s="48">
        <f t="shared" si="49"/>
        <v>0</v>
      </c>
    </row>
    <row r="1562" spans="1:19" ht="11.1" customHeight="1" x14ac:dyDescent="0.2">
      <c r="A1562" s="48" t="s">
        <v>609</v>
      </c>
      <c r="B1562" s="209"/>
      <c r="C1562" s="210"/>
      <c r="D1562" s="211"/>
      <c r="E1562" s="204" t="s">
        <v>369</v>
      </c>
      <c r="F1562" s="205"/>
      <c r="G1562" s="50" t="s">
        <v>368</v>
      </c>
      <c r="H1562" s="204" t="s">
        <v>367</v>
      </c>
      <c r="I1562" s="205"/>
      <c r="K1562" s="48" t="str">
        <f t="shared" si="48"/>
        <v>г Одинцово, ул Солнечная, 3</v>
      </c>
      <c r="L1562" s="48" t="str">
        <f>VLOOKUP(A:A,Лист2!$A:$F,2,FALSE)</f>
        <v>г.Одинцово, Солнечная, 3</v>
      </c>
      <c r="S1562" s="48">
        <f t="shared" si="49"/>
        <v>0</v>
      </c>
    </row>
    <row r="1563" spans="1:19" ht="11.85" customHeight="1" x14ac:dyDescent="0.2">
      <c r="A1563" s="48" t="s">
        <v>609</v>
      </c>
      <c r="B1563" s="209"/>
      <c r="C1563" s="210"/>
      <c r="D1563" s="211"/>
      <c r="E1563" s="204" t="s">
        <v>608</v>
      </c>
      <c r="F1563" s="205"/>
      <c r="G1563" s="50" t="s">
        <v>365</v>
      </c>
      <c r="H1563" s="204" t="s">
        <v>364</v>
      </c>
      <c r="I1563" s="205"/>
      <c r="K1563" s="48" t="str">
        <f t="shared" si="48"/>
        <v>г Одинцово, ул Солнечная, 3</v>
      </c>
      <c r="L1563" s="48" t="str">
        <f>VLOOKUP(A:A,Лист2!$A:$F,2,FALSE)</f>
        <v>г.Одинцово, Солнечная, 3</v>
      </c>
      <c r="S1563" s="48">
        <f t="shared" si="49"/>
        <v>0</v>
      </c>
    </row>
    <row r="1564" spans="1:19" ht="11.85" customHeight="1" x14ac:dyDescent="0.2">
      <c r="A1564" s="48" t="s">
        <v>609</v>
      </c>
      <c r="B1564" s="209"/>
      <c r="C1564" s="210"/>
      <c r="D1564" s="211"/>
      <c r="E1564" s="204" t="s">
        <v>514</v>
      </c>
      <c r="F1564" s="205"/>
      <c r="G1564" s="50" t="s">
        <v>507</v>
      </c>
      <c r="H1564" s="204" t="s">
        <v>346</v>
      </c>
      <c r="I1564" s="205"/>
      <c r="K1564" s="48" t="str">
        <f t="shared" si="48"/>
        <v>г Одинцово, ул Солнечная, 3</v>
      </c>
      <c r="L1564" s="48" t="str">
        <f>VLOOKUP(A:A,Лист2!$A:$F,2,FALSE)</f>
        <v>г.Одинцово, Солнечная, 3</v>
      </c>
      <c r="S1564" s="48">
        <f t="shared" si="49"/>
        <v>0</v>
      </c>
    </row>
    <row r="1565" spans="1:19" ht="11.85" customHeight="1" x14ac:dyDescent="0.2">
      <c r="A1565" s="48" t="s">
        <v>609</v>
      </c>
      <c r="B1565" s="201"/>
      <c r="C1565" s="202"/>
      <c r="D1565" s="203"/>
      <c r="E1565" s="204" t="s">
        <v>572</v>
      </c>
      <c r="F1565" s="205"/>
      <c r="G1565" s="50" t="s">
        <v>571</v>
      </c>
      <c r="H1565" s="204" t="s">
        <v>336</v>
      </c>
      <c r="I1565" s="205"/>
      <c r="K1565" s="48" t="str">
        <f t="shared" si="48"/>
        <v>г Одинцово, ул Солнечная, 3</v>
      </c>
      <c r="L1565" s="48" t="str">
        <f>VLOOKUP(A:A,Лист2!$A:$F,2,FALSE)</f>
        <v>г.Одинцово, Солнечная, 3</v>
      </c>
      <c r="S1565" s="57">
        <f>G1565*1</f>
        <v>27.19</v>
      </c>
    </row>
    <row r="1566" spans="1:19" ht="11.1" customHeight="1" x14ac:dyDescent="0.2">
      <c r="A1566" s="48" t="s">
        <v>609</v>
      </c>
      <c r="B1566" s="51"/>
      <c r="C1566" s="196" t="s">
        <v>607</v>
      </c>
      <c r="D1566" s="197"/>
      <c r="E1566" s="197"/>
      <c r="F1566" s="197"/>
      <c r="G1566" s="197"/>
      <c r="H1566" s="197"/>
      <c r="I1566" s="196"/>
      <c r="K1566" s="48" t="str">
        <f t="shared" si="48"/>
        <v>г Одинцово, ул Солнечная, 3</v>
      </c>
      <c r="L1566" s="48" t="str">
        <f>VLOOKUP(A:A,Лист2!$A:$F,2,FALSE)</f>
        <v>г.Одинцово, Солнечная, 3</v>
      </c>
      <c r="S1566" s="48">
        <f t="shared" si="49"/>
        <v>0</v>
      </c>
    </row>
    <row r="1567" spans="1:19" ht="11.85" customHeight="1" x14ac:dyDescent="0.2">
      <c r="A1567" s="48" t="s">
        <v>607</v>
      </c>
      <c r="B1567" s="198" t="s">
        <v>354</v>
      </c>
      <c r="C1567" s="212"/>
      <c r="D1567" s="213"/>
      <c r="E1567" s="204" t="s">
        <v>353</v>
      </c>
      <c r="F1567" s="205"/>
      <c r="G1567" s="50" t="s">
        <v>352</v>
      </c>
      <c r="H1567" s="204" t="s">
        <v>336</v>
      </c>
      <c r="I1567" s="205"/>
      <c r="K1567" s="48" t="str">
        <f t="shared" si="48"/>
        <v>г Одинцово, ул Солнечная, 4</v>
      </c>
      <c r="L1567" s="48" t="str">
        <f>VLOOKUP(A:A,Лист2!$A:$F,2,FALSE)</f>
        <v>г.Одинцово, Солнечная, 4</v>
      </c>
      <c r="S1567" s="48">
        <f t="shared" si="49"/>
        <v>0</v>
      </c>
    </row>
    <row r="1568" spans="1:19" ht="11.85" customHeight="1" x14ac:dyDescent="0.2">
      <c r="A1568" s="48" t="s">
        <v>607</v>
      </c>
      <c r="B1568" s="198" t="s">
        <v>339</v>
      </c>
      <c r="C1568" s="199"/>
      <c r="D1568" s="200"/>
      <c r="E1568" s="204" t="s">
        <v>351</v>
      </c>
      <c r="F1568" s="205"/>
      <c r="G1568" s="50" t="s">
        <v>350</v>
      </c>
      <c r="H1568" s="204" t="s">
        <v>370</v>
      </c>
      <c r="I1568" s="205"/>
      <c r="K1568" s="48" t="str">
        <f t="shared" si="48"/>
        <v>г Одинцово, ул Солнечная, 4</v>
      </c>
      <c r="L1568" s="48" t="str">
        <f>VLOOKUP(A:A,Лист2!$A:$F,2,FALSE)</f>
        <v>г.Одинцово, Солнечная, 4</v>
      </c>
      <c r="S1568" s="48">
        <f t="shared" si="49"/>
        <v>0</v>
      </c>
    </row>
    <row r="1569" spans="1:19" ht="11.85" customHeight="1" x14ac:dyDescent="0.2">
      <c r="A1569" s="48" t="s">
        <v>607</v>
      </c>
      <c r="B1569" s="209"/>
      <c r="C1569" s="210"/>
      <c r="D1569" s="211"/>
      <c r="E1569" s="204" t="s">
        <v>371</v>
      </c>
      <c r="F1569" s="205"/>
      <c r="G1569" s="50" t="s">
        <v>350</v>
      </c>
      <c r="H1569" s="204" t="s">
        <v>370</v>
      </c>
      <c r="I1569" s="205"/>
      <c r="K1569" s="48" t="str">
        <f t="shared" si="48"/>
        <v>г Одинцово, ул Солнечная, 4</v>
      </c>
      <c r="L1569" s="48" t="str">
        <f>VLOOKUP(A:A,Лист2!$A:$F,2,FALSE)</f>
        <v>г.Одинцово, Солнечная, 4</v>
      </c>
      <c r="S1569" s="48">
        <f t="shared" si="49"/>
        <v>0</v>
      </c>
    </row>
    <row r="1570" spans="1:19" ht="11.1" customHeight="1" x14ac:dyDescent="0.2">
      <c r="A1570" s="48" t="s">
        <v>607</v>
      </c>
      <c r="B1570" s="209"/>
      <c r="C1570" s="210"/>
      <c r="D1570" s="211"/>
      <c r="E1570" s="204" t="s">
        <v>369</v>
      </c>
      <c r="F1570" s="205"/>
      <c r="G1570" s="50" t="s">
        <v>368</v>
      </c>
      <c r="H1570" s="204" t="s">
        <v>367</v>
      </c>
      <c r="I1570" s="205"/>
      <c r="K1570" s="48" t="str">
        <f t="shared" si="48"/>
        <v>г Одинцово, ул Солнечная, 4</v>
      </c>
      <c r="L1570" s="48" t="str">
        <f>VLOOKUP(A:A,Лист2!$A:$F,2,FALSE)</f>
        <v>г.Одинцово, Солнечная, 4</v>
      </c>
      <c r="S1570" s="48">
        <f t="shared" si="49"/>
        <v>0</v>
      </c>
    </row>
    <row r="1571" spans="1:19" ht="11.85" customHeight="1" x14ac:dyDescent="0.2">
      <c r="A1571" s="48" t="s">
        <v>607</v>
      </c>
      <c r="B1571" s="209"/>
      <c r="C1571" s="210"/>
      <c r="D1571" s="211"/>
      <c r="E1571" s="204" t="s">
        <v>366</v>
      </c>
      <c r="F1571" s="205"/>
      <c r="G1571" s="50" t="s">
        <v>365</v>
      </c>
      <c r="H1571" s="204" t="s">
        <v>364</v>
      </c>
      <c r="I1571" s="205"/>
      <c r="K1571" s="48" t="str">
        <f t="shared" si="48"/>
        <v>г Одинцово, ул Солнечная, 4</v>
      </c>
      <c r="L1571" s="48" t="str">
        <f>VLOOKUP(A:A,Лист2!$A:$F,2,FALSE)</f>
        <v>г.Одинцово, Солнечная, 4</v>
      </c>
      <c r="S1571" s="48">
        <f t="shared" si="49"/>
        <v>0</v>
      </c>
    </row>
    <row r="1572" spans="1:19" ht="11.85" customHeight="1" x14ac:dyDescent="0.2">
      <c r="A1572" s="48" t="s">
        <v>607</v>
      </c>
      <c r="B1572" s="209"/>
      <c r="C1572" s="210"/>
      <c r="D1572" s="211"/>
      <c r="E1572" s="204" t="s">
        <v>514</v>
      </c>
      <c r="F1572" s="205"/>
      <c r="G1572" s="50" t="s">
        <v>507</v>
      </c>
      <c r="H1572" s="204" t="s">
        <v>346</v>
      </c>
      <c r="I1572" s="205"/>
      <c r="K1572" s="48" t="str">
        <f t="shared" si="48"/>
        <v>г Одинцово, ул Солнечная, 4</v>
      </c>
      <c r="L1572" s="48" t="str">
        <f>VLOOKUP(A:A,Лист2!$A:$F,2,FALSE)</f>
        <v>г.Одинцово, Солнечная, 4</v>
      </c>
      <c r="S1572" s="48">
        <f t="shared" si="49"/>
        <v>0</v>
      </c>
    </row>
    <row r="1573" spans="1:19" ht="11.85" customHeight="1" x14ac:dyDescent="0.2">
      <c r="A1573" s="48" t="s">
        <v>607</v>
      </c>
      <c r="B1573" s="201"/>
      <c r="C1573" s="202"/>
      <c r="D1573" s="203"/>
      <c r="E1573" s="204" t="s">
        <v>362</v>
      </c>
      <c r="F1573" s="205"/>
      <c r="G1573" s="50" t="s">
        <v>361</v>
      </c>
      <c r="H1573" s="204" t="s">
        <v>336</v>
      </c>
      <c r="I1573" s="205"/>
      <c r="K1573" s="48" t="str">
        <f t="shared" si="48"/>
        <v>г Одинцово, ул Солнечная, 4</v>
      </c>
      <c r="L1573" s="48" t="str">
        <f>VLOOKUP(A:A,Лист2!$A:$F,2,FALSE)</f>
        <v>г.Одинцово, Солнечная, 4</v>
      </c>
      <c r="S1573" s="57">
        <f>G1573*1</f>
        <v>33.17</v>
      </c>
    </row>
    <row r="1574" spans="1:19" ht="11.1" customHeight="1" x14ac:dyDescent="0.2">
      <c r="A1574" s="48" t="s">
        <v>607</v>
      </c>
      <c r="B1574" s="51"/>
      <c r="C1574" s="196" t="s">
        <v>606</v>
      </c>
      <c r="D1574" s="197"/>
      <c r="E1574" s="197"/>
      <c r="F1574" s="197"/>
      <c r="G1574" s="197"/>
      <c r="H1574" s="197"/>
      <c r="I1574" s="196"/>
      <c r="K1574" s="48" t="str">
        <f t="shared" si="48"/>
        <v>г Одинцово, ул Солнечная, 4</v>
      </c>
      <c r="L1574" s="48" t="str">
        <f>VLOOKUP(A:A,Лист2!$A:$F,2,FALSE)</f>
        <v>г.Одинцово, Солнечная, 4</v>
      </c>
      <c r="S1574" s="48">
        <f t="shared" si="49"/>
        <v>0</v>
      </c>
    </row>
    <row r="1575" spans="1:19" ht="11.85" customHeight="1" x14ac:dyDescent="0.2">
      <c r="A1575" s="48" t="s">
        <v>606</v>
      </c>
      <c r="B1575" s="198" t="s">
        <v>354</v>
      </c>
      <c r="C1575" s="199"/>
      <c r="D1575" s="200"/>
      <c r="E1575" s="204" t="s">
        <v>353</v>
      </c>
      <c r="F1575" s="205"/>
      <c r="G1575" s="50" t="s">
        <v>352</v>
      </c>
      <c r="H1575" s="204" t="s">
        <v>336</v>
      </c>
      <c r="I1575" s="205"/>
      <c r="K1575" s="48" t="str">
        <f t="shared" si="48"/>
        <v>г Одинцово, ул Солнечная, 5</v>
      </c>
      <c r="L1575" s="48" t="str">
        <f>VLOOKUP(A:A,Лист2!$A:$F,2,FALSE)</f>
        <v>г.Одинцово, Солнечная, 5</v>
      </c>
      <c r="S1575" s="48">
        <f t="shared" si="49"/>
        <v>0</v>
      </c>
    </row>
    <row r="1576" spans="1:19" ht="11.85" customHeight="1" x14ac:dyDescent="0.2">
      <c r="A1576" s="48" t="s">
        <v>606</v>
      </c>
      <c r="B1576" s="201"/>
      <c r="C1576" s="202"/>
      <c r="D1576" s="203"/>
      <c r="E1576" s="204" t="s">
        <v>573</v>
      </c>
      <c r="F1576" s="205"/>
      <c r="G1576" s="50" t="s">
        <v>352</v>
      </c>
      <c r="H1576" s="204" t="s">
        <v>336</v>
      </c>
      <c r="I1576" s="205"/>
      <c r="K1576" s="48" t="str">
        <f t="shared" si="48"/>
        <v>г Одинцово, ул Солнечная, 5</v>
      </c>
      <c r="L1576" s="48" t="str">
        <f>VLOOKUP(A:A,Лист2!$A:$F,2,FALSE)</f>
        <v>г.Одинцово, Солнечная, 5</v>
      </c>
      <c r="S1576" s="48">
        <f t="shared" si="49"/>
        <v>0</v>
      </c>
    </row>
    <row r="1577" spans="1:19" ht="11.85" customHeight="1" x14ac:dyDescent="0.2">
      <c r="A1577" s="48" t="s">
        <v>606</v>
      </c>
      <c r="B1577" s="51"/>
      <c r="C1577" s="196" t="s">
        <v>605</v>
      </c>
      <c r="D1577" s="197"/>
      <c r="E1577" s="197"/>
      <c r="F1577" s="197"/>
      <c r="G1577" s="197"/>
      <c r="H1577" s="197"/>
      <c r="I1577" s="196"/>
      <c r="K1577" s="48" t="str">
        <f t="shared" si="48"/>
        <v>г Одинцово, ул Солнечная, 5</v>
      </c>
      <c r="L1577" s="48" t="str">
        <f>VLOOKUP(A:A,Лист2!$A:$F,2,FALSE)</f>
        <v>г.Одинцово, Солнечная, 5</v>
      </c>
      <c r="S1577" s="48">
        <f t="shared" si="49"/>
        <v>0</v>
      </c>
    </row>
    <row r="1578" spans="1:19" ht="11.1" customHeight="1" x14ac:dyDescent="0.2">
      <c r="A1578" s="48" t="s">
        <v>605</v>
      </c>
      <c r="B1578" s="198" t="s">
        <v>354</v>
      </c>
      <c r="C1578" s="212"/>
      <c r="D1578" s="213"/>
      <c r="E1578" s="204" t="s">
        <v>353</v>
      </c>
      <c r="F1578" s="205"/>
      <c r="G1578" s="50" t="s">
        <v>352</v>
      </c>
      <c r="H1578" s="204" t="s">
        <v>336</v>
      </c>
      <c r="I1578" s="205"/>
      <c r="K1578" s="48" t="str">
        <f t="shared" si="48"/>
        <v>г Одинцово, ул Солнечная, 6</v>
      </c>
      <c r="L1578" s="48" t="str">
        <f>VLOOKUP(A:A,Лист2!$A:$F,2,FALSE)</f>
        <v>г.Одинцово, Солнечная, 6</v>
      </c>
      <c r="S1578" s="48">
        <f t="shared" si="49"/>
        <v>0</v>
      </c>
    </row>
    <row r="1579" spans="1:19" ht="11.85" customHeight="1" x14ac:dyDescent="0.2">
      <c r="A1579" s="48" t="s">
        <v>605</v>
      </c>
      <c r="B1579" s="198" t="s">
        <v>339</v>
      </c>
      <c r="C1579" s="199"/>
      <c r="D1579" s="200"/>
      <c r="E1579" s="204" t="s">
        <v>351</v>
      </c>
      <c r="F1579" s="205"/>
      <c r="G1579" s="50" t="s">
        <v>350</v>
      </c>
      <c r="H1579" s="204" t="s">
        <v>370</v>
      </c>
      <c r="I1579" s="205"/>
      <c r="K1579" s="48" t="str">
        <f t="shared" si="48"/>
        <v>г Одинцово, ул Солнечная, 6</v>
      </c>
      <c r="L1579" s="48" t="str">
        <f>VLOOKUP(A:A,Лист2!$A:$F,2,FALSE)</f>
        <v>г.Одинцово, Солнечная, 6</v>
      </c>
      <c r="S1579" s="48">
        <f t="shared" si="49"/>
        <v>0</v>
      </c>
    </row>
    <row r="1580" spans="1:19" ht="11.85" customHeight="1" x14ac:dyDescent="0.2">
      <c r="A1580" s="48" t="s">
        <v>605</v>
      </c>
      <c r="B1580" s="209"/>
      <c r="C1580" s="210"/>
      <c r="D1580" s="211"/>
      <c r="E1580" s="204" t="s">
        <v>371</v>
      </c>
      <c r="F1580" s="205"/>
      <c r="G1580" s="50" t="s">
        <v>350</v>
      </c>
      <c r="H1580" s="204" t="s">
        <v>370</v>
      </c>
      <c r="I1580" s="205"/>
      <c r="K1580" s="48" t="str">
        <f t="shared" si="48"/>
        <v>г Одинцово, ул Солнечная, 6</v>
      </c>
      <c r="L1580" s="48" t="str">
        <f>VLOOKUP(A:A,Лист2!$A:$F,2,FALSE)</f>
        <v>г.Одинцово, Солнечная, 6</v>
      </c>
      <c r="S1580" s="48">
        <f t="shared" si="49"/>
        <v>0</v>
      </c>
    </row>
    <row r="1581" spans="1:19" ht="11.85" customHeight="1" x14ac:dyDescent="0.2">
      <c r="A1581" s="48" t="s">
        <v>605</v>
      </c>
      <c r="B1581" s="209"/>
      <c r="C1581" s="210"/>
      <c r="D1581" s="211"/>
      <c r="E1581" s="204" t="s">
        <v>369</v>
      </c>
      <c r="F1581" s="205"/>
      <c r="G1581" s="50" t="s">
        <v>368</v>
      </c>
      <c r="H1581" s="204" t="s">
        <v>367</v>
      </c>
      <c r="I1581" s="205"/>
      <c r="K1581" s="48" t="str">
        <f t="shared" si="48"/>
        <v>г Одинцово, ул Солнечная, 6</v>
      </c>
      <c r="L1581" s="48" t="str">
        <f>VLOOKUP(A:A,Лист2!$A:$F,2,FALSE)</f>
        <v>г.Одинцово, Солнечная, 6</v>
      </c>
      <c r="S1581" s="48">
        <f t="shared" si="49"/>
        <v>0</v>
      </c>
    </row>
    <row r="1582" spans="1:19" ht="11.1" customHeight="1" x14ac:dyDescent="0.2">
      <c r="A1582" s="48" t="s">
        <v>605</v>
      </c>
      <c r="B1582" s="209"/>
      <c r="C1582" s="210"/>
      <c r="D1582" s="211"/>
      <c r="E1582" s="204" t="s">
        <v>366</v>
      </c>
      <c r="F1582" s="205"/>
      <c r="G1582" s="50" t="s">
        <v>365</v>
      </c>
      <c r="H1582" s="204" t="s">
        <v>364</v>
      </c>
      <c r="I1582" s="205"/>
      <c r="K1582" s="48" t="str">
        <f t="shared" si="48"/>
        <v>г Одинцово, ул Солнечная, 6</v>
      </c>
      <c r="L1582" s="48" t="str">
        <f>VLOOKUP(A:A,Лист2!$A:$F,2,FALSE)</f>
        <v>г.Одинцово, Солнечная, 6</v>
      </c>
      <c r="S1582" s="48">
        <f t="shared" si="49"/>
        <v>0</v>
      </c>
    </row>
    <row r="1583" spans="1:19" ht="11.85" customHeight="1" x14ac:dyDescent="0.2">
      <c r="A1583" s="48" t="s">
        <v>605</v>
      </c>
      <c r="B1583" s="209"/>
      <c r="C1583" s="210"/>
      <c r="D1583" s="211"/>
      <c r="E1583" s="204" t="s">
        <v>514</v>
      </c>
      <c r="F1583" s="205"/>
      <c r="G1583" s="50" t="s">
        <v>507</v>
      </c>
      <c r="H1583" s="204" t="s">
        <v>346</v>
      </c>
      <c r="I1583" s="205"/>
      <c r="K1583" s="48" t="str">
        <f t="shared" si="48"/>
        <v>г Одинцово, ул Солнечная, 6</v>
      </c>
      <c r="L1583" s="48" t="str">
        <f>VLOOKUP(A:A,Лист2!$A:$F,2,FALSE)</f>
        <v>г.Одинцово, Солнечная, 6</v>
      </c>
      <c r="S1583" s="48">
        <f t="shared" si="49"/>
        <v>0</v>
      </c>
    </row>
    <row r="1584" spans="1:19" ht="11.85" customHeight="1" x14ac:dyDescent="0.2">
      <c r="A1584" s="48" t="s">
        <v>605</v>
      </c>
      <c r="B1584" s="201"/>
      <c r="C1584" s="202"/>
      <c r="D1584" s="203"/>
      <c r="E1584" s="204" t="s">
        <v>362</v>
      </c>
      <c r="F1584" s="205"/>
      <c r="G1584" s="50" t="s">
        <v>361</v>
      </c>
      <c r="H1584" s="204" t="s">
        <v>336</v>
      </c>
      <c r="I1584" s="205"/>
      <c r="K1584" s="48" t="str">
        <f t="shared" si="48"/>
        <v>г Одинцово, ул Солнечная, 6</v>
      </c>
      <c r="L1584" s="48" t="str">
        <f>VLOOKUP(A:A,Лист2!$A:$F,2,FALSE)</f>
        <v>г.Одинцово, Солнечная, 6</v>
      </c>
      <c r="S1584" s="57">
        <f>G1584*1</f>
        <v>33.17</v>
      </c>
    </row>
    <row r="1585" spans="1:19" ht="11.85" customHeight="1" x14ac:dyDescent="0.2">
      <c r="A1585" s="48" t="s">
        <v>605</v>
      </c>
      <c r="B1585" s="51"/>
      <c r="C1585" s="196" t="s">
        <v>604</v>
      </c>
      <c r="D1585" s="197"/>
      <c r="E1585" s="197"/>
      <c r="F1585" s="197"/>
      <c r="G1585" s="197"/>
      <c r="H1585" s="197"/>
      <c r="I1585" s="196"/>
      <c r="K1585" s="48" t="str">
        <f t="shared" si="48"/>
        <v>г Одинцово, ул Солнечная, 6</v>
      </c>
      <c r="L1585" s="48" t="str">
        <f>VLOOKUP(A:A,Лист2!$A:$F,2,FALSE)</f>
        <v>г.Одинцово, Солнечная, 6</v>
      </c>
      <c r="S1585" s="48">
        <f t="shared" si="49"/>
        <v>0</v>
      </c>
    </row>
    <row r="1586" spans="1:19" ht="11.1" customHeight="1" x14ac:dyDescent="0.2">
      <c r="A1586" s="48" t="s">
        <v>604</v>
      </c>
      <c r="B1586" s="198" t="s">
        <v>354</v>
      </c>
      <c r="C1586" s="199"/>
      <c r="D1586" s="200"/>
      <c r="E1586" s="204" t="s">
        <v>353</v>
      </c>
      <c r="F1586" s="205"/>
      <c r="G1586" s="50" t="s">
        <v>352</v>
      </c>
      <c r="H1586" s="204" t="s">
        <v>336</v>
      </c>
      <c r="I1586" s="205"/>
      <c r="K1586" s="48" t="str">
        <f t="shared" si="48"/>
        <v>г Одинцово, ул Солнечная, 7</v>
      </c>
      <c r="L1586" s="48" t="str">
        <f>VLOOKUP(A:A,Лист2!$A:$F,2,FALSE)</f>
        <v>г.Одинцово, Солнечная, 7</v>
      </c>
      <c r="S1586" s="48">
        <f t="shared" si="49"/>
        <v>0</v>
      </c>
    </row>
    <row r="1587" spans="1:19" ht="11.85" customHeight="1" x14ac:dyDescent="0.2">
      <c r="A1587" s="48" t="s">
        <v>604</v>
      </c>
      <c r="B1587" s="201"/>
      <c r="C1587" s="202"/>
      <c r="D1587" s="203"/>
      <c r="E1587" s="204" t="s">
        <v>573</v>
      </c>
      <c r="F1587" s="205"/>
      <c r="G1587" s="50" t="s">
        <v>352</v>
      </c>
      <c r="H1587" s="204" t="s">
        <v>336</v>
      </c>
      <c r="I1587" s="205"/>
      <c r="K1587" s="48" t="str">
        <f t="shared" si="48"/>
        <v>г Одинцово, ул Солнечная, 7</v>
      </c>
      <c r="L1587" s="48" t="str">
        <f>VLOOKUP(A:A,Лист2!$A:$F,2,FALSE)</f>
        <v>г.Одинцово, Солнечная, 7</v>
      </c>
      <c r="S1587" s="48">
        <f t="shared" si="49"/>
        <v>0</v>
      </c>
    </row>
    <row r="1588" spans="1:19" ht="11.85" customHeight="1" x14ac:dyDescent="0.2">
      <c r="A1588" s="48" t="s">
        <v>604</v>
      </c>
      <c r="B1588" s="198" t="s">
        <v>339</v>
      </c>
      <c r="C1588" s="199"/>
      <c r="D1588" s="200"/>
      <c r="E1588" s="204" t="s">
        <v>351</v>
      </c>
      <c r="F1588" s="205"/>
      <c r="G1588" s="50" t="s">
        <v>350</v>
      </c>
      <c r="H1588" s="204" t="s">
        <v>370</v>
      </c>
      <c r="I1588" s="205"/>
      <c r="K1588" s="48" t="str">
        <f t="shared" si="48"/>
        <v>г Одинцово, ул Солнечная, 7</v>
      </c>
      <c r="L1588" s="48" t="str">
        <f>VLOOKUP(A:A,Лист2!$A:$F,2,FALSE)</f>
        <v>г.Одинцово, Солнечная, 7</v>
      </c>
      <c r="S1588" s="48">
        <f t="shared" si="49"/>
        <v>0</v>
      </c>
    </row>
    <row r="1589" spans="1:19" ht="11.85" customHeight="1" x14ac:dyDescent="0.2">
      <c r="A1589" s="48" t="s">
        <v>604</v>
      </c>
      <c r="B1589" s="209"/>
      <c r="C1589" s="210"/>
      <c r="D1589" s="211"/>
      <c r="E1589" s="204" t="s">
        <v>371</v>
      </c>
      <c r="F1589" s="205"/>
      <c r="G1589" s="50" t="s">
        <v>350</v>
      </c>
      <c r="H1589" s="204" t="s">
        <v>370</v>
      </c>
      <c r="I1589" s="205"/>
      <c r="K1589" s="48" t="str">
        <f t="shared" si="48"/>
        <v>г Одинцово, ул Солнечная, 7</v>
      </c>
      <c r="L1589" s="48" t="str">
        <f>VLOOKUP(A:A,Лист2!$A:$F,2,FALSE)</f>
        <v>г.Одинцово, Солнечная, 7</v>
      </c>
      <c r="S1589" s="48">
        <f t="shared" si="49"/>
        <v>0</v>
      </c>
    </row>
    <row r="1590" spans="1:19" ht="11.1" customHeight="1" x14ac:dyDescent="0.2">
      <c r="A1590" s="48" t="s">
        <v>604</v>
      </c>
      <c r="B1590" s="209"/>
      <c r="C1590" s="210"/>
      <c r="D1590" s="211"/>
      <c r="E1590" s="204" t="s">
        <v>369</v>
      </c>
      <c r="F1590" s="205"/>
      <c r="G1590" s="50" t="s">
        <v>368</v>
      </c>
      <c r="H1590" s="204" t="s">
        <v>603</v>
      </c>
      <c r="I1590" s="205"/>
      <c r="K1590" s="48" t="str">
        <f t="shared" si="48"/>
        <v>г Одинцово, ул Солнечная, 7</v>
      </c>
      <c r="L1590" s="48" t="str">
        <f>VLOOKUP(A:A,Лист2!$A:$F,2,FALSE)</f>
        <v>г.Одинцово, Солнечная, 7</v>
      </c>
      <c r="S1590" s="48">
        <f t="shared" si="49"/>
        <v>0</v>
      </c>
    </row>
    <row r="1591" spans="1:19" ht="11.85" customHeight="1" x14ac:dyDescent="0.2">
      <c r="A1591" s="48" t="s">
        <v>604</v>
      </c>
      <c r="B1591" s="201"/>
      <c r="C1591" s="202"/>
      <c r="D1591" s="203"/>
      <c r="E1591" s="204" t="s">
        <v>366</v>
      </c>
      <c r="F1591" s="205"/>
      <c r="G1591" s="50" t="s">
        <v>365</v>
      </c>
      <c r="H1591" s="204" t="s">
        <v>364</v>
      </c>
      <c r="I1591" s="205"/>
      <c r="K1591" s="48" t="str">
        <f t="shared" si="48"/>
        <v>г Одинцово, ул Солнечная, 7</v>
      </c>
      <c r="L1591" s="48" t="str">
        <f>VLOOKUP(A:A,Лист2!$A:$F,2,FALSE)</f>
        <v>г.Одинцово, Солнечная, 7</v>
      </c>
      <c r="S1591" s="48">
        <f t="shared" si="49"/>
        <v>0</v>
      </c>
    </row>
    <row r="1592" spans="1:19" ht="11.85" customHeight="1" x14ac:dyDescent="0.2">
      <c r="A1592" s="48" t="s">
        <v>604</v>
      </c>
      <c r="B1592" s="51"/>
      <c r="C1592" s="196" t="s">
        <v>602</v>
      </c>
      <c r="D1592" s="197"/>
      <c r="E1592" s="197"/>
      <c r="F1592" s="197"/>
      <c r="G1592" s="197"/>
      <c r="H1592" s="197"/>
      <c r="I1592" s="196"/>
      <c r="K1592" s="48" t="str">
        <f t="shared" si="48"/>
        <v>г Одинцово, ул Солнечная, 7</v>
      </c>
      <c r="L1592" s="48" t="str">
        <f>VLOOKUP(A:A,Лист2!$A:$F,2,FALSE)</f>
        <v>г.Одинцово, Солнечная, 7</v>
      </c>
      <c r="S1592" s="48">
        <f t="shared" si="49"/>
        <v>0</v>
      </c>
    </row>
    <row r="1593" spans="1:19" ht="11.85" customHeight="1" x14ac:dyDescent="0.2">
      <c r="A1593" s="48" t="s">
        <v>602</v>
      </c>
      <c r="B1593" s="198" t="s">
        <v>354</v>
      </c>
      <c r="C1593" s="212"/>
      <c r="D1593" s="213"/>
      <c r="E1593" s="204" t="s">
        <v>353</v>
      </c>
      <c r="F1593" s="205"/>
      <c r="G1593" s="50" t="s">
        <v>352</v>
      </c>
      <c r="H1593" s="204" t="s">
        <v>336</v>
      </c>
      <c r="I1593" s="205"/>
      <c r="K1593" s="48" t="str">
        <f t="shared" si="48"/>
        <v>г Одинцово, ул Солнечная, 8</v>
      </c>
      <c r="L1593" s="48" t="str">
        <f>VLOOKUP(A:A,Лист2!$A:$F,2,FALSE)</f>
        <v>г.Одинцово, Солнечная, 8</v>
      </c>
      <c r="S1593" s="48">
        <f t="shared" si="49"/>
        <v>0</v>
      </c>
    </row>
    <row r="1594" spans="1:19" ht="11.1" customHeight="1" x14ac:dyDescent="0.2">
      <c r="A1594" s="48" t="s">
        <v>602</v>
      </c>
      <c r="B1594" s="198" t="s">
        <v>339</v>
      </c>
      <c r="C1594" s="199"/>
      <c r="D1594" s="200"/>
      <c r="E1594" s="204" t="s">
        <v>351</v>
      </c>
      <c r="F1594" s="205"/>
      <c r="G1594" s="50" t="s">
        <v>350</v>
      </c>
      <c r="H1594" s="204" t="s">
        <v>370</v>
      </c>
      <c r="I1594" s="205"/>
      <c r="K1594" s="48" t="str">
        <f t="shared" si="48"/>
        <v>г Одинцово, ул Солнечная, 8</v>
      </c>
      <c r="L1594" s="48" t="str">
        <f>VLOOKUP(A:A,Лист2!$A:$F,2,FALSE)</f>
        <v>г.Одинцово, Солнечная, 8</v>
      </c>
      <c r="S1594" s="48">
        <f t="shared" si="49"/>
        <v>0</v>
      </c>
    </row>
    <row r="1595" spans="1:19" ht="11.85" customHeight="1" x14ac:dyDescent="0.2">
      <c r="A1595" s="48" t="s">
        <v>602</v>
      </c>
      <c r="B1595" s="209"/>
      <c r="C1595" s="210"/>
      <c r="D1595" s="211"/>
      <c r="E1595" s="204" t="s">
        <v>371</v>
      </c>
      <c r="F1595" s="205"/>
      <c r="G1595" s="50" t="s">
        <v>350</v>
      </c>
      <c r="H1595" s="204" t="s">
        <v>370</v>
      </c>
      <c r="I1595" s="205"/>
      <c r="K1595" s="48" t="str">
        <f t="shared" si="48"/>
        <v>г Одинцово, ул Солнечная, 8</v>
      </c>
      <c r="L1595" s="48" t="str">
        <f>VLOOKUP(A:A,Лист2!$A:$F,2,FALSE)</f>
        <v>г.Одинцово, Солнечная, 8</v>
      </c>
      <c r="S1595" s="48">
        <f t="shared" si="49"/>
        <v>0</v>
      </c>
    </row>
    <row r="1596" spans="1:19" ht="11.85" customHeight="1" x14ac:dyDescent="0.2">
      <c r="A1596" s="48" t="s">
        <v>602</v>
      </c>
      <c r="B1596" s="209"/>
      <c r="C1596" s="210"/>
      <c r="D1596" s="211"/>
      <c r="E1596" s="204" t="s">
        <v>369</v>
      </c>
      <c r="F1596" s="205"/>
      <c r="G1596" s="50" t="s">
        <v>368</v>
      </c>
      <c r="H1596" s="204" t="s">
        <v>367</v>
      </c>
      <c r="I1596" s="205"/>
      <c r="K1596" s="48" t="str">
        <f t="shared" si="48"/>
        <v>г Одинцово, ул Солнечная, 8</v>
      </c>
      <c r="L1596" s="48" t="str">
        <f>VLOOKUP(A:A,Лист2!$A:$F,2,FALSE)</f>
        <v>г.Одинцово, Солнечная, 8</v>
      </c>
      <c r="S1596" s="48">
        <f t="shared" si="49"/>
        <v>0</v>
      </c>
    </row>
    <row r="1597" spans="1:19" ht="11.85" customHeight="1" x14ac:dyDescent="0.2">
      <c r="A1597" s="48" t="s">
        <v>602</v>
      </c>
      <c r="B1597" s="209"/>
      <c r="C1597" s="210"/>
      <c r="D1597" s="211"/>
      <c r="E1597" s="204" t="s">
        <v>366</v>
      </c>
      <c r="F1597" s="205"/>
      <c r="G1597" s="50" t="s">
        <v>365</v>
      </c>
      <c r="H1597" s="204" t="s">
        <v>364</v>
      </c>
      <c r="I1597" s="205"/>
      <c r="K1597" s="48" t="str">
        <f t="shared" si="48"/>
        <v>г Одинцово, ул Солнечная, 8</v>
      </c>
      <c r="L1597" s="48" t="str">
        <f>VLOOKUP(A:A,Лист2!$A:$F,2,FALSE)</f>
        <v>г.Одинцово, Солнечная, 8</v>
      </c>
      <c r="S1597" s="48">
        <f t="shared" si="49"/>
        <v>0</v>
      </c>
    </row>
    <row r="1598" spans="1:19" ht="11.1" customHeight="1" x14ac:dyDescent="0.2">
      <c r="A1598" s="48" t="s">
        <v>602</v>
      </c>
      <c r="B1598" s="209"/>
      <c r="C1598" s="210"/>
      <c r="D1598" s="211"/>
      <c r="E1598" s="204" t="s">
        <v>514</v>
      </c>
      <c r="F1598" s="205"/>
      <c r="G1598" s="50" t="s">
        <v>507</v>
      </c>
      <c r="H1598" s="204" t="s">
        <v>346</v>
      </c>
      <c r="I1598" s="205"/>
      <c r="K1598" s="48" t="str">
        <f t="shared" si="48"/>
        <v>г Одинцово, ул Солнечная, 8</v>
      </c>
      <c r="L1598" s="48" t="str">
        <f>VLOOKUP(A:A,Лист2!$A:$F,2,FALSE)</f>
        <v>г.Одинцово, Солнечная, 8</v>
      </c>
      <c r="S1598" s="48">
        <f t="shared" si="49"/>
        <v>0</v>
      </c>
    </row>
    <row r="1599" spans="1:19" ht="11.85" customHeight="1" x14ac:dyDescent="0.2">
      <c r="A1599" s="48" t="s">
        <v>602</v>
      </c>
      <c r="B1599" s="201"/>
      <c r="C1599" s="202"/>
      <c r="D1599" s="203"/>
      <c r="E1599" s="204" t="s">
        <v>362</v>
      </c>
      <c r="F1599" s="205"/>
      <c r="G1599" s="50" t="s">
        <v>361</v>
      </c>
      <c r="H1599" s="204" t="s">
        <v>336</v>
      </c>
      <c r="I1599" s="205"/>
      <c r="K1599" s="48" t="str">
        <f t="shared" si="48"/>
        <v>г Одинцово, ул Солнечная, 8</v>
      </c>
      <c r="L1599" s="48" t="str">
        <f>VLOOKUP(A:A,Лист2!$A:$F,2,FALSE)</f>
        <v>г.Одинцово, Солнечная, 8</v>
      </c>
      <c r="S1599" s="57">
        <f>G1599*1</f>
        <v>33.17</v>
      </c>
    </row>
    <row r="1600" spans="1:19" ht="11.85" customHeight="1" x14ac:dyDescent="0.2">
      <c r="A1600" s="48" t="s">
        <v>602</v>
      </c>
      <c r="B1600" s="51"/>
      <c r="C1600" s="196" t="s">
        <v>601</v>
      </c>
      <c r="D1600" s="197"/>
      <c r="E1600" s="197"/>
      <c r="F1600" s="197"/>
      <c r="G1600" s="197"/>
      <c r="H1600" s="197"/>
      <c r="I1600" s="196"/>
      <c r="K1600" s="48" t="str">
        <f t="shared" si="48"/>
        <v>г Одинцово, ул Солнечная, 8</v>
      </c>
      <c r="L1600" s="48" t="str">
        <f>VLOOKUP(A:A,Лист2!$A:$F,2,FALSE)</f>
        <v>г.Одинцово, Солнечная, 8</v>
      </c>
      <c r="S1600" s="48">
        <f t="shared" si="49"/>
        <v>0</v>
      </c>
    </row>
    <row r="1601" spans="1:19" ht="11.85" customHeight="1" x14ac:dyDescent="0.2">
      <c r="A1601" s="48" t="s">
        <v>601</v>
      </c>
      <c r="B1601" s="198" t="s">
        <v>354</v>
      </c>
      <c r="C1601" s="199"/>
      <c r="D1601" s="200"/>
      <c r="E1601" s="204" t="s">
        <v>353</v>
      </c>
      <c r="F1601" s="205"/>
      <c r="G1601" s="50" t="s">
        <v>352</v>
      </c>
      <c r="H1601" s="204" t="s">
        <v>336</v>
      </c>
      <c r="I1601" s="205"/>
      <c r="K1601" s="48" t="str">
        <f t="shared" si="48"/>
        <v>г Одинцово, ул Солнечная, 9</v>
      </c>
      <c r="L1601" s="48" t="str">
        <f>VLOOKUP(A:A,Лист2!$A:$F,2,FALSE)</f>
        <v>г.Одинцово, Солнечная, 9</v>
      </c>
      <c r="S1601" s="48">
        <f t="shared" si="49"/>
        <v>0</v>
      </c>
    </row>
    <row r="1602" spans="1:19" ht="11.1" customHeight="1" x14ac:dyDescent="0.2">
      <c r="A1602" s="48" t="s">
        <v>601</v>
      </c>
      <c r="B1602" s="201"/>
      <c r="C1602" s="202"/>
      <c r="D1602" s="203"/>
      <c r="E1602" s="204" t="s">
        <v>573</v>
      </c>
      <c r="F1602" s="205"/>
      <c r="G1602" s="50" t="s">
        <v>352</v>
      </c>
      <c r="H1602" s="204" t="s">
        <v>336</v>
      </c>
      <c r="I1602" s="205"/>
      <c r="K1602" s="48" t="str">
        <f t="shared" si="48"/>
        <v>г Одинцово, ул Солнечная, 9</v>
      </c>
      <c r="L1602" s="48" t="str">
        <f>VLOOKUP(A:A,Лист2!$A:$F,2,FALSE)</f>
        <v>г.Одинцово, Солнечная, 9</v>
      </c>
      <c r="S1602" s="48">
        <f t="shared" si="49"/>
        <v>0</v>
      </c>
    </row>
    <row r="1603" spans="1:19" ht="11.85" customHeight="1" x14ac:dyDescent="0.2">
      <c r="A1603" s="48" t="s">
        <v>601</v>
      </c>
      <c r="B1603" s="198" t="s">
        <v>339</v>
      </c>
      <c r="C1603" s="199"/>
      <c r="D1603" s="200"/>
      <c r="E1603" s="204" t="s">
        <v>351</v>
      </c>
      <c r="F1603" s="205"/>
      <c r="G1603" s="50" t="s">
        <v>350</v>
      </c>
      <c r="H1603" s="204" t="s">
        <v>370</v>
      </c>
      <c r="I1603" s="205"/>
      <c r="K1603" s="48" t="str">
        <f t="shared" si="48"/>
        <v>г Одинцово, ул Солнечная, 9</v>
      </c>
      <c r="L1603" s="48" t="str">
        <f>VLOOKUP(A:A,Лист2!$A:$F,2,FALSE)</f>
        <v>г.Одинцово, Солнечная, 9</v>
      </c>
      <c r="S1603" s="48">
        <f t="shared" si="49"/>
        <v>0</v>
      </c>
    </row>
    <row r="1604" spans="1:19" ht="11.85" customHeight="1" x14ac:dyDescent="0.2">
      <c r="A1604" s="48" t="s">
        <v>601</v>
      </c>
      <c r="B1604" s="209"/>
      <c r="C1604" s="210"/>
      <c r="D1604" s="211"/>
      <c r="E1604" s="204" t="s">
        <v>371</v>
      </c>
      <c r="F1604" s="205"/>
      <c r="G1604" s="50" t="s">
        <v>350</v>
      </c>
      <c r="H1604" s="204" t="s">
        <v>370</v>
      </c>
      <c r="I1604" s="205"/>
      <c r="K1604" s="48" t="str">
        <f t="shared" si="48"/>
        <v>г Одинцово, ул Солнечная, 9</v>
      </c>
      <c r="L1604" s="48" t="str">
        <f>VLOOKUP(A:A,Лист2!$A:$F,2,FALSE)</f>
        <v>г.Одинцово, Солнечная, 9</v>
      </c>
      <c r="S1604" s="48">
        <f t="shared" si="49"/>
        <v>0</v>
      </c>
    </row>
    <row r="1605" spans="1:19" ht="11.85" customHeight="1" x14ac:dyDescent="0.2">
      <c r="A1605" s="48" t="s">
        <v>601</v>
      </c>
      <c r="B1605" s="209"/>
      <c r="C1605" s="210"/>
      <c r="D1605" s="211"/>
      <c r="E1605" s="204" t="s">
        <v>369</v>
      </c>
      <c r="F1605" s="205"/>
      <c r="G1605" s="50" t="s">
        <v>368</v>
      </c>
      <c r="H1605" s="204" t="s">
        <v>367</v>
      </c>
      <c r="I1605" s="205"/>
      <c r="K1605" s="48" t="str">
        <f t="shared" si="48"/>
        <v>г Одинцово, ул Солнечная, 9</v>
      </c>
      <c r="L1605" s="48" t="str">
        <f>VLOOKUP(A:A,Лист2!$A:$F,2,FALSE)</f>
        <v>г.Одинцово, Солнечная, 9</v>
      </c>
      <c r="S1605" s="48">
        <f t="shared" si="49"/>
        <v>0</v>
      </c>
    </row>
    <row r="1606" spans="1:19" ht="11.1" customHeight="1" x14ac:dyDescent="0.2">
      <c r="A1606" s="48" t="s">
        <v>601</v>
      </c>
      <c r="B1606" s="209"/>
      <c r="C1606" s="210"/>
      <c r="D1606" s="211"/>
      <c r="E1606" s="204" t="s">
        <v>366</v>
      </c>
      <c r="F1606" s="205"/>
      <c r="G1606" s="50" t="s">
        <v>365</v>
      </c>
      <c r="H1606" s="204" t="s">
        <v>364</v>
      </c>
      <c r="I1606" s="205"/>
      <c r="K1606" s="48" t="str">
        <f t="shared" si="48"/>
        <v>г Одинцово, ул Солнечная, 9</v>
      </c>
      <c r="L1606" s="48" t="str">
        <f>VLOOKUP(A:A,Лист2!$A:$F,2,FALSE)</f>
        <v>г.Одинцово, Солнечная, 9</v>
      </c>
      <c r="S1606" s="48">
        <f t="shared" si="49"/>
        <v>0</v>
      </c>
    </row>
    <row r="1607" spans="1:19" ht="11.85" customHeight="1" x14ac:dyDescent="0.2">
      <c r="A1607" s="48" t="s">
        <v>601</v>
      </c>
      <c r="B1607" s="209"/>
      <c r="C1607" s="210"/>
      <c r="D1607" s="211"/>
      <c r="E1607" s="204" t="s">
        <v>514</v>
      </c>
      <c r="F1607" s="205"/>
      <c r="G1607" s="50" t="s">
        <v>507</v>
      </c>
      <c r="H1607" s="204" t="s">
        <v>346</v>
      </c>
      <c r="I1607" s="205"/>
      <c r="K1607" s="48" t="str">
        <f t="shared" si="48"/>
        <v>г Одинцово, ул Солнечная, 9</v>
      </c>
      <c r="L1607" s="48" t="str">
        <f>VLOOKUP(A:A,Лист2!$A:$F,2,FALSE)</f>
        <v>г.Одинцово, Солнечная, 9</v>
      </c>
      <c r="S1607" s="48">
        <f t="shared" si="49"/>
        <v>0</v>
      </c>
    </row>
    <row r="1608" spans="1:19" ht="11.85" customHeight="1" x14ac:dyDescent="0.2">
      <c r="A1608" s="48" t="s">
        <v>601</v>
      </c>
      <c r="B1608" s="201"/>
      <c r="C1608" s="202"/>
      <c r="D1608" s="203"/>
      <c r="E1608" s="204" t="s">
        <v>572</v>
      </c>
      <c r="F1608" s="205"/>
      <c r="G1608" s="50" t="s">
        <v>571</v>
      </c>
      <c r="H1608" s="204" t="s">
        <v>336</v>
      </c>
      <c r="I1608" s="205"/>
      <c r="K1608" s="48" t="str">
        <f t="shared" si="48"/>
        <v>г Одинцово, ул Солнечная, 9</v>
      </c>
      <c r="L1608" s="48" t="str">
        <f>VLOOKUP(A:A,Лист2!$A:$F,2,FALSE)</f>
        <v>г.Одинцово, Солнечная, 9</v>
      </c>
      <c r="S1608" s="57">
        <f>G1608*1</f>
        <v>27.19</v>
      </c>
    </row>
    <row r="1609" spans="1:19" ht="11.85" customHeight="1" x14ac:dyDescent="0.2">
      <c r="A1609" s="48" t="s">
        <v>601</v>
      </c>
      <c r="B1609" s="51"/>
      <c r="C1609" s="196" t="s">
        <v>600</v>
      </c>
      <c r="D1609" s="197"/>
      <c r="E1609" s="197"/>
      <c r="F1609" s="197"/>
      <c r="G1609" s="197"/>
      <c r="H1609" s="197"/>
      <c r="I1609" s="196"/>
      <c r="K1609" s="48" t="str">
        <f t="shared" si="48"/>
        <v>г Одинцово, ул Солнечная, 9</v>
      </c>
      <c r="L1609" s="48" t="str">
        <f>VLOOKUP(A:A,Лист2!$A:$F,2,FALSE)</f>
        <v>г.Одинцово, Солнечная, 9</v>
      </c>
      <c r="S1609" s="48">
        <f t="shared" si="49"/>
        <v>0</v>
      </c>
    </row>
    <row r="1610" spans="1:19" ht="11.85" customHeight="1" x14ac:dyDescent="0.2">
      <c r="A1610" s="48" t="s">
        <v>600</v>
      </c>
      <c r="B1610" s="198" t="s">
        <v>354</v>
      </c>
      <c r="C1610" s="212"/>
      <c r="D1610" s="213"/>
      <c r="E1610" s="204" t="s">
        <v>353</v>
      </c>
      <c r="F1610" s="205"/>
      <c r="G1610" s="50" t="s">
        <v>352</v>
      </c>
      <c r="H1610" s="204" t="s">
        <v>336</v>
      </c>
      <c r="I1610" s="205"/>
      <c r="K1610" s="48" t="str">
        <f t="shared" ref="K1610:K1673" si="50">IF(C1609&gt;0,C1609,K1609)</f>
        <v>г Одинцово, ул Солнечная, 10</v>
      </c>
      <c r="L1610" s="48" t="str">
        <f>VLOOKUP(A:A,Лист2!$A:$F,2,FALSE)</f>
        <v>г.Одинцово, Солнечная, 10</v>
      </c>
      <c r="S1610" s="48">
        <f t="shared" ref="S1610:S1673" si="51">IF($E1610=S$7,G1610,0)</f>
        <v>0</v>
      </c>
    </row>
    <row r="1611" spans="1:19" ht="11.85" customHeight="1" x14ac:dyDescent="0.2">
      <c r="A1611" s="48" t="s">
        <v>600</v>
      </c>
      <c r="B1611" s="198" t="s">
        <v>339</v>
      </c>
      <c r="C1611" s="199"/>
      <c r="D1611" s="200"/>
      <c r="E1611" s="204" t="s">
        <v>351</v>
      </c>
      <c r="F1611" s="205"/>
      <c r="G1611" s="50" t="s">
        <v>350</v>
      </c>
      <c r="H1611" s="204" t="s">
        <v>370</v>
      </c>
      <c r="I1611" s="205"/>
      <c r="K1611" s="48" t="str">
        <f t="shared" si="50"/>
        <v>г Одинцово, ул Солнечная, 10</v>
      </c>
      <c r="L1611" s="48" t="str">
        <f>VLOOKUP(A:A,Лист2!$A:$F,2,FALSE)</f>
        <v>г.Одинцово, Солнечная, 10</v>
      </c>
      <c r="S1611" s="48">
        <f t="shared" si="51"/>
        <v>0</v>
      </c>
    </row>
    <row r="1612" spans="1:19" ht="11.1" customHeight="1" x14ac:dyDescent="0.2">
      <c r="A1612" s="48" t="s">
        <v>600</v>
      </c>
      <c r="B1612" s="209"/>
      <c r="C1612" s="210"/>
      <c r="D1612" s="211"/>
      <c r="E1612" s="204" t="s">
        <v>371</v>
      </c>
      <c r="F1612" s="205"/>
      <c r="G1612" s="50" t="s">
        <v>350</v>
      </c>
      <c r="H1612" s="204" t="s">
        <v>370</v>
      </c>
      <c r="I1612" s="205"/>
      <c r="K1612" s="48" t="str">
        <f t="shared" si="50"/>
        <v>г Одинцово, ул Солнечная, 10</v>
      </c>
      <c r="L1612" s="48" t="str">
        <f>VLOOKUP(A:A,Лист2!$A:$F,2,FALSE)</f>
        <v>г.Одинцово, Солнечная, 10</v>
      </c>
      <c r="S1612" s="48">
        <f t="shared" si="51"/>
        <v>0</v>
      </c>
    </row>
    <row r="1613" spans="1:19" ht="11.85" customHeight="1" x14ac:dyDescent="0.2">
      <c r="A1613" s="48" t="s">
        <v>600</v>
      </c>
      <c r="B1613" s="209"/>
      <c r="C1613" s="210"/>
      <c r="D1613" s="211"/>
      <c r="E1613" s="204" t="s">
        <v>369</v>
      </c>
      <c r="F1613" s="205"/>
      <c r="G1613" s="50" t="s">
        <v>368</v>
      </c>
      <c r="H1613" s="204" t="s">
        <v>367</v>
      </c>
      <c r="I1613" s="205"/>
      <c r="K1613" s="48" t="str">
        <f t="shared" si="50"/>
        <v>г Одинцово, ул Солнечная, 10</v>
      </c>
      <c r="L1613" s="48" t="str">
        <f>VLOOKUP(A:A,Лист2!$A:$F,2,FALSE)</f>
        <v>г.Одинцово, Солнечная, 10</v>
      </c>
      <c r="S1613" s="48">
        <f t="shared" si="51"/>
        <v>0</v>
      </c>
    </row>
    <row r="1614" spans="1:19" ht="11.85" customHeight="1" x14ac:dyDescent="0.2">
      <c r="A1614" s="48" t="s">
        <v>600</v>
      </c>
      <c r="B1614" s="209"/>
      <c r="C1614" s="210"/>
      <c r="D1614" s="211"/>
      <c r="E1614" s="204" t="s">
        <v>366</v>
      </c>
      <c r="F1614" s="205"/>
      <c r="G1614" s="50" t="s">
        <v>365</v>
      </c>
      <c r="H1614" s="204" t="s">
        <v>364</v>
      </c>
      <c r="I1614" s="205"/>
      <c r="K1614" s="48" t="str">
        <f t="shared" si="50"/>
        <v>г Одинцово, ул Солнечная, 10</v>
      </c>
      <c r="L1614" s="48" t="str">
        <f>VLOOKUP(A:A,Лист2!$A:$F,2,FALSE)</f>
        <v>г.Одинцово, Солнечная, 10</v>
      </c>
      <c r="S1614" s="48">
        <f t="shared" si="51"/>
        <v>0</v>
      </c>
    </row>
    <row r="1615" spans="1:19" ht="11.85" customHeight="1" x14ac:dyDescent="0.2">
      <c r="A1615" s="48" t="s">
        <v>600</v>
      </c>
      <c r="B1615" s="209"/>
      <c r="C1615" s="210"/>
      <c r="D1615" s="211"/>
      <c r="E1615" s="204" t="s">
        <v>514</v>
      </c>
      <c r="F1615" s="205"/>
      <c r="G1615" s="50" t="s">
        <v>507</v>
      </c>
      <c r="H1615" s="204" t="s">
        <v>346</v>
      </c>
      <c r="I1615" s="205"/>
      <c r="K1615" s="48" t="str">
        <f t="shared" si="50"/>
        <v>г Одинцово, ул Солнечная, 10</v>
      </c>
      <c r="L1615" s="48" t="str">
        <f>VLOOKUP(A:A,Лист2!$A:$F,2,FALSE)</f>
        <v>г.Одинцово, Солнечная, 10</v>
      </c>
      <c r="S1615" s="48">
        <f t="shared" si="51"/>
        <v>0</v>
      </c>
    </row>
    <row r="1616" spans="1:19" ht="11.1" customHeight="1" x14ac:dyDescent="0.2">
      <c r="A1616" s="48" t="s">
        <v>600</v>
      </c>
      <c r="B1616" s="201"/>
      <c r="C1616" s="202"/>
      <c r="D1616" s="203"/>
      <c r="E1616" s="204" t="s">
        <v>362</v>
      </c>
      <c r="F1616" s="205"/>
      <c r="G1616" s="50" t="s">
        <v>361</v>
      </c>
      <c r="H1616" s="204" t="s">
        <v>336</v>
      </c>
      <c r="I1616" s="205"/>
      <c r="K1616" s="48" t="str">
        <f t="shared" si="50"/>
        <v>г Одинцово, ул Солнечная, 10</v>
      </c>
      <c r="L1616" s="48" t="str">
        <f>VLOOKUP(A:A,Лист2!$A:$F,2,FALSE)</f>
        <v>г.Одинцово, Солнечная, 10</v>
      </c>
      <c r="S1616" s="57">
        <f>G1616*1</f>
        <v>33.17</v>
      </c>
    </row>
    <row r="1617" spans="1:19" ht="11.85" customHeight="1" x14ac:dyDescent="0.2">
      <c r="A1617" s="48" t="s">
        <v>600</v>
      </c>
      <c r="B1617" s="51"/>
      <c r="C1617" s="196" t="s">
        <v>599</v>
      </c>
      <c r="D1617" s="197"/>
      <c r="E1617" s="197"/>
      <c r="F1617" s="197"/>
      <c r="G1617" s="197"/>
      <c r="H1617" s="197"/>
      <c r="I1617" s="196"/>
      <c r="K1617" s="48" t="str">
        <f t="shared" si="50"/>
        <v>г Одинцово, ул Солнечная, 10</v>
      </c>
      <c r="L1617" s="48" t="str">
        <f>VLOOKUP(A:A,Лист2!$A:$F,2,FALSE)</f>
        <v>г.Одинцово, Солнечная, 10</v>
      </c>
      <c r="S1617" s="48">
        <f t="shared" si="51"/>
        <v>0</v>
      </c>
    </row>
    <row r="1618" spans="1:19" ht="11.85" customHeight="1" x14ac:dyDescent="0.2">
      <c r="A1618" s="48" t="s">
        <v>599</v>
      </c>
      <c r="B1618" s="198" t="s">
        <v>354</v>
      </c>
      <c r="C1618" s="212"/>
      <c r="D1618" s="213"/>
      <c r="E1618" s="204" t="s">
        <v>353</v>
      </c>
      <c r="F1618" s="205"/>
      <c r="G1618" s="50" t="s">
        <v>352</v>
      </c>
      <c r="H1618" s="204" t="s">
        <v>336</v>
      </c>
      <c r="I1618" s="205"/>
      <c r="K1618" s="48" t="str">
        <f t="shared" si="50"/>
        <v>г Одинцово, ул Солнечная, 12</v>
      </c>
      <c r="L1618" s="48" t="str">
        <f>VLOOKUP(A:A,Лист2!$A:$F,2,FALSE)</f>
        <v>г.Одинцово, Солнечная, 12</v>
      </c>
      <c r="S1618" s="48">
        <f t="shared" si="51"/>
        <v>0</v>
      </c>
    </row>
    <row r="1619" spans="1:19" ht="11.85" customHeight="1" x14ac:dyDescent="0.2">
      <c r="A1619" s="48" t="s">
        <v>599</v>
      </c>
      <c r="B1619" s="198" t="s">
        <v>339</v>
      </c>
      <c r="C1619" s="199"/>
      <c r="D1619" s="200"/>
      <c r="E1619" s="204" t="s">
        <v>351</v>
      </c>
      <c r="F1619" s="205"/>
      <c r="G1619" s="50" t="s">
        <v>350</v>
      </c>
      <c r="H1619" s="204" t="s">
        <v>370</v>
      </c>
      <c r="I1619" s="205"/>
      <c r="K1619" s="48" t="str">
        <f t="shared" si="50"/>
        <v>г Одинцово, ул Солнечная, 12</v>
      </c>
      <c r="L1619" s="48" t="str">
        <f>VLOOKUP(A:A,Лист2!$A:$F,2,FALSE)</f>
        <v>г.Одинцово, Солнечная, 12</v>
      </c>
      <c r="S1619" s="48">
        <f t="shared" si="51"/>
        <v>0</v>
      </c>
    </row>
    <row r="1620" spans="1:19" ht="11.1" customHeight="1" x14ac:dyDescent="0.2">
      <c r="A1620" s="48" t="s">
        <v>599</v>
      </c>
      <c r="B1620" s="209"/>
      <c r="C1620" s="210"/>
      <c r="D1620" s="211"/>
      <c r="E1620" s="204" t="s">
        <v>371</v>
      </c>
      <c r="F1620" s="205"/>
      <c r="G1620" s="50" t="s">
        <v>350</v>
      </c>
      <c r="H1620" s="204" t="s">
        <v>370</v>
      </c>
      <c r="I1620" s="205"/>
      <c r="K1620" s="48" t="str">
        <f t="shared" si="50"/>
        <v>г Одинцово, ул Солнечная, 12</v>
      </c>
      <c r="L1620" s="48" t="str">
        <f>VLOOKUP(A:A,Лист2!$A:$F,2,FALSE)</f>
        <v>г.Одинцово, Солнечная, 12</v>
      </c>
      <c r="S1620" s="48">
        <f t="shared" si="51"/>
        <v>0</v>
      </c>
    </row>
    <row r="1621" spans="1:19" ht="11.85" customHeight="1" x14ac:dyDescent="0.2">
      <c r="A1621" s="48" t="s">
        <v>599</v>
      </c>
      <c r="B1621" s="209"/>
      <c r="C1621" s="210"/>
      <c r="D1621" s="211"/>
      <c r="E1621" s="204" t="s">
        <v>369</v>
      </c>
      <c r="F1621" s="205"/>
      <c r="G1621" s="50" t="s">
        <v>368</v>
      </c>
      <c r="H1621" s="204" t="s">
        <v>367</v>
      </c>
      <c r="I1621" s="205"/>
      <c r="K1621" s="48" t="str">
        <f t="shared" si="50"/>
        <v>г Одинцово, ул Солнечная, 12</v>
      </c>
      <c r="L1621" s="48" t="str">
        <f>VLOOKUP(A:A,Лист2!$A:$F,2,FALSE)</f>
        <v>г.Одинцово, Солнечная, 12</v>
      </c>
      <c r="S1621" s="48">
        <f t="shared" si="51"/>
        <v>0</v>
      </c>
    </row>
    <row r="1622" spans="1:19" ht="11.85" customHeight="1" x14ac:dyDescent="0.2">
      <c r="A1622" s="48" t="s">
        <v>599</v>
      </c>
      <c r="B1622" s="209"/>
      <c r="C1622" s="210"/>
      <c r="D1622" s="211"/>
      <c r="E1622" s="204" t="s">
        <v>366</v>
      </c>
      <c r="F1622" s="205"/>
      <c r="G1622" s="50" t="s">
        <v>365</v>
      </c>
      <c r="H1622" s="204" t="s">
        <v>364</v>
      </c>
      <c r="I1622" s="205"/>
      <c r="K1622" s="48" t="str">
        <f t="shared" si="50"/>
        <v>г Одинцово, ул Солнечная, 12</v>
      </c>
      <c r="L1622" s="48" t="str">
        <f>VLOOKUP(A:A,Лист2!$A:$F,2,FALSE)</f>
        <v>г.Одинцово, Солнечная, 12</v>
      </c>
      <c r="S1622" s="48">
        <f t="shared" si="51"/>
        <v>0</v>
      </c>
    </row>
    <row r="1623" spans="1:19" ht="11.85" customHeight="1" x14ac:dyDescent="0.2">
      <c r="A1623" s="48" t="s">
        <v>599</v>
      </c>
      <c r="B1623" s="209"/>
      <c r="C1623" s="210"/>
      <c r="D1623" s="211"/>
      <c r="E1623" s="204" t="s">
        <v>514</v>
      </c>
      <c r="F1623" s="205"/>
      <c r="G1623" s="50" t="s">
        <v>507</v>
      </c>
      <c r="H1623" s="204" t="s">
        <v>346</v>
      </c>
      <c r="I1623" s="205"/>
      <c r="K1623" s="48" t="str">
        <f t="shared" si="50"/>
        <v>г Одинцово, ул Солнечная, 12</v>
      </c>
      <c r="L1623" s="48" t="str">
        <f>VLOOKUP(A:A,Лист2!$A:$F,2,FALSE)</f>
        <v>г.Одинцово, Солнечная, 12</v>
      </c>
      <c r="S1623" s="48">
        <f t="shared" si="51"/>
        <v>0</v>
      </c>
    </row>
    <row r="1624" spans="1:19" ht="11.1" customHeight="1" x14ac:dyDescent="0.2">
      <c r="A1624" s="48" t="s">
        <v>599</v>
      </c>
      <c r="B1624" s="201"/>
      <c r="C1624" s="202"/>
      <c r="D1624" s="203"/>
      <c r="E1624" s="204" t="s">
        <v>362</v>
      </c>
      <c r="F1624" s="205"/>
      <c r="G1624" s="50" t="s">
        <v>361</v>
      </c>
      <c r="H1624" s="204" t="s">
        <v>336</v>
      </c>
      <c r="I1624" s="205"/>
      <c r="K1624" s="48" t="str">
        <f t="shared" si="50"/>
        <v>г Одинцово, ул Солнечная, 12</v>
      </c>
      <c r="L1624" s="48" t="str">
        <f>VLOOKUP(A:A,Лист2!$A:$F,2,FALSE)</f>
        <v>г.Одинцово, Солнечная, 12</v>
      </c>
      <c r="S1624" s="57">
        <f>G1624*1</f>
        <v>33.17</v>
      </c>
    </row>
    <row r="1625" spans="1:19" ht="11.85" customHeight="1" x14ac:dyDescent="0.2">
      <c r="A1625" s="48" t="s">
        <v>599</v>
      </c>
      <c r="B1625" s="51"/>
      <c r="C1625" s="196" t="s">
        <v>598</v>
      </c>
      <c r="D1625" s="197"/>
      <c r="E1625" s="197"/>
      <c r="F1625" s="197"/>
      <c r="G1625" s="197"/>
      <c r="H1625" s="197"/>
      <c r="I1625" s="196"/>
      <c r="K1625" s="48" t="str">
        <f t="shared" si="50"/>
        <v>г Одинцово, ул Солнечная, 12</v>
      </c>
      <c r="L1625" s="48" t="str">
        <f>VLOOKUP(A:A,Лист2!$A:$F,2,FALSE)</f>
        <v>г.Одинцово, Солнечная, 12</v>
      </c>
      <c r="S1625" s="48">
        <f t="shared" si="51"/>
        <v>0</v>
      </c>
    </row>
    <row r="1626" spans="1:19" ht="11.85" customHeight="1" x14ac:dyDescent="0.2">
      <c r="A1626" s="48" t="s">
        <v>598</v>
      </c>
      <c r="B1626" s="198" t="s">
        <v>354</v>
      </c>
      <c r="C1626" s="212"/>
      <c r="D1626" s="213"/>
      <c r="E1626" s="204" t="s">
        <v>353</v>
      </c>
      <c r="F1626" s="205"/>
      <c r="G1626" s="50" t="s">
        <v>352</v>
      </c>
      <c r="H1626" s="204" t="s">
        <v>336</v>
      </c>
      <c r="I1626" s="205"/>
      <c r="K1626" s="48" t="str">
        <f t="shared" si="50"/>
        <v>г Одинцово, ул Солнечная, 16</v>
      </c>
      <c r="L1626" s="48" t="str">
        <f>VLOOKUP(A:A,Лист2!$A:$F,2,FALSE)</f>
        <v>г.Одинцово, Солнечная, 16</v>
      </c>
      <c r="S1626" s="48">
        <f t="shared" si="51"/>
        <v>0</v>
      </c>
    </row>
    <row r="1627" spans="1:19" ht="11.85" customHeight="1" x14ac:dyDescent="0.2">
      <c r="A1627" s="48" t="s">
        <v>598</v>
      </c>
      <c r="B1627" s="51"/>
      <c r="C1627" s="196" t="s">
        <v>597</v>
      </c>
      <c r="D1627" s="197"/>
      <c r="E1627" s="197"/>
      <c r="F1627" s="197"/>
      <c r="G1627" s="197"/>
      <c r="H1627" s="197"/>
      <c r="I1627" s="196"/>
      <c r="K1627" s="48" t="str">
        <f t="shared" si="50"/>
        <v>г Одинцово, ул Солнечная, 16</v>
      </c>
      <c r="L1627" s="48" t="str">
        <f>VLOOKUP(A:A,Лист2!$A:$F,2,FALSE)</f>
        <v>г.Одинцово, Солнечная, 16</v>
      </c>
      <c r="S1627" s="48">
        <f t="shared" si="51"/>
        <v>0</v>
      </c>
    </row>
    <row r="1628" spans="1:19" ht="11.1" customHeight="1" x14ac:dyDescent="0.2">
      <c r="A1628" s="48" t="s">
        <v>597</v>
      </c>
      <c r="B1628" s="198" t="s">
        <v>354</v>
      </c>
      <c r="C1628" s="212"/>
      <c r="D1628" s="213"/>
      <c r="E1628" s="204" t="s">
        <v>353</v>
      </c>
      <c r="F1628" s="205"/>
      <c r="G1628" s="50" t="s">
        <v>352</v>
      </c>
      <c r="H1628" s="204" t="s">
        <v>336</v>
      </c>
      <c r="I1628" s="205"/>
      <c r="K1628" s="48" t="str">
        <f t="shared" si="50"/>
        <v>г Одинцово, ул Солнечная, 24</v>
      </c>
      <c r="L1628" s="48" t="str">
        <f>VLOOKUP(A:A,Лист2!$A:$F,2,FALSE)</f>
        <v>г.Одинцово, Солнечная, 24</v>
      </c>
      <c r="S1628" s="48">
        <f t="shared" si="51"/>
        <v>0</v>
      </c>
    </row>
    <row r="1629" spans="1:19" ht="11.85" customHeight="1" x14ac:dyDescent="0.2">
      <c r="A1629" s="48" t="s">
        <v>597</v>
      </c>
      <c r="B1629" s="198" t="s">
        <v>339</v>
      </c>
      <c r="C1629" s="212"/>
      <c r="D1629" s="213"/>
      <c r="E1629" s="204" t="s">
        <v>596</v>
      </c>
      <c r="F1629" s="205"/>
      <c r="G1629" s="50" t="s">
        <v>595</v>
      </c>
      <c r="H1629" s="204" t="s">
        <v>336</v>
      </c>
      <c r="I1629" s="205"/>
      <c r="K1629" s="48" t="str">
        <f t="shared" si="50"/>
        <v>г Одинцово, ул Солнечная, 24</v>
      </c>
      <c r="L1629" s="48" t="str">
        <f>VLOOKUP(A:A,Лист2!$A:$F,2,FALSE)</f>
        <v>г.Одинцово, Солнечная, 24</v>
      </c>
      <c r="S1629" s="57">
        <f>G1629*1</f>
        <v>16.02</v>
      </c>
    </row>
    <row r="1630" spans="1:19" ht="11.85" customHeight="1" x14ac:dyDescent="0.2">
      <c r="A1630" s="48" t="s">
        <v>597</v>
      </c>
      <c r="B1630" s="51"/>
      <c r="C1630" s="196" t="s">
        <v>594</v>
      </c>
      <c r="D1630" s="197"/>
      <c r="E1630" s="197"/>
      <c r="F1630" s="197"/>
      <c r="G1630" s="197"/>
      <c r="H1630" s="197"/>
      <c r="I1630" s="196"/>
      <c r="K1630" s="48" t="str">
        <f t="shared" si="50"/>
        <v>г Одинцово, ул Солнечная, 24</v>
      </c>
      <c r="L1630" s="48" t="str">
        <f>VLOOKUP(A:A,Лист2!$A:$F,2,FALSE)</f>
        <v>г.Одинцово, Солнечная, 24</v>
      </c>
      <c r="S1630" s="48">
        <f t="shared" si="51"/>
        <v>0</v>
      </c>
    </row>
    <row r="1631" spans="1:19" ht="11.85" customHeight="1" x14ac:dyDescent="0.2">
      <c r="A1631" s="48" t="s">
        <v>594</v>
      </c>
      <c r="B1631" s="198" t="s">
        <v>354</v>
      </c>
      <c r="C1631" s="212"/>
      <c r="D1631" s="213"/>
      <c r="E1631" s="204" t="s">
        <v>353</v>
      </c>
      <c r="F1631" s="205"/>
      <c r="G1631" s="50" t="s">
        <v>352</v>
      </c>
      <c r="H1631" s="204" t="s">
        <v>336</v>
      </c>
      <c r="I1631" s="205"/>
      <c r="K1631" s="48" t="str">
        <f t="shared" si="50"/>
        <v>г Одинцово, ул Солнечная, 26</v>
      </c>
      <c r="L1631" s="48" t="str">
        <f>VLOOKUP(A:A,Лист2!$A:$F,2,FALSE)</f>
        <v>г.Одинцово, Солнечная, 26</v>
      </c>
      <c r="S1631" s="48">
        <f t="shared" si="51"/>
        <v>0</v>
      </c>
    </row>
    <row r="1632" spans="1:19" ht="11.1" customHeight="1" x14ac:dyDescent="0.2">
      <c r="A1632" s="48" t="s">
        <v>594</v>
      </c>
      <c r="B1632" s="51"/>
      <c r="C1632" s="196" t="s">
        <v>593</v>
      </c>
      <c r="D1632" s="197"/>
      <c r="E1632" s="197"/>
      <c r="F1632" s="197"/>
      <c r="G1632" s="197"/>
      <c r="H1632" s="197"/>
      <c r="I1632" s="196"/>
      <c r="K1632" s="48" t="str">
        <f t="shared" si="50"/>
        <v>г Одинцово, ул Солнечная, 26</v>
      </c>
      <c r="L1632" s="48" t="str">
        <f>VLOOKUP(A:A,Лист2!$A:$F,2,FALSE)</f>
        <v>г.Одинцово, Солнечная, 26</v>
      </c>
      <c r="S1632" s="48">
        <f t="shared" si="51"/>
        <v>0</v>
      </c>
    </row>
    <row r="1633" spans="1:19" ht="11.85" customHeight="1" x14ac:dyDescent="0.2">
      <c r="A1633" s="48" t="s">
        <v>593</v>
      </c>
      <c r="B1633" s="198" t="s">
        <v>354</v>
      </c>
      <c r="C1633" s="212"/>
      <c r="D1633" s="213"/>
      <c r="E1633" s="204" t="s">
        <v>353</v>
      </c>
      <c r="F1633" s="205"/>
      <c r="G1633" s="50" t="s">
        <v>352</v>
      </c>
      <c r="H1633" s="204" t="s">
        <v>336</v>
      </c>
      <c r="I1633" s="205"/>
      <c r="K1633" s="48" t="str">
        <f t="shared" si="50"/>
        <v>г Одинцово, ул Сосновая, 12</v>
      </c>
      <c r="L1633" s="48" t="str">
        <f>VLOOKUP(A:A,Лист2!$A:$F,2,FALSE)</f>
        <v>г.Одинцово, Сосновая, 12</v>
      </c>
      <c r="S1633" s="48">
        <f t="shared" si="51"/>
        <v>0</v>
      </c>
    </row>
    <row r="1634" spans="1:19" ht="11.85" customHeight="1" x14ac:dyDescent="0.2">
      <c r="A1634" s="48" t="s">
        <v>593</v>
      </c>
      <c r="B1634" s="198" t="s">
        <v>339</v>
      </c>
      <c r="C1634" s="199"/>
      <c r="D1634" s="200"/>
      <c r="E1634" s="204" t="s">
        <v>351</v>
      </c>
      <c r="F1634" s="205"/>
      <c r="G1634" s="50" t="s">
        <v>350</v>
      </c>
      <c r="H1634" s="204" t="s">
        <v>396</v>
      </c>
      <c r="I1634" s="205"/>
      <c r="K1634" s="48" t="str">
        <f t="shared" si="50"/>
        <v>г Одинцово, ул Сосновая, 12</v>
      </c>
      <c r="L1634" s="48" t="str">
        <f>VLOOKUP(A:A,Лист2!$A:$F,2,FALSE)</f>
        <v>г.Одинцово, Сосновая, 12</v>
      </c>
      <c r="S1634" s="48">
        <f t="shared" si="51"/>
        <v>0</v>
      </c>
    </row>
    <row r="1635" spans="1:19" ht="11.85" customHeight="1" x14ac:dyDescent="0.2">
      <c r="A1635" s="48" t="s">
        <v>593</v>
      </c>
      <c r="B1635" s="209"/>
      <c r="C1635" s="210"/>
      <c r="D1635" s="211"/>
      <c r="E1635" s="204" t="s">
        <v>371</v>
      </c>
      <c r="F1635" s="205"/>
      <c r="G1635" s="50" t="s">
        <v>350</v>
      </c>
      <c r="H1635" s="204" t="s">
        <v>396</v>
      </c>
      <c r="I1635" s="205"/>
      <c r="K1635" s="48" t="str">
        <f t="shared" si="50"/>
        <v>г Одинцово, ул Сосновая, 12</v>
      </c>
      <c r="L1635" s="48" t="str">
        <f>VLOOKUP(A:A,Лист2!$A:$F,2,FALSE)</f>
        <v>г.Одинцово, Сосновая, 12</v>
      </c>
      <c r="S1635" s="48">
        <f t="shared" si="51"/>
        <v>0</v>
      </c>
    </row>
    <row r="1636" spans="1:19" ht="11.1" customHeight="1" x14ac:dyDescent="0.2">
      <c r="A1636" s="48" t="s">
        <v>593</v>
      </c>
      <c r="B1636" s="209"/>
      <c r="C1636" s="210"/>
      <c r="D1636" s="211"/>
      <c r="E1636" s="204" t="s">
        <v>369</v>
      </c>
      <c r="F1636" s="205"/>
      <c r="G1636" s="50" t="s">
        <v>368</v>
      </c>
      <c r="H1636" s="204" t="s">
        <v>398</v>
      </c>
      <c r="I1636" s="205"/>
      <c r="K1636" s="48" t="str">
        <f t="shared" si="50"/>
        <v>г Одинцово, ул Сосновая, 12</v>
      </c>
      <c r="L1636" s="48" t="str">
        <f>VLOOKUP(A:A,Лист2!$A:$F,2,FALSE)</f>
        <v>г.Одинцово, Сосновая, 12</v>
      </c>
      <c r="S1636" s="48">
        <f t="shared" si="51"/>
        <v>0</v>
      </c>
    </row>
    <row r="1637" spans="1:19" ht="11.85" customHeight="1" x14ac:dyDescent="0.2">
      <c r="A1637" s="48" t="s">
        <v>593</v>
      </c>
      <c r="B1637" s="209"/>
      <c r="C1637" s="210"/>
      <c r="D1637" s="211"/>
      <c r="E1637" s="204" t="s">
        <v>366</v>
      </c>
      <c r="F1637" s="205"/>
      <c r="G1637" s="50" t="s">
        <v>365</v>
      </c>
      <c r="H1637" s="204" t="s">
        <v>401</v>
      </c>
      <c r="I1637" s="205"/>
      <c r="K1637" s="48" t="str">
        <f t="shared" si="50"/>
        <v>г Одинцово, ул Сосновая, 12</v>
      </c>
      <c r="L1637" s="48" t="str">
        <f>VLOOKUP(A:A,Лист2!$A:$F,2,FALSE)</f>
        <v>г.Одинцово, Сосновая, 12</v>
      </c>
      <c r="S1637" s="48">
        <f t="shared" si="51"/>
        <v>0</v>
      </c>
    </row>
    <row r="1638" spans="1:19" ht="11.85" customHeight="1" x14ac:dyDescent="0.2">
      <c r="A1638" s="48" t="s">
        <v>593</v>
      </c>
      <c r="B1638" s="209"/>
      <c r="C1638" s="210"/>
      <c r="D1638" s="211"/>
      <c r="E1638" s="204" t="s">
        <v>508</v>
      </c>
      <c r="F1638" s="205"/>
      <c r="G1638" s="50" t="s">
        <v>507</v>
      </c>
      <c r="H1638" s="204" t="s">
        <v>375</v>
      </c>
      <c r="I1638" s="205"/>
      <c r="K1638" s="48" t="str">
        <f t="shared" si="50"/>
        <v>г Одинцово, ул Сосновая, 12</v>
      </c>
      <c r="L1638" s="48" t="str">
        <f>VLOOKUP(A:A,Лист2!$A:$F,2,FALSE)</f>
        <v>г.Одинцово, Сосновая, 12</v>
      </c>
      <c r="S1638" s="48">
        <f t="shared" si="51"/>
        <v>0</v>
      </c>
    </row>
    <row r="1639" spans="1:19" ht="11.85" customHeight="1" x14ac:dyDescent="0.2">
      <c r="A1639" s="48" t="s">
        <v>593</v>
      </c>
      <c r="B1639" s="201"/>
      <c r="C1639" s="202"/>
      <c r="D1639" s="203"/>
      <c r="E1639" s="204" t="s">
        <v>579</v>
      </c>
      <c r="F1639" s="205"/>
      <c r="G1639" s="50" t="s">
        <v>578</v>
      </c>
      <c r="H1639" s="204" t="s">
        <v>336</v>
      </c>
      <c r="I1639" s="205"/>
      <c r="K1639" s="48" t="str">
        <f t="shared" si="50"/>
        <v>г Одинцово, ул Сосновая, 12</v>
      </c>
      <c r="L1639" s="48" t="str">
        <f>VLOOKUP(A:A,Лист2!$A:$F,2,FALSE)</f>
        <v>г.Одинцово, Сосновая, 12</v>
      </c>
      <c r="S1639" s="57">
        <f>G1639*1</f>
        <v>39.51</v>
      </c>
    </row>
    <row r="1640" spans="1:19" ht="11.1" customHeight="1" x14ac:dyDescent="0.2">
      <c r="A1640" s="48" t="s">
        <v>593</v>
      </c>
      <c r="B1640" s="51"/>
      <c r="C1640" s="196" t="s">
        <v>592</v>
      </c>
      <c r="D1640" s="197"/>
      <c r="E1640" s="197"/>
      <c r="F1640" s="197"/>
      <c r="G1640" s="197"/>
      <c r="H1640" s="197"/>
      <c r="I1640" s="196"/>
      <c r="K1640" s="48" t="str">
        <f t="shared" si="50"/>
        <v>г Одинцово, ул Сосновая, 12</v>
      </c>
      <c r="L1640" s="48" t="str">
        <f>VLOOKUP(A:A,Лист2!$A:$F,2,FALSE)</f>
        <v>г.Одинцово, Сосновая, 12</v>
      </c>
      <c r="S1640" s="48">
        <f t="shared" si="51"/>
        <v>0</v>
      </c>
    </row>
    <row r="1641" spans="1:19" ht="11.85" customHeight="1" x14ac:dyDescent="0.2">
      <c r="A1641" s="48" t="s">
        <v>592</v>
      </c>
      <c r="B1641" s="198" t="s">
        <v>354</v>
      </c>
      <c r="C1641" s="212"/>
      <c r="D1641" s="213"/>
      <c r="E1641" s="204" t="s">
        <v>353</v>
      </c>
      <c r="F1641" s="205"/>
      <c r="G1641" s="50" t="s">
        <v>352</v>
      </c>
      <c r="H1641" s="204" t="s">
        <v>336</v>
      </c>
      <c r="I1641" s="205"/>
      <c r="K1641" s="48" t="str">
        <f t="shared" si="50"/>
        <v>г Одинцово, ул Сосновая, 14</v>
      </c>
      <c r="L1641" s="48" t="str">
        <f>VLOOKUP(A:A,Лист2!$A:$F,2,FALSE)</f>
        <v>г.Одинцово, Сосновая, 14</v>
      </c>
      <c r="S1641" s="48">
        <f t="shared" si="51"/>
        <v>0</v>
      </c>
    </row>
    <row r="1642" spans="1:19" ht="11.85" customHeight="1" x14ac:dyDescent="0.2">
      <c r="A1642" s="48" t="s">
        <v>592</v>
      </c>
      <c r="B1642" s="51"/>
      <c r="C1642" s="196" t="s">
        <v>591</v>
      </c>
      <c r="D1642" s="197"/>
      <c r="E1642" s="197"/>
      <c r="F1642" s="197"/>
      <c r="G1642" s="197"/>
      <c r="H1642" s="197"/>
      <c r="I1642" s="196"/>
      <c r="K1642" s="48" t="str">
        <f t="shared" si="50"/>
        <v>г Одинцово, ул Сосновая, 14</v>
      </c>
      <c r="L1642" s="48" t="str">
        <f>VLOOKUP(A:A,Лист2!$A:$F,2,FALSE)</f>
        <v>г.Одинцово, Сосновая, 14</v>
      </c>
      <c r="S1642" s="48">
        <f t="shared" si="51"/>
        <v>0</v>
      </c>
    </row>
    <row r="1643" spans="1:19" ht="11.85" customHeight="1" x14ac:dyDescent="0.2">
      <c r="A1643" s="48" t="s">
        <v>591</v>
      </c>
      <c r="B1643" s="198" t="s">
        <v>354</v>
      </c>
      <c r="C1643" s="212"/>
      <c r="D1643" s="213"/>
      <c r="E1643" s="204" t="s">
        <v>353</v>
      </c>
      <c r="F1643" s="205"/>
      <c r="G1643" s="50" t="s">
        <v>352</v>
      </c>
      <c r="H1643" s="204" t="s">
        <v>336</v>
      </c>
      <c r="I1643" s="205"/>
      <c r="K1643" s="48" t="str">
        <f t="shared" si="50"/>
        <v>г Одинцово, ул Сосновая, 20</v>
      </c>
      <c r="L1643" s="48" t="str">
        <f>VLOOKUP(A:A,Лист2!$A:$F,2,FALSE)</f>
        <v>г.Одинцово, Сосновая, 20</v>
      </c>
      <c r="S1643" s="48">
        <f t="shared" si="51"/>
        <v>0</v>
      </c>
    </row>
    <row r="1644" spans="1:19" ht="11.1" customHeight="1" x14ac:dyDescent="0.2">
      <c r="A1644" s="48" t="s">
        <v>591</v>
      </c>
      <c r="B1644" s="51"/>
      <c r="C1644" s="196" t="s">
        <v>590</v>
      </c>
      <c r="D1644" s="197"/>
      <c r="E1644" s="197"/>
      <c r="F1644" s="197"/>
      <c r="G1644" s="197"/>
      <c r="H1644" s="197"/>
      <c r="I1644" s="196"/>
      <c r="K1644" s="48" t="str">
        <f t="shared" si="50"/>
        <v>г Одинцово, ул Сосновая, 20</v>
      </c>
      <c r="L1644" s="48" t="str">
        <f>VLOOKUP(A:A,Лист2!$A:$F,2,FALSE)</f>
        <v>г.Одинцово, Сосновая, 20</v>
      </c>
      <c r="S1644" s="48">
        <f t="shared" si="51"/>
        <v>0</v>
      </c>
    </row>
    <row r="1645" spans="1:19" ht="11.85" customHeight="1" x14ac:dyDescent="0.2">
      <c r="A1645" s="48" t="s">
        <v>590</v>
      </c>
      <c r="B1645" s="198" t="s">
        <v>354</v>
      </c>
      <c r="C1645" s="212"/>
      <c r="D1645" s="213"/>
      <c r="E1645" s="204" t="s">
        <v>353</v>
      </c>
      <c r="F1645" s="205"/>
      <c r="G1645" s="50" t="s">
        <v>352</v>
      </c>
      <c r="H1645" s="204" t="s">
        <v>336</v>
      </c>
      <c r="I1645" s="205"/>
      <c r="K1645" s="48" t="str">
        <f t="shared" si="50"/>
        <v>г Одинцово, ул Сосновая, 22</v>
      </c>
      <c r="L1645" s="48" t="str">
        <f>VLOOKUP(A:A,Лист2!$A:$F,2,FALSE)</f>
        <v>г.Одинцово, Сосновая, 22</v>
      </c>
      <c r="S1645" s="48">
        <f t="shared" si="51"/>
        <v>0</v>
      </c>
    </row>
    <row r="1646" spans="1:19" ht="11.85" customHeight="1" x14ac:dyDescent="0.2">
      <c r="A1646" s="48" t="s">
        <v>590</v>
      </c>
      <c r="B1646" s="51"/>
      <c r="C1646" s="196" t="s">
        <v>589</v>
      </c>
      <c r="D1646" s="197"/>
      <c r="E1646" s="197"/>
      <c r="F1646" s="197"/>
      <c r="G1646" s="197"/>
      <c r="H1646" s="197"/>
      <c r="I1646" s="196"/>
      <c r="K1646" s="48" t="str">
        <f t="shared" si="50"/>
        <v>г Одинцово, ул Сосновая, 22</v>
      </c>
      <c r="L1646" s="48" t="str">
        <f>VLOOKUP(A:A,Лист2!$A:$F,2,FALSE)</f>
        <v>г.Одинцово, Сосновая, 22</v>
      </c>
      <c r="S1646" s="48">
        <f t="shared" si="51"/>
        <v>0</v>
      </c>
    </row>
    <row r="1647" spans="1:19" ht="11.85" customHeight="1" x14ac:dyDescent="0.2">
      <c r="A1647" s="48" t="s">
        <v>589</v>
      </c>
      <c r="B1647" s="198" t="s">
        <v>354</v>
      </c>
      <c r="C1647" s="212"/>
      <c r="D1647" s="213"/>
      <c r="E1647" s="204" t="s">
        <v>353</v>
      </c>
      <c r="F1647" s="205"/>
      <c r="G1647" s="50" t="s">
        <v>352</v>
      </c>
      <c r="H1647" s="204" t="s">
        <v>336</v>
      </c>
      <c r="I1647" s="205"/>
      <c r="K1647" s="48" t="str">
        <f t="shared" si="50"/>
        <v>г Одинцово, ул Сосновая, 24</v>
      </c>
      <c r="L1647" s="48" t="str">
        <f>VLOOKUP(A:A,Лист2!$A:$F,2,FALSE)</f>
        <v>г.Одинцово, Сосновая, 24</v>
      </c>
      <c r="S1647" s="48">
        <f t="shared" si="51"/>
        <v>0</v>
      </c>
    </row>
    <row r="1648" spans="1:19" ht="11.1" customHeight="1" x14ac:dyDescent="0.2">
      <c r="A1648" s="48" t="s">
        <v>589</v>
      </c>
      <c r="B1648" s="51"/>
      <c r="C1648" s="196" t="s">
        <v>588</v>
      </c>
      <c r="D1648" s="197"/>
      <c r="E1648" s="197"/>
      <c r="F1648" s="197"/>
      <c r="G1648" s="197"/>
      <c r="H1648" s="197"/>
      <c r="I1648" s="196"/>
      <c r="K1648" s="48" t="str">
        <f t="shared" si="50"/>
        <v>г Одинцово, ул Сосновая, 24</v>
      </c>
      <c r="L1648" s="48" t="str">
        <f>VLOOKUP(A:A,Лист2!$A:$F,2,FALSE)</f>
        <v>г.Одинцово, Сосновая, 24</v>
      </c>
      <c r="S1648" s="48">
        <f t="shared" si="51"/>
        <v>0</v>
      </c>
    </row>
    <row r="1649" spans="1:19" ht="11.85" customHeight="1" x14ac:dyDescent="0.2">
      <c r="A1649" s="48" t="s">
        <v>588</v>
      </c>
      <c r="B1649" s="198" t="s">
        <v>354</v>
      </c>
      <c r="C1649" s="212"/>
      <c r="D1649" s="213"/>
      <c r="E1649" s="204" t="s">
        <v>353</v>
      </c>
      <c r="F1649" s="205"/>
      <c r="G1649" s="50" t="s">
        <v>352</v>
      </c>
      <c r="H1649" s="204" t="s">
        <v>336</v>
      </c>
      <c r="I1649" s="205"/>
      <c r="K1649" s="48" t="str">
        <f t="shared" si="50"/>
        <v>г Одинцово, ул Сосновая, 28</v>
      </c>
      <c r="L1649" s="48" t="str">
        <f>VLOOKUP(A:A,Лист2!$A:$F,2,FALSE)</f>
        <v>г.Одинцово, Сосновая, 28</v>
      </c>
      <c r="S1649" s="48">
        <f t="shared" si="51"/>
        <v>0</v>
      </c>
    </row>
    <row r="1650" spans="1:19" ht="11.85" customHeight="1" x14ac:dyDescent="0.2">
      <c r="A1650" s="48" t="s">
        <v>588</v>
      </c>
      <c r="B1650" s="51"/>
      <c r="C1650" s="196" t="s">
        <v>587</v>
      </c>
      <c r="D1650" s="197"/>
      <c r="E1650" s="197"/>
      <c r="F1650" s="197"/>
      <c r="G1650" s="197"/>
      <c r="H1650" s="197"/>
      <c r="I1650" s="196"/>
      <c r="K1650" s="48" t="str">
        <f t="shared" si="50"/>
        <v>г Одинцово, ул Сосновая, 28</v>
      </c>
      <c r="L1650" s="48" t="str">
        <f>VLOOKUP(A:A,Лист2!$A:$F,2,FALSE)</f>
        <v>г.Одинцово, Сосновая, 28</v>
      </c>
      <c r="S1650" s="48">
        <f t="shared" si="51"/>
        <v>0</v>
      </c>
    </row>
    <row r="1651" spans="1:19" ht="11.85" customHeight="1" x14ac:dyDescent="0.2">
      <c r="A1651" s="48" t="s">
        <v>587</v>
      </c>
      <c r="B1651" s="198" t="s">
        <v>354</v>
      </c>
      <c r="C1651" s="212"/>
      <c r="D1651" s="213"/>
      <c r="E1651" s="204" t="s">
        <v>353</v>
      </c>
      <c r="F1651" s="205"/>
      <c r="G1651" s="50" t="s">
        <v>352</v>
      </c>
      <c r="H1651" s="204" t="s">
        <v>336</v>
      </c>
      <c r="I1651" s="205"/>
      <c r="K1651" s="48" t="str">
        <f t="shared" si="50"/>
        <v>г Одинцово, ул Сосновая, 30</v>
      </c>
      <c r="L1651" s="48" t="str">
        <f>VLOOKUP(A:A,Лист2!$A:$F,2,FALSE)</f>
        <v>г.Одинцово, Сосновая, 30</v>
      </c>
      <c r="S1651" s="48">
        <f t="shared" si="51"/>
        <v>0</v>
      </c>
    </row>
    <row r="1652" spans="1:19" ht="11.1" customHeight="1" x14ac:dyDescent="0.2">
      <c r="A1652" s="48" t="s">
        <v>587</v>
      </c>
      <c r="B1652" s="198" t="s">
        <v>339</v>
      </c>
      <c r="C1652" s="199"/>
      <c r="D1652" s="200"/>
      <c r="E1652" s="204" t="s">
        <v>351</v>
      </c>
      <c r="F1652" s="205"/>
      <c r="G1652" s="50" t="s">
        <v>350</v>
      </c>
      <c r="H1652" s="204" t="s">
        <v>396</v>
      </c>
      <c r="I1652" s="205"/>
      <c r="K1652" s="48" t="str">
        <f t="shared" si="50"/>
        <v>г Одинцово, ул Сосновая, 30</v>
      </c>
      <c r="L1652" s="48" t="str">
        <f>VLOOKUP(A:A,Лист2!$A:$F,2,FALSE)</f>
        <v>г.Одинцово, Сосновая, 30</v>
      </c>
      <c r="S1652" s="48">
        <f t="shared" si="51"/>
        <v>0</v>
      </c>
    </row>
    <row r="1653" spans="1:19" ht="11.85" customHeight="1" x14ac:dyDescent="0.2">
      <c r="A1653" s="48" t="s">
        <v>587</v>
      </c>
      <c r="B1653" s="209"/>
      <c r="C1653" s="210"/>
      <c r="D1653" s="211"/>
      <c r="E1653" s="204" t="s">
        <v>371</v>
      </c>
      <c r="F1653" s="205"/>
      <c r="G1653" s="50" t="s">
        <v>350</v>
      </c>
      <c r="H1653" s="204" t="s">
        <v>396</v>
      </c>
      <c r="I1653" s="205"/>
      <c r="K1653" s="48" t="str">
        <f t="shared" si="50"/>
        <v>г Одинцово, ул Сосновая, 30</v>
      </c>
      <c r="L1653" s="48" t="str">
        <f>VLOOKUP(A:A,Лист2!$A:$F,2,FALSE)</f>
        <v>г.Одинцово, Сосновая, 30</v>
      </c>
      <c r="S1653" s="48">
        <f t="shared" si="51"/>
        <v>0</v>
      </c>
    </row>
    <row r="1654" spans="1:19" ht="11.85" customHeight="1" x14ac:dyDescent="0.2">
      <c r="A1654" s="48" t="s">
        <v>587</v>
      </c>
      <c r="B1654" s="209"/>
      <c r="C1654" s="210"/>
      <c r="D1654" s="211"/>
      <c r="E1654" s="204" t="s">
        <v>369</v>
      </c>
      <c r="F1654" s="205"/>
      <c r="G1654" s="50" t="s">
        <v>368</v>
      </c>
      <c r="H1654" s="204" t="s">
        <v>398</v>
      </c>
      <c r="I1654" s="205"/>
      <c r="K1654" s="48" t="str">
        <f t="shared" si="50"/>
        <v>г Одинцово, ул Сосновая, 30</v>
      </c>
      <c r="L1654" s="48" t="str">
        <f>VLOOKUP(A:A,Лист2!$A:$F,2,FALSE)</f>
        <v>г.Одинцово, Сосновая, 30</v>
      </c>
      <c r="S1654" s="48">
        <f t="shared" si="51"/>
        <v>0</v>
      </c>
    </row>
    <row r="1655" spans="1:19" ht="11.85" customHeight="1" x14ac:dyDescent="0.2">
      <c r="A1655" s="48" t="s">
        <v>587</v>
      </c>
      <c r="B1655" s="209"/>
      <c r="C1655" s="210"/>
      <c r="D1655" s="211"/>
      <c r="E1655" s="204" t="s">
        <v>366</v>
      </c>
      <c r="F1655" s="205"/>
      <c r="G1655" s="50" t="s">
        <v>365</v>
      </c>
      <c r="H1655" s="204" t="s">
        <v>401</v>
      </c>
      <c r="I1655" s="205"/>
      <c r="K1655" s="48" t="str">
        <f t="shared" si="50"/>
        <v>г Одинцово, ул Сосновая, 30</v>
      </c>
      <c r="L1655" s="48" t="str">
        <f>VLOOKUP(A:A,Лист2!$A:$F,2,FALSE)</f>
        <v>г.Одинцово, Сосновая, 30</v>
      </c>
      <c r="S1655" s="48">
        <f t="shared" si="51"/>
        <v>0</v>
      </c>
    </row>
    <row r="1656" spans="1:19" ht="11.1" customHeight="1" x14ac:dyDescent="0.2">
      <c r="A1656" s="48" t="s">
        <v>587</v>
      </c>
      <c r="B1656" s="209"/>
      <c r="C1656" s="210"/>
      <c r="D1656" s="211"/>
      <c r="E1656" s="204" t="s">
        <v>499</v>
      </c>
      <c r="F1656" s="205"/>
      <c r="G1656" s="50" t="s">
        <v>498</v>
      </c>
      <c r="H1656" s="204" t="s">
        <v>375</v>
      </c>
      <c r="I1656" s="205"/>
      <c r="K1656" s="48" t="str">
        <f t="shared" si="50"/>
        <v>г Одинцово, ул Сосновая, 30</v>
      </c>
      <c r="L1656" s="48" t="str">
        <f>VLOOKUP(A:A,Лист2!$A:$F,2,FALSE)</f>
        <v>г.Одинцово, Сосновая, 30</v>
      </c>
      <c r="S1656" s="48">
        <f t="shared" si="51"/>
        <v>0</v>
      </c>
    </row>
    <row r="1657" spans="1:19" ht="11.85" customHeight="1" x14ac:dyDescent="0.2">
      <c r="A1657" s="48" t="s">
        <v>587</v>
      </c>
      <c r="B1657" s="201"/>
      <c r="C1657" s="202"/>
      <c r="D1657" s="203"/>
      <c r="E1657" s="204" t="s">
        <v>565</v>
      </c>
      <c r="F1657" s="205"/>
      <c r="G1657" s="50" t="s">
        <v>564</v>
      </c>
      <c r="H1657" s="204" t="s">
        <v>336</v>
      </c>
      <c r="I1657" s="205"/>
      <c r="K1657" s="48" t="str">
        <f t="shared" si="50"/>
        <v>г Одинцово, ул Сосновая, 30</v>
      </c>
      <c r="L1657" s="48" t="str">
        <f>VLOOKUP(A:A,Лист2!$A:$F,2,FALSE)</f>
        <v>г.Одинцово, Сосновая, 30</v>
      </c>
      <c r="S1657" s="57">
        <f>G1657*1</f>
        <v>39.28</v>
      </c>
    </row>
    <row r="1658" spans="1:19" ht="11.85" customHeight="1" x14ac:dyDescent="0.2">
      <c r="A1658" s="48" t="s">
        <v>587</v>
      </c>
      <c r="B1658" s="51"/>
      <c r="C1658" s="196" t="s">
        <v>586</v>
      </c>
      <c r="D1658" s="197"/>
      <c r="E1658" s="197"/>
      <c r="F1658" s="197"/>
      <c r="G1658" s="197"/>
      <c r="H1658" s="197"/>
      <c r="I1658" s="196"/>
      <c r="K1658" s="48" t="str">
        <f t="shared" si="50"/>
        <v>г Одинцово, ул Сосновая, 30</v>
      </c>
      <c r="L1658" s="48" t="str">
        <f>VLOOKUP(A:A,Лист2!$A:$F,2,FALSE)</f>
        <v>г.Одинцово, Сосновая, 30</v>
      </c>
      <c r="S1658" s="48">
        <f t="shared" si="51"/>
        <v>0</v>
      </c>
    </row>
    <row r="1659" spans="1:19" ht="11.85" customHeight="1" x14ac:dyDescent="0.2">
      <c r="A1659" s="48" t="s">
        <v>586</v>
      </c>
      <c r="B1659" s="198" t="s">
        <v>354</v>
      </c>
      <c r="C1659" s="212"/>
      <c r="D1659" s="213"/>
      <c r="E1659" s="204" t="s">
        <v>353</v>
      </c>
      <c r="F1659" s="205"/>
      <c r="G1659" s="50" t="s">
        <v>352</v>
      </c>
      <c r="H1659" s="204" t="s">
        <v>336</v>
      </c>
      <c r="I1659" s="205"/>
      <c r="K1659" s="48" t="str">
        <f t="shared" si="50"/>
        <v>г Одинцово, ул Сосновая, 32</v>
      </c>
      <c r="L1659" s="48" t="str">
        <f>VLOOKUP(A:A,Лист2!$A:$F,2,FALSE)</f>
        <v>г.Одинцово, Сосновая, 32</v>
      </c>
      <c r="S1659" s="48">
        <f t="shared" si="51"/>
        <v>0</v>
      </c>
    </row>
    <row r="1660" spans="1:19" ht="11.1" customHeight="1" x14ac:dyDescent="0.2">
      <c r="A1660" s="48" t="s">
        <v>586</v>
      </c>
      <c r="B1660" s="51"/>
      <c r="C1660" s="196" t="s">
        <v>585</v>
      </c>
      <c r="D1660" s="197"/>
      <c r="E1660" s="197"/>
      <c r="F1660" s="197"/>
      <c r="G1660" s="197"/>
      <c r="H1660" s="197"/>
      <c r="I1660" s="196"/>
      <c r="K1660" s="48" t="str">
        <f t="shared" si="50"/>
        <v>г Одинцово, ул Сосновая, 32</v>
      </c>
      <c r="L1660" s="48" t="str">
        <f>VLOOKUP(A:A,Лист2!$A:$F,2,FALSE)</f>
        <v>г.Одинцово, Сосновая, 32</v>
      </c>
      <c r="S1660" s="48">
        <f t="shared" si="51"/>
        <v>0</v>
      </c>
    </row>
    <row r="1661" spans="1:19" ht="11.85" customHeight="1" x14ac:dyDescent="0.2">
      <c r="A1661" s="48" t="s">
        <v>585</v>
      </c>
      <c r="B1661" s="198" t="s">
        <v>354</v>
      </c>
      <c r="C1661" s="212"/>
      <c r="D1661" s="213"/>
      <c r="E1661" s="204" t="s">
        <v>353</v>
      </c>
      <c r="F1661" s="205"/>
      <c r="G1661" s="50" t="s">
        <v>352</v>
      </c>
      <c r="H1661" s="204" t="s">
        <v>336</v>
      </c>
      <c r="I1661" s="205"/>
      <c r="K1661" s="48" t="str">
        <f t="shared" si="50"/>
        <v>г Одинцово, ул Сосновая, 34</v>
      </c>
      <c r="L1661" s="48" t="str">
        <f>VLOOKUP(A:A,Лист2!$A:$F,2,FALSE)</f>
        <v>г.Одинцово, Сосновая, 34</v>
      </c>
      <c r="S1661" s="48">
        <f t="shared" si="51"/>
        <v>0</v>
      </c>
    </row>
    <row r="1662" spans="1:19" ht="11.85" customHeight="1" x14ac:dyDescent="0.2">
      <c r="A1662" s="48" t="s">
        <v>585</v>
      </c>
      <c r="B1662" s="51"/>
      <c r="C1662" s="196" t="s">
        <v>584</v>
      </c>
      <c r="D1662" s="197"/>
      <c r="E1662" s="197"/>
      <c r="F1662" s="197"/>
      <c r="G1662" s="197"/>
      <c r="H1662" s="197"/>
      <c r="I1662" s="196"/>
      <c r="K1662" s="48" t="str">
        <f t="shared" si="50"/>
        <v>г Одинцово, ул Сосновая, 34</v>
      </c>
      <c r="L1662" s="48" t="str">
        <f>VLOOKUP(A:A,Лист2!$A:$F,2,FALSE)</f>
        <v>г.Одинцово, Сосновая, 34</v>
      </c>
      <c r="S1662" s="48">
        <f t="shared" si="51"/>
        <v>0</v>
      </c>
    </row>
    <row r="1663" spans="1:19" ht="11.85" customHeight="1" x14ac:dyDescent="0.2">
      <c r="A1663" s="48" t="s">
        <v>584</v>
      </c>
      <c r="B1663" s="198" t="s">
        <v>354</v>
      </c>
      <c r="C1663" s="199"/>
      <c r="D1663" s="200"/>
      <c r="E1663" s="204" t="s">
        <v>353</v>
      </c>
      <c r="F1663" s="205"/>
      <c r="G1663" s="50" t="s">
        <v>352</v>
      </c>
      <c r="H1663" s="204" t="s">
        <v>336</v>
      </c>
      <c r="I1663" s="205"/>
      <c r="K1663" s="48" t="str">
        <f t="shared" si="50"/>
        <v>г Одинцово, ул Союзная, 2</v>
      </c>
      <c r="L1663" s="48" t="str">
        <f>VLOOKUP(A:A,Лист2!$A:$F,2,FALSE)</f>
        <v>г.Одинцово, Союзная, 2</v>
      </c>
      <c r="S1663" s="48">
        <f t="shared" si="51"/>
        <v>0</v>
      </c>
    </row>
    <row r="1664" spans="1:19" ht="11.1" customHeight="1" x14ac:dyDescent="0.2">
      <c r="A1664" s="48" t="s">
        <v>584</v>
      </c>
      <c r="B1664" s="201"/>
      <c r="C1664" s="202"/>
      <c r="D1664" s="203"/>
      <c r="E1664" s="204" t="s">
        <v>573</v>
      </c>
      <c r="F1664" s="205"/>
      <c r="G1664" s="50" t="s">
        <v>352</v>
      </c>
      <c r="H1664" s="204" t="s">
        <v>336</v>
      </c>
      <c r="I1664" s="205"/>
      <c r="K1664" s="48" t="str">
        <f t="shared" si="50"/>
        <v>г Одинцово, ул Союзная, 2</v>
      </c>
      <c r="L1664" s="48" t="str">
        <f>VLOOKUP(A:A,Лист2!$A:$F,2,FALSE)</f>
        <v>г.Одинцово, Союзная, 2</v>
      </c>
      <c r="S1664" s="48">
        <f t="shared" si="51"/>
        <v>0</v>
      </c>
    </row>
    <row r="1665" spans="1:19" ht="11.85" customHeight="1" x14ac:dyDescent="0.2">
      <c r="A1665" s="48" t="s">
        <v>584</v>
      </c>
      <c r="B1665" s="51"/>
      <c r="C1665" s="196" t="s">
        <v>583</v>
      </c>
      <c r="D1665" s="197"/>
      <c r="E1665" s="197"/>
      <c r="F1665" s="197"/>
      <c r="G1665" s="197"/>
      <c r="H1665" s="197"/>
      <c r="I1665" s="196"/>
      <c r="K1665" s="48" t="str">
        <f t="shared" si="50"/>
        <v>г Одинцово, ул Союзная, 2</v>
      </c>
      <c r="L1665" s="48" t="str">
        <f>VLOOKUP(A:A,Лист2!$A:$F,2,FALSE)</f>
        <v>г.Одинцово, Союзная, 2</v>
      </c>
      <c r="S1665" s="48">
        <f t="shared" si="51"/>
        <v>0</v>
      </c>
    </row>
    <row r="1666" spans="1:19" ht="11.85" customHeight="1" x14ac:dyDescent="0.2">
      <c r="A1666" s="48" t="s">
        <v>583</v>
      </c>
      <c r="B1666" s="198" t="s">
        <v>354</v>
      </c>
      <c r="C1666" s="212"/>
      <c r="D1666" s="213"/>
      <c r="E1666" s="204" t="s">
        <v>353</v>
      </c>
      <c r="F1666" s="205"/>
      <c r="G1666" s="50" t="s">
        <v>352</v>
      </c>
      <c r="H1666" s="204" t="s">
        <v>336</v>
      </c>
      <c r="I1666" s="205"/>
      <c r="K1666" s="48" t="str">
        <f t="shared" si="50"/>
        <v>г Одинцово, ул Союзная, 4</v>
      </c>
      <c r="L1666" s="48" t="str">
        <f>VLOOKUP(A:A,Лист2!$A:$F,2,FALSE)</f>
        <v>г.Одинцово, Союзная, 4</v>
      </c>
      <c r="S1666" s="48">
        <f t="shared" si="51"/>
        <v>0</v>
      </c>
    </row>
    <row r="1667" spans="1:19" ht="11.85" customHeight="1" x14ac:dyDescent="0.2">
      <c r="A1667" s="48" t="s">
        <v>583</v>
      </c>
      <c r="B1667" s="198" t="s">
        <v>339</v>
      </c>
      <c r="C1667" s="199"/>
      <c r="D1667" s="200"/>
      <c r="E1667" s="204" t="s">
        <v>351</v>
      </c>
      <c r="F1667" s="205"/>
      <c r="G1667" s="50" t="s">
        <v>350</v>
      </c>
      <c r="H1667" s="204" t="s">
        <v>416</v>
      </c>
      <c r="I1667" s="205"/>
      <c r="K1667" s="48" t="str">
        <f t="shared" si="50"/>
        <v>г Одинцово, ул Союзная, 4</v>
      </c>
      <c r="L1667" s="48" t="str">
        <f>VLOOKUP(A:A,Лист2!$A:$F,2,FALSE)</f>
        <v>г.Одинцово, Союзная, 4</v>
      </c>
      <c r="S1667" s="48">
        <f t="shared" si="51"/>
        <v>0</v>
      </c>
    </row>
    <row r="1668" spans="1:19" ht="11.1" customHeight="1" x14ac:dyDescent="0.2">
      <c r="A1668" s="48" t="s">
        <v>583</v>
      </c>
      <c r="B1668" s="209"/>
      <c r="C1668" s="210"/>
      <c r="D1668" s="211"/>
      <c r="E1668" s="204" t="s">
        <v>371</v>
      </c>
      <c r="F1668" s="205"/>
      <c r="G1668" s="50" t="s">
        <v>350</v>
      </c>
      <c r="H1668" s="204" t="s">
        <v>416</v>
      </c>
      <c r="I1668" s="205"/>
      <c r="K1668" s="48" t="str">
        <f t="shared" si="50"/>
        <v>г Одинцово, ул Союзная, 4</v>
      </c>
      <c r="L1668" s="48" t="str">
        <f>VLOOKUP(A:A,Лист2!$A:$F,2,FALSE)</f>
        <v>г.Одинцово, Союзная, 4</v>
      </c>
      <c r="S1668" s="48">
        <f t="shared" si="51"/>
        <v>0</v>
      </c>
    </row>
    <row r="1669" spans="1:19" ht="11.85" customHeight="1" x14ac:dyDescent="0.2">
      <c r="A1669" s="48" t="s">
        <v>583</v>
      </c>
      <c r="B1669" s="209"/>
      <c r="C1669" s="210"/>
      <c r="D1669" s="211"/>
      <c r="E1669" s="204" t="s">
        <v>369</v>
      </c>
      <c r="F1669" s="205"/>
      <c r="G1669" s="50" t="s">
        <v>368</v>
      </c>
      <c r="H1669" s="204" t="s">
        <v>418</v>
      </c>
      <c r="I1669" s="205"/>
      <c r="K1669" s="48" t="str">
        <f t="shared" si="50"/>
        <v>г Одинцово, ул Союзная, 4</v>
      </c>
      <c r="L1669" s="48" t="str">
        <f>VLOOKUP(A:A,Лист2!$A:$F,2,FALSE)</f>
        <v>г.Одинцово, Союзная, 4</v>
      </c>
      <c r="S1669" s="48">
        <f t="shared" si="51"/>
        <v>0</v>
      </c>
    </row>
    <row r="1670" spans="1:19" ht="11.85" customHeight="1" x14ac:dyDescent="0.2">
      <c r="A1670" s="48" t="s">
        <v>583</v>
      </c>
      <c r="B1670" s="209"/>
      <c r="C1670" s="210"/>
      <c r="D1670" s="211"/>
      <c r="E1670" s="204" t="s">
        <v>366</v>
      </c>
      <c r="F1670" s="205"/>
      <c r="G1670" s="50" t="s">
        <v>365</v>
      </c>
      <c r="H1670" s="204" t="s">
        <v>379</v>
      </c>
      <c r="I1670" s="205"/>
      <c r="K1670" s="48" t="str">
        <f t="shared" si="50"/>
        <v>г Одинцово, ул Союзная, 4</v>
      </c>
      <c r="L1670" s="48" t="str">
        <f>VLOOKUP(A:A,Лист2!$A:$F,2,FALSE)</f>
        <v>г.Одинцово, Союзная, 4</v>
      </c>
      <c r="S1670" s="48">
        <f t="shared" si="51"/>
        <v>0</v>
      </c>
    </row>
    <row r="1671" spans="1:19" ht="11.85" customHeight="1" x14ac:dyDescent="0.2">
      <c r="A1671" s="48" t="s">
        <v>583</v>
      </c>
      <c r="B1671" s="209"/>
      <c r="C1671" s="210"/>
      <c r="D1671" s="211"/>
      <c r="E1671" s="204" t="s">
        <v>499</v>
      </c>
      <c r="F1671" s="205"/>
      <c r="G1671" s="50" t="s">
        <v>498</v>
      </c>
      <c r="H1671" s="204" t="s">
        <v>375</v>
      </c>
      <c r="I1671" s="205"/>
      <c r="K1671" s="48" t="str">
        <f t="shared" si="50"/>
        <v>г Одинцово, ул Союзная, 4</v>
      </c>
      <c r="L1671" s="48" t="str">
        <f>VLOOKUP(A:A,Лист2!$A:$F,2,FALSE)</f>
        <v>г.Одинцово, Союзная, 4</v>
      </c>
      <c r="S1671" s="48">
        <f t="shared" si="51"/>
        <v>0</v>
      </c>
    </row>
    <row r="1672" spans="1:19" ht="11.1" customHeight="1" x14ac:dyDescent="0.2">
      <c r="A1672" s="48" t="s">
        <v>583</v>
      </c>
      <c r="B1672" s="201"/>
      <c r="C1672" s="202"/>
      <c r="D1672" s="203"/>
      <c r="E1672" s="204" t="s">
        <v>565</v>
      </c>
      <c r="F1672" s="205"/>
      <c r="G1672" s="50" t="s">
        <v>564</v>
      </c>
      <c r="H1672" s="204" t="s">
        <v>336</v>
      </c>
      <c r="I1672" s="205"/>
      <c r="K1672" s="48" t="str">
        <f t="shared" si="50"/>
        <v>г Одинцово, ул Союзная, 4</v>
      </c>
      <c r="L1672" s="48" t="str">
        <f>VLOOKUP(A:A,Лист2!$A:$F,2,FALSE)</f>
        <v>г.Одинцово, Союзная, 4</v>
      </c>
      <c r="S1672" s="57">
        <f>G1672*1</f>
        <v>39.28</v>
      </c>
    </row>
    <row r="1673" spans="1:19" ht="11.85" customHeight="1" x14ac:dyDescent="0.2">
      <c r="A1673" s="48" t="s">
        <v>583</v>
      </c>
      <c r="B1673" s="51"/>
      <c r="C1673" s="196" t="s">
        <v>582</v>
      </c>
      <c r="D1673" s="197"/>
      <c r="E1673" s="197"/>
      <c r="F1673" s="197"/>
      <c r="G1673" s="197"/>
      <c r="H1673" s="197"/>
      <c r="I1673" s="196"/>
      <c r="K1673" s="48" t="str">
        <f t="shared" si="50"/>
        <v>г Одинцово, ул Союзная, 4</v>
      </c>
      <c r="L1673" s="48" t="str">
        <f>VLOOKUP(A:A,Лист2!$A:$F,2,FALSE)</f>
        <v>г.Одинцово, Союзная, 4</v>
      </c>
      <c r="S1673" s="48">
        <f t="shared" si="51"/>
        <v>0</v>
      </c>
    </row>
    <row r="1674" spans="1:19" ht="11.85" customHeight="1" x14ac:dyDescent="0.2">
      <c r="A1674" s="48" t="s">
        <v>582</v>
      </c>
      <c r="B1674" s="198" t="s">
        <v>354</v>
      </c>
      <c r="C1674" s="212"/>
      <c r="D1674" s="213"/>
      <c r="E1674" s="204" t="s">
        <v>353</v>
      </c>
      <c r="F1674" s="205"/>
      <c r="G1674" s="50" t="s">
        <v>352</v>
      </c>
      <c r="H1674" s="204" t="s">
        <v>336</v>
      </c>
      <c r="I1674" s="205"/>
      <c r="K1674" s="48" t="str">
        <f t="shared" ref="K1674:K1737" si="52">IF(C1673&gt;0,C1673,K1673)</f>
        <v>г Одинцово, ул Союзная, 6</v>
      </c>
      <c r="L1674" s="48" t="str">
        <f>VLOOKUP(A:A,Лист2!$A:$F,2,FALSE)</f>
        <v>г.Одинцово, Союзная, 6</v>
      </c>
      <c r="S1674" s="48">
        <f t="shared" ref="S1674:S1737" si="53">IF($E1674=S$7,G1674,0)</f>
        <v>0</v>
      </c>
    </row>
    <row r="1675" spans="1:19" ht="11.85" customHeight="1" x14ac:dyDescent="0.2">
      <c r="A1675" s="48" t="s">
        <v>582</v>
      </c>
      <c r="B1675" s="51"/>
      <c r="C1675" s="196" t="s">
        <v>581</v>
      </c>
      <c r="D1675" s="197"/>
      <c r="E1675" s="197"/>
      <c r="F1675" s="197"/>
      <c r="G1675" s="197"/>
      <c r="H1675" s="197"/>
      <c r="I1675" s="196"/>
      <c r="K1675" s="48" t="str">
        <f t="shared" si="52"/>
        <v>г Одинцово, ул Союзная, 6</v>
      </c>
      <c r="L1675" s="48" t="str">
        <f>VLOOKUP(A:A,Лист2!$A:$F,2,FALSE)</f>
        <v>г.Одинцово, Союзная, 6</v>
      </c>
      <c r="S1675" s="48">
        <f t="shared" si="53"/>
        <v>0</v>
      </c>
    </row>
    <row r="1676" spans="1:19" ht="11.85" customHeight="1" x14ac:dyDescent="0.2">
      <c r="A1676" s="48" t="s">
        <v>581</v>
      </c>
      <c r="B1676" s="198" t="s">
        <v>354</v>
      </c>
      <c r="C1676" s="199"/>
      <c r="D1676" s="200"/>
      <c r="E1676" s="204" t="s">
        <v>353</v>
      </c>
      <c r="F1676" s="205"/>
      <c r="G1676" s="50" t="s">
        <v>352</v>
      </c>
      <c r="H1676" s="204" t="s">
        <v>336</v>
      </c>
      <c r="I1676" s="205"/>
      <c r="K1676" s="48" t="str">
        <f t="shared" si="52"/>
        <v>г Одинцово, ул Союзная, 8</v>
      </c>
      <c r="L1676" s="48" t="str">
        <f>VLOOKUP(A:A,Лист2!$A:$F,2,FALSE)</f>
        <v>г.Одинцово, Союзная, 8</v>
      </c>
      <c r="S1676" s="48">
        <f t="shared" si="53"/>
        <v>0</v>
      </c>
    </row>
    <row r="1677" spans="1:19" ht="11.85" customHeight="1" x14ac:dyDescent="0.2">
      <c r="A1677" s="48" t="s">
        <v>581</v>
      </c>
      <c r="B1677" s="201"/>
      <c r="C1677" s="202"/>
      <c r="D1677" s="203"/>
      <c r="E1677" s="204" t="s">
        <v>573</v>
      </c>
      <c r="F1677" s="205"/>
      <c r="G1677" s="50" t="s">
        <v>352</v>
      </c>
      <c r="H1677" s="204" t="s">
        <v>336</v>
      </c>
      <c r="I1677" s="205"/>
      <c r="K1677" s="48" t="str">
        <f t="shared" si="52"/>
        <v>г Одинцово, ул Союзная, 8</v>
      </c>
      <c r="L1677" s="48" t="str">
        <f>VLOOKUP(A:A,Лист2!$A:$F,2,FALSE)</f>
        <v>г.Одинцово, Союзная, 8</v>
      </c>
      <c r="S1677" s="48">
        <f t="shared" si="53"/>
        <v>0</v>
      </c>
    </row>
    <row r="1678" spans="1:19" ht="11.1" customHeight="1" x14ac:dyDescent="0.2">
      <c r="A1678" s="48" t="s">
        <v>581</v>
      </c>
      <c r="B1678" s="51"/>
      <c r="C1678" s="196" t="s">
        <v>580</v>
      </c>
      <c r="D1678" s="197"/>
      <c r="E1678" s="197"/>
      <c r="F1678" s="197"/>
      <c r="G1678" s="197"/>
      <c r="H1678" s="197"/>
      <c r="I1678" s="196"/>
      <c r="K1678" s="48" t="str">
        <f t="shared" si="52"/>
        <v>г Одинцово, ул Союзная, 8</v>
      </c>
      <c r="L1678" s="48" t="str">
        <f>VLOOKUP(A:A,Лист2!$A:$F,2,FALSE)</f>
        <v>г.Одинцово, Союзная, 8</v>
      </c>
      <c r="S1678" s="48">
        <f t="shared" si="53"/>
        <v>0</v>
      </c>
    </row>
    <row r="1679" spans="1:19" ht="11.85" customHeight="1" x14ac:dyDescent="0.2">
      <c r="A1679" s="48" t="s">
        <v>580</v>
      </c>
      <c r="B1679" s="198" t="s">
        <v>354</v>
      </c>
      <c r="C1679" s="212"/>
      <c r="D1679" s="213"/>
      <c r="E1679" s="204" t="s">
        <v>353</v>
      </c>
      <c r="F1679" s="205"/>
      <c r="G1679" s="50" t="s">
        <v>352</v>
      </c>
      <c r="H1679" s="204" t="s">
        <v>336</v>
      </c>
      <c r="I1679" s="205"/>
      <c r="K1679" s="48" t="str">
        <f t="shared" si="52"/>
        <v>г Одинцово, ул Союзная, 10</v>
      </c>
      <c r="L1679" s="48" t="str">
        <f>VLOOKUP(A:A,Лист2!$A:$F,2,FALSE)</f>
        <v>г.Одинцово, Союзная, 10</v>
      </c>
      <c r="S1679" s="48">
        <f t="shared" si="53"/>
        <v>0</v>
      </c>
    </row>
    <row r="1680" spans="1:19" ht="11.85" customHeight="1" x14ac:dyDescent="0.2">
      <c r="A1680" s="48" t="s">
        <v>580</v>
      </c>
      <c r="B1680" s="198" t="s">
        <v>339</v>
      </c>
      <c r="C1680" s="199"/>
      <c r="D1680" s="200"/>
      <c r="E1680" s="204" t="s">
        <v>351</v>
      </c>
      <c r="F1680" s="205"/>
      <c r="G1680" s="50" t="s">
        <v>350</v>
      </c>
      <c r="H1680" s="204" t="s">
        <v>396</v>
      </c>
      <c r="I1680" s="205"/>
      <c r="K1680" s="48" t="str">
        <f t="shared" si="52"/>
        <v>г Одинцово, ул Союзная, 10</v>
      </c>
      <c r="L1680" s="48" t="str">
        <f>VLOOKUP(A:A,Лист2!$A:$F,2,FALSE)</f>
        <v>г.Одинцово, Союзная, 10</v>
      </c>
      <c r="S1680" s="48">
        <f t="shared" si="53"/>
        <v>0</v>
      </c>
    </row>
    <row r="1681" spans="1:19" ht="11.85" customHeight="1" x14ac:dyDescent="0.2">
      <c r="A1681" s="48" t="s">
        <v>580</v>
      </c>
      <c r="B1681" s="209"/>
      <c r="C1681" s="210"/>
      <c r="D1681" s="211"/>
      <c r="E1681" s="204" t="s">
        <v>371</v>
      </c>
      <c r="F1681" s="205"/>
      <c r="G1681" s="50" t="s">
        <v>350</v>
      </c>
      <c r="H1681" s="204" t="s">
        <v>396</v>
      </c>
      <c r="I1681" s="205"/>
      <c r="K1681" s="48" t="str">
        <f t="shared" si="52"/>
        <v>г Одинцово, ул Союзная, 10</v>
      </c>
      <c r="L1681" s="48" t="str">
        <f>VLOOKUP(A:A,Лист2!$A:$F,2,FALSE)</f>
        <v>г.Одинцово, Союзная, 10</v>
      </c>
      <c r="S1681" s="48">
        <f t="shared" si="53"/>
        <v>0</v>
      </c>
    </row>
    <row r="1682" spans="1:19" ht="11.1" customHeight="1" x14ac:dyDescent="0.2">
      <c r="A1682" s="48" t="s">
        <v>580</v>
      </c>
      <c r="B1682" s="209"/>
      <c r="C1682" s="210"/>
      <c r="D1682" s="211"/>
      <c r="E1682" s="204" t="s">
        <v>369</v>
      </c>
      <c r="F1682" s="205"/>
      <c r="G1682" s="50" t="s">
        <v>368</v>
      </c>
      <c r="H1682" s="204" t="s">
        <v>398</v>
      </c>
      <c r="I1682" s="205"/>
      <c r="K1682" s="48" t="str">
        <f t="shared" si="52"/>
        <v>г Одинцово, ул Союзная, 10</v>
      </c>
      <c r="L1682" s="48" t="str">
        <f>VLOOKUP(A:A,Лист2!$A:$F,2,FALSE)</f>
        <v>г.Одинцово, Союзная, 10</v>
      </c>
      <c r="S1682" s="48">
        <f t="shared" si="53"/>
        <v>0</v>
      </c>
    </row>
    <row r="1683" spans="1:19" ht="11.85" customHeight="1" x14ac:dyDescent="0.2">
      <c r="A1683" s="48" t="s">
        <v>580</v>
      </c>
      <c r="B1683" s="209"/>
      <c r="C1683" s="210"/>
      <c r="D1683" s="211"/>
      <c r="E1683" s="204" t="s">
        <v>366</v>
      </c>
      <c r="F1683" s="205"/>
      <c r="G1683" s="50" t="s">
        <v>365</v>
      </c>
      <c r="H1683" s="204" t="s">
        <v>401</v>
      </c>
      <c r="I1683" s="205"/>
      <c r="K1683" s="48" t="str">
        <f t="shared" si="52"/>
        <v>г Одинцово, ул Союзная, 10</v>
      </c>
      <c r="L1683" s="48" t="str">
        <f>VLOOKUP(A:A,Лист2!$A:$F,2,FALSE)</f>
        <v>г.Одинцово, Союзная, 10</v>
      </c>
      <c r="S1683" s="48">
        <f t="shared" si="53"/>
        <v>0</v>
      </c>
    </row>
    <row r="1684" spans="1:19" ht="11.85" customHeight="1" x14ac:dyDescent="0.2">
      <c r="A1684" s="48" t="s">
        <v>580</v>
      </c>
      <c r="B1684" s="209"/>
      <c r="C1684" s="210"/>
      <c r="D1684" s="211"/>
      <c r="E1684" s="204" t="s">
        <v>508</v>
      </c>
      <c r="F1684" s="205"/>
      <c r="G1684" s="50" t="s">
        <v>507</v>
      </c>
      <c r="H1684" s="204" t="s">
        <v>375</v>
      </c>
      <c r="I1684" s="205"/>
      <c r="K1684" s="48" t="str">
        <f t="shared" si="52"/>
        <v>г Одинцово, ул Союзная, 10</v>
      </c>
      <c r="L1684" s="48" t="str">
        <f>VLOOKUP(A:A,Лист2!$A:$F,2,FALSE)</f>
        <v>г.Одинцово, Союзная, 10</v>
      </c>
      <c r="S1684" s="48">
        <f t="shared" si="53"/>
        <v>0</v>
      </c>
    </row>
    <row r="1685" spans="1:19" ht="11.85" customHeight="1" x14ac:dyDescent="0.2">
      <c r="A1685" s="48" t="s">
        <v>580</v>
      </c>
      <c r="B1685" s="201"/>
      <c r="C1685" s="202"/>
      <c r="D1685" s="203"/>
      <c r="E1685" s="204" t="s">
        <v>579</v>
      </c>
      <c r="F1685" s="205"/>
      <c r="G1685" s="50" t="s">
        <v>578</v>
      </c>
      <c r="H1685" s="204" t="s">
        <v>336</v>
      </c>
      <c r="I1685" s="205"/>
      <c r="K1685" s="48" t="str">
        <f t="shared" si="52"/>
        <v>г Одинцово, ул Союзная, 10</v>
      </c>
      <c r="L1685" s="48" t="str">
        <f>VLOOKUP(A:A,Лист2!$A:$F,2,FALSE)</f>
        <v>г.Одинцово, Союзная, 10</v>
      </c>
      <c r="S1685" s="57">
        <f>G1685*1</f>
        <v>39.51</v>
      </c>
    </row>
    <row r="1686" spans="1:19" ht="11.1" customHeight="1" x14ac:dyDescent="0.2">
      <c r="A1686" s="48" t="s">
        <v>580</v>
      </c>
      <c r="B1686" s="51"/>
      <c r="C1686" s="196" t="s">
        <v>577</v>
      </c>
      <c r="D1686" s="197"/>
      <c r="E1686" s="197"/>
      <c r="F1686" s="197"/>
      <c r="G1686" s="197"/>
      <c r="H1686" s="197"/>
      <c r="I1686" s="196"/>
      <c r="K1686" s="48" t="str">
        <f t="shared" si="52"/>
        <v>г Одинцово, ул Союзная, 10</v>
      </c>
      <c r="L1686" s="48" t="str">
        <f>VLOOKUP(A:A,Лист2!$A:$F,2,FALSE)</f>
        <v>г.Одинцово, Союзная, 10</v>
      </c>
      <c r="S1686" s="48">
        <f t="shared" si="53"/>
        <v>0</v>
      </c>
    </row>
    <row r="1687" spans="1:19" ht="11.85" customHeight="1" x14ac:dyDescent="0.2">
      <c r="A1687" s="48" t="s">
        <v>577</v>
      </c>
      <c r="B1687" s="198" t="s">
        <v>354</v>
      </c>
      <c r="C1687" s="199"/>
      <c r="D1687" s="200"/>
      <c r="E1687" s="204" t="s">
        <v>353</v>
      </c>
      <c r="F1687" s="205"/>
      <c r="G1687" s="50" t="s">
        <v>352</v>
      </c>
      <c r="H1687" s="204" t="s">
        <v>336</v>
      </c>
      <c r="I1687" s="205"/>
      <c r="K1687" s="48" t="str">
        <f t="shared" si="52"/>
        <v>г Одинцово, ул Союзная, 24</v>
      </c>
      <c r="L1687" s="48" t="str">
        <f>VLOOKUP(A:A,Лист2!$A:$F,2,FALSE)</f>
        <v>г.Одинцово, Союзная, 24</v>
      </c>
      <c r="S1687" s="48">
        <f t="shared" si="53"/>
        <v>0</v>
      </c>
    </row>
    <row r="1688" spans="1:19" ht="11.85" customHeight="1" x14ac:dyDescent="0.2">
      <c r="A1688" s="48" t="s">
        <v>577</v>
      </c>
      <c r="B1688" s="201"/>
      <c r="C1688" s="202"/>
      <c r="D1688" s="203"/>
      <c r="E1688" s="204" t="s">
        <v>576</v>
      </c>
      <c r="F1688" s="205"/>
      <c r="G1688" s="50" t="s">
        <v>575</v>
      </c>
      <c r="H1688" s="204" t="s">
        <v>336</v>
      </c>
      <c r="I1688" s="205"/>
      <c r="K1688" s="48" t="str">
        <f t="shared" si="52"/>
        <v>г Одинцово, ул Союзная, 24</v>
      </c>
      <c r="L1688" s="48" t="str">
        <f>VLOOKUP(A:A,Лист2!$A:$F,2,FALSE)</f>
        <v>г.Одинцово, Союзная, 24</v>
      </c>
      <c r="S1688" s="48">
        <f t="shared" si="53"/>
        <v>0</v>
      </c>
    </row>
    <row r="1689" spans="1:19" ht="11.85" customHeight="1" x14ac:dyDescent="0.2">
      <c r="A1689" s="48" t="s">
        <v>577</v>
      </c>
      <c r="B1689" s="198" t="s">
        <v>339</v>
      </c>
      <c r="C1689" s="199"/>
      <c r="D1689" s="200"/>
      <c r="E1689" s="204" t="s">
        <v>351</v>
      </c>
      <c r="F1689" s="205"/>
      <c r="G1689" s="50" t="s">
        <v>350</v>
      </c>
      <c r="H1689" s="204" t="s">
        <v>396</v>
      </c>
      <c r="I1689" s="205"/>
      <c r="K1689" s="48" t="str">
        <f t="shared" si="52"/>
        <v>г Одинцово, ул Союзная, 24</v>
      </c>
      <c r="L1689" s="48" t="str">
        <f>VLOOKUP(A:A,Лист2!$A:$F,2,FALSE)</f>
        <v>г.Одинцово, Союзная, 24</v>
      </c>
      <c r="S1689" s="48">
        <f t="shared" si="53"/>
        <v>0</v>
      </c>
    </row>
    <row r="1690" spans="1:19" ht="11.1" customHeight="1" x14ac:dyDescent="0.2">
      <c r="A1690" s="48" t="s">
        <v>577</v>
      </c>
      <c r="B1690" s="209"/>
      <c r="C1690" s="210"/>
      <c r="D1690" s="211"/>
      <c r="E1690" s="204" t="s">
        <v>371</v>
      </c>
      <c r="F1690" s="205"/>
      <c r="G1690" s="50" t="s">
        <v>350</v>
      </c>
      <c r="H1690" s="204" t="s">
        <v>396</v>
      </c>
      <c r="I1690" s="205"/>
      <c r="K1690" s="48" t="str">
        <f t="shared" si="52"/>
        <v>г Одинцово, ул Союзная, 24</v>
      </c>
      <c r="L1690" s="48" t="str">
        <f>VLOOKUP(A:A,Лист2!$A:$F,2,FALSE)</f>
        <v>г.Одинцово, Союзная, 24</v>
      </c>
      <c r="S1690" s="48">
        <f t="shared" si="53"/>
        <v>0</v>
      </c>
    </row>
    <row r="1691" spans="1:19" ht="11.85" customHeight="1" x14ac:dyDescent="0.2">
      <c r="A1691" s="48" t="s">
        <v>577</v>
      </c>
      <c r="B1691" s="209"/>
      <c r="C1691" s="210"/>
      <c r="D1691" s="211"/>
      <c r="E1691" s="204" t="s">
        <v>369</v>
      </c>
      <c r="F1691" s="205"/>
      <c r="G1691" s="50" t="s">
        <v>368</v>
      </c>
      <c r="H1691" s="204" t="s">
        <v>398</v>
      </c>
      <c r="I1691" s="205"/>
      <c r="K1691" s="48" t="str">
        <f t="shared" si="52"/>
        <v>г Одинцово, ул Союзная, 24</v>
      </c>
      <c r="L1691" s="48" t="str">
        <f>VLOOKUP(A:A,Лист2!$A:$F,2,FALSE)</f>
        <v>г.Одинцово, Союзная, 24</v>
      </c>
      <c r="S1691" s="48">
        <f t="shared" si="53"/>
        <v>0</v>
      </c>
    </row>
    <row r="1692" spans="1:19" ht="11.85" customHeight="1" x14ac:dyDescent="0.2">
      <c r="A1692" s="48" t="s">
        <v>577</v>
      </c>
      <c r="B1692" s="209"/>
      <c r="C1692" s="210"/>
      <c r="D1692" s="211"/>
      <c r="E1692" s="204" t="s">
        <v>366</v>
      </c>
      <c r="F1692" s="205"/>
      <c r="G1692" s="50" t="s">
        <v>365</v>
      </c>
      <c r="H1692" s="204" t="s">
        <v>401</v>
      </c>
      <c r="I1692" s="205"/>
      <c r="K1692" s="48" t="str">
        <f t="shared" si="52"/>
        <v>г Одинцово, ул Союзная, 24</v>
      </c>
      <c r="L1692" s="48" t="str">
        <f>VLOOKUP(A:A,Лист2!$A:$F,2,FALSE)</f>
        <v>г.Одинцово, Союзная, 24</v>
      </c>
      <c r="S1692" s="48">
        <f t="shared" si="53"/>
        <v>0</v>
      </c>
    </row>
    <row r="1693" spans="1:19" ht="11.85" customHeight="1" x14ac:dyDescent="0.2">
      <c r="A1693" s="48" t="s">
        <v>577</v>
      </c>
      <c r="B1693" s="209"/>
      <c r="C1693" s="210"/>
      <c r="D1693" s="211"/>
      <c r="E1693" s="204" t="s">
        <v>499</v>
      </c>
      <c r="F1693" s="205"/>
      <c r="G1693" s="50" t="s">
        <v>498</v>
      </c>
      <c r="H1693" s="204" t="s">
        <v>375</v>
      </c>
      <c r="I1693" s="205"/>
      <c r="K1693" s="48" t="str">
        <f t="shared" si="52"/>
        <v>г Одинцово, ул Союзная, 24</v>
      </c>
      <c r="L1693" s="48" t="str">
        <f>VLOOKUP(A:A,Лист2!$A:$F,2,FALSE)</f>
        <v>г.Одинцово, Союзная, 24</v>
      </c>
      <c r="S1693" s="48">
        <f t="shared" si="53"/>
        <v>0</v>
      </c>
    </row>
    <row r="1694" spans="1:19" ht="11.1" customHeight="1" x14ac:dyDescent="0.2">
      <c r="A1694" s="48" t="s">
        <v>577</v>
      </c>
      <c r="B1694" s="201"/>
      <c r="C1694" s="202"/>
      <c r="D1694" s="203"/>
      <c r="E1694" s="204" t="s">
        <v>565</v>
      </c>
      <c r="F1694" s="205"/>
      <c r="G1694" s="50" t="s">
        <v>564</v>
      </c>
      <c r="H1694" s="204" t="s">
        <v>336</v>
      </c>
      <c r="I1694" s="205"/>
      <c r="K1694" s="48" t="str">
        <f t="shared" si="52"/>
        <v>г Одинцово, ул Союзная, 24</v>
      </c>
      <c r="L1694" s="48" t="str">
        <f>VLOOKUP(A:A,Лист2!$A:$F,2,FALSE)</f>
        <v>г.Одинцово, Союзная, 24</v>
      </c>
      <c r="S1694" s="57">
        <f>G1694*1</f>
        <v>39.28</v>
      </c>
    </row>
    <row r="1695" spans="1:19" ht="11.85" customHeight="1" x14ac:dyDescent="0.2">
      <c r="A1695" s="48" t="s">
        <v>577</v>
      </c>
      <c r="B1695" s="51"/>
      <c r="C1695" s="196" t="s">
        <v>574</v>
      </c>
      <c r="D1695" s="197"/>
      <c r="E1695" s="197"/>
      <c r="F1695" s="197"/>
      <c r="G1695" s="197"/>
      <c r="H1695" s="197"/>
      <c r="I1695" s="196"/>
      <c r="K1695" s="48" t="str">
        <f t="shared" si="52"/>
        <v>г Одинцово, ул Союзная, 24</v>
      </c>
      <c r="L1695" s="48" t="str">
        <f>VLOOKUP(A:A,Лист2!$A:$F,2,FALSE)</f>
        <v>г.Одинцово, Союзная, 24</v>
      </c>
      <c r="S1695" s="48">
        <f t="shared" si="53"/>
        <v>0</v>
      </c>
    </row>
    <row r="1696" spans="1:19" ht="11.85" customHeight="1" x14ac:dyDescent="0.2">
      <c r="A1696" s="48" t="s">
        <v>574</v>
      </c>
      <c r="B1696" s="198" t="s">
        <v>354</v>
      </c>
      <c r="C1696" s="199"/>
      <c r="D1696" s="200"/>
      <c r="E1696" s="204" t="s">
        <v>353</v>
      </c>
      <c r="F1696" s="205"/>
      <c r="G1696" s="50" t="s">
        <v>352</v>
      </c>
      <c r="H1696" s="204" t="s">
        <v>336</v>
      </c>
      <c r="I1696" s="205"/>
      <c r="K1696" s="48" t="str">
        <f t="shared" si="52"/>
        <v>г Одинцово, ул Союзная, 28</v>
      </c>
      <c r="L1696" s="48" t="str">
        <f>VLOOKUP(A:A,Лист2!$A:$F,2,FALSE)</f>
        <v>г.Одинцово, Союзная, 28</v>
      </c>
      <c r="S1696" s="48">
        <f t="shared" si="53"/>
        <v>0</v>
      </c>
    </row>
    <row r="1697" spans="1:19" ht="11.85" customHeight="1" x14ac:dyDescent="0.2">
      <c r="A1697" s="48" t="s">
        <v>574</v>
      </c>
      <c r="B1697" s="201"/>
      <c r="C1697" s="202"/>
      <c r="D1697" s="203"/>
      <c r="E1697" s="204" t="s">
        <v>573</v>
      </c>
      <c r="F1697" s="205"/>
      <c r="G1697" s="50" t="s">
        <v>352</v>
      </c>
      <c r="H1697" s="204" t="s">
        <v>336</v>
      </c>
      <c r="I1697" s="205"/>
      <c r="K1697" s="48" t="str">
        <f t="shared" si="52"/>
        <v>г Одинцово, ул Союзная, 28</v>
      </c>
      <c r="L1697" s="48" t="str">
        <f>VLOOKUP(A:A,Лист2!$A:$F,2,FALSE)</f>
        <v>г.Одинцово, Союзная, 28</v>
      </c>
      <c r="S1697" s="48">
        <f t="shared" si="53"/>
        <v>0</v>
      </c>
    </row>
    <row r="1698" spans="1:19" ht="11.1" customHeight="1" x14ac:dyDescent="0.2">
      <c r="A1698" s="48" t="s">
        <v>574</v>
      </c>
      <c r="B1698" s="198" t="s">
        <v>339</v>
      </c>
      <c r="C1698" s="199"/>
      <c r="D1698" s="200"/>
      <c r="E1698" s="204" t="s">
        <v>351</v>
      </c>
      <c r="F1698" s="205"/>
      <c r="G1698" s="50" t="s">
        <v>350</v>
      </c>
      <c r="H1698" s="204" t="s">
        <v>370</v>
      </c>
      <c r="I1698" s="205"/>
      <c r="K1698" s="48" t="str">
        <f t="shared" si="52"/>
        <v>г Одинцово, ул Союзная, 28</v>
      </c>
      <c r="L1698" s="48" t="str">
        <f>VLOOKUP(A:A,Лист2!$A:$F,2,FALSE)</f>
        <v>г.Одинцово, Союзная, 28</v>
      </c>
      <c r="S1698" s="48">
        <f t="shared" si="53"/>
        <v>0</v>
      </c>
    </row>
    <row r="1699" spans="1:19" ht="11.85" customHeight="1" x14ac:dyDescent="0.2">
      <c r="A1699" s="48" t="s">
        <v>574</v>
      </c>
      <c r="B1699" s="209"/>
      <c r="C1699" s="210"/>
      <c r="D1699" s="211"/>
      <c r="E1699" s="204" t="s">
        <v>371</v>
      </c>
      <c r="F1699" s="205"/>
      <c r="G1699" s="50" t="s">
        <v>350</v>
      </c>
      <c r="H1699" s="204" t="s">
        <v>370</v>
      </c>
      <c r="I1699" s="205"/>
      <c r="K1699" s="48" t="str">
        <f t="shared" si="52"/>
        <v>г Одинцово, ул Союзная, 28</v>
      </c>
      <c r="L1699" s="48" t="str">
        <f>VLOOKUP(A:A,Лист2!$A:$F,2,FALSE)</f>
        <v>г.Одинцово, Союзная, 28</v>
      </c>
      <c r="S1699" s="48">
        <f t="shared" si="53"/>
        <v>0</v>
      </c>
    </row>
    <row r="1700" spans="1:19" ht="11.85" customHeight="1" x14ac:dyDescent="0.2">
      <c r="A1700" s="48" t="s">
        <v>574</v>
      </c>
      <c r="B1700" s="209"/>
      <c r="C1700" s="210"/>
      <c r="D1700" s="211"/>
      <c r="E1700" s="204" t="s">
        <v>369</v>
      </c>
      <c r="F1700" s="205"/>
      <c r="G1700" s="50" t="s">
        <v>368</v>
      </c>
      <c r="H1700" s="204" t="s">
        <v>367</v>
      </c>
      <c r="I1700" s="205"/>
      <c r="K1700" s="48" t="str">
        <f t="shared" si="52"/>
        <v>г Одинцово, ул Союзная, 28</v>
      </c>
      <c r="L1700" s="48" t="str">
        <f>VLOOKUP(A:A,Лист2!$A:$F,2,FALSE)</f>
        <v>г.Одинцово, Союзная, 28</v>
      </c>
      <c r="S1700" s="48">
        <f t="shared" si="53"/>
        <v>0</v>
      </c>
    </row>
    <row r="1701" spans="1:19" ht="11.85" customHeight="1" x14ac:dyDescent="0.2">
      <c r="A1701" s="48" t="s">
        <v>574</v>
      </c>
      <c r="B1701" s="209"/>
      <c r="C1701" s="210"/>
      <c r="D1701" s="211"/>
      <c r="E1701" s="204" t="s">
        <v>366</v>
      </c>
      <c r="F1701" s="205"/>
      <c r="G1701" s="50" t="s">
        <v>365</v>
      </c>
      <c r="H1701" s="204" t="s">
        <v>364</v>
      </c>
      <c r="I1701" s="205"/>
      <c r="K1701" s="48" t="str">
        <f t="shared" si="52"/>
        <v>г Одинцово, ул Союзная, 28</v>
      </c>
      <c r="L1701" s="48" t="str">
        <f>VLOOKUP(A:A,Лист2!$A:$F,2,FALSE)</f>
        <v>г.Одинцово, Союзная, 28</v>
      </c>
      <c r="S1701" s="48">
        <f t="shared" si="53"/>
        <v>0</v>
      </c>
    </row>
    <row r="1702" spans="1:19" ht="11.1" customHeight="1" x14ac:dyDescent="0.2">
      <c r="A1702" s="48" t="s">
        <v>574</v>
      </c>
      <c r="B1702" s="209"/>
      <c r="C1702" s="210"/>
      <c r="D1702" s="211"/>
      <c r="E1702" s="204" t="s">
        <v>514</v>
      </c>
      <c r="F1702" s="205"/>
      <c r="G1702" s="50" t="s">
        <v>507</v>
      </c>
      <c r="H1702" s="204" t="s">
        <v>346</v>
      </c>
      <c r="I1702" s="205"/>
      <c r="K1702" s="48" t="str">
        <f t="shared" si="52"/>
        <v>г Одинцово, ул Союзная, 28</v>
      </c>
      <c r="L1702" s="48" t="str">
        <f>VLOOKUP(A:A,Лист2!$A:$F,2,FALSE)</f>
        <v>г.Одинцово, Союзная, 28</v>
      </c>
      <c r="S1702" s="48">
        <f t="shared" si="53"/>
        <v>0</v>
      </c>
    </row>
    <row r="1703" spans="1:19" ht="11.85" customHeight="1" x14ac:dyDescent="0.2">
      <c r="A1703" s="48" t="s">
        <v>574</v>
      </c>
      <c r="B1703" s="201"/>
      <c r="C1703" s="202"/>
      <c r="D1703" s="203"/>
      <c r="E1703" s="204" t="s">
        <v>572</v>
      </c>
      <c r="F1703" s="205"/>
      <c r="G1703" s="50" t="s">
        <v>571</v>
      </c>
      <c r="H1703" s="204" t="s">
        <v>336</v>
      </c>
      <c r="I1703" s="205"/>
      <c r="K1703" s="48" t="str">
        <f t="shared" si="52"/>
        <v>г Одинцово, ул Союзная, 28</v>
      </c>
      <c r="L1703" s="48" t="str">
        <f>VLOOKUP(A:A,Лист2!$A:$F,2,FALSE)</f>
        <v>г.Одинцово, Союзная, 28</v>
      </c>
      <c r="S1703" s="57">
        <f>G1703*1</f>
        <v>27.19</v>
      </c>
    </row>
    <row r="1704" spans="1:19" ht="11.85" customHeight="1" x14ac:dyDescent="0.2">
      <c r="A1704" s="48" t="s">
        <v>574</v>
      </c>
      <c r="B1704" s="51"/>
      <c r="C1704" s="196" t="s">
        <v>570</v>
      </c>
      <c r="D1704" s="197"/>
      <c r="E1704" s="197"/>
      <c r="F1704" s="197"/>
      <c r="G1704" s="197"/>
      <c r="H1704" s="197"/>
      <c r="I1704" s="196"/>
      <c r="K1704" s="48" t="str">
        <f t="shared" si="52"/>
        <v>г Одинцово, ул Союзная, 28</v>
      </c>
      <c r="L1704" s="48" t="str">
        <f>VLOOKUP(A:A,Лист2!$A:$F,2,FALSE)</f>
        <v>г.Одинцово, Союзная, 28</v>
      </c>
      <c r="S1704" s="48">
        <f t="shared" si="53"/>
        <v>0</v>
      </c>
    </row>
    <row r="1705" spans="1:19" ht="11.85" customHeight="1" x14ac:dyDescent="0.2">
      <c r="A1705" s="48" t="s">
        <v>570</v>
      </c>
      <c r="B1705" s="198" t="s">
        <v>354</v>
      </c>
      <c r="C1705" s="212"/>
      <c r="D1705" s="213"/>
      <c r="E1705" s="204" t="s">
        <v>353</v>
      </c>
      <c r="F1705" s="205"/>
      <c r="G1705" s="50" t="s">
        <v>352</v>
      </c>
      <c r="H1705" s="204" t="s">
        <v>336</v>
      </c>
      <c r="I1705" s="205"/>
      <c r="K1705" s="48" t="str">
        <f t="shared" si="52"/>
        <v>г Одинцово, ул Союзная, 30</v>
      </c>
      <c r="L1705" s="48" t="str">
        <f>VLOOKUP(A:A,Лист2!$A:$F,2,FALSE)</f>
        <v>г.Одинцово, Союзная, 30</v>
      </c>
      <c r="S1705" s="48">
        <f t="shared" si="53"/>
        <v>0</v>
      </c>
    </row>
    <row r="1706" spans="1:19" ht="11.1" customHeight="1" x14ac:dyDescent="0.2">
      <c r="A1706" s="48" t="s">
        <v>570</v>
      </c>
      <c r="B1706" s="198" t="s">
        <v>339</v>
      </c>
      <c r="C1706" s="199"/>
      <c r="D1706" s="200"/>
      <c r="E1706" s="204" t="s">
        <v>351</v>
      </c>
      <c r="F1706" s="205"/>
      <c r="G1706" s="50" t="s">
        <v>350</v>
      </c>
      <c r="H1706" s="204" t="s">
        <v>396</v>
      </c>
      <c r="I1706" s="205"/>
      <c r="K1706" s="48" t="str">
        <f t="shared" si="52"/>
        <v>г Одинцово, ул Союзная, 30</v>
      </c>
      <c r="L1706" s="48" t="str">
        <f>VLOOKUP(A:A,Лист2!$A:$F,2,FALSE)</f>
        <v>г.Одинцово, Союзная, 30</v>
      </c>
      <c r="S1706" s="48">
        <f t="shared" si="53"/>
        <v>0</v>
      </c>
    </row>
    <row r="1707" spans="1:19" ht="11.85" customHeight="1" x14ac:dyDescent="0.2">
      <c r="A1707" s="48" t="s">
        <v>570</v>
      </c>
      <c r="B1707" s="209"/>
      <c r="C1707" s="210"/>
      <c r="D1707" s="211"/>
      <c r="E1707" s="204" t="s">
        <v>371</v>
      </c>
      <c r="F1707" s="205"/>
      <c r="G1707" s="50" t="s">
        <v>350</v>
      </c>
      <c r="H1707" s="204" t="s">
        <v>396</v>
      </c>
      <c r="I1707" s="205"/>
      <c r="K1707" s="48" t="str">
        <f t="shared" si="52"/>
        <v>г Одинцово, ул Союзная, 30</v>
      </c>
      <c r="L1707" s="48" t="str">
        <f>VLOOKUP(A:A,Лист2!$A:$F,2,FALSE)</f>
        <v>г.Одинцово, Союзная, 30</v>
      </c>
      <c r="S1707" s="48">
        <f t="shared" si="53"/>
        <v>0</v>
      </c>
    </row>
    <row r="1708" spans="1:19" ht="11.85" customHeight="1" x14ac:dyDescent="0.2">
      <c r="A1708" s="48" t="s">
        <v>570</v>
      </c>
      <c r="B1708" s="209"/>
      <c r="C1708" s="210"/>
      <c r="D1708" s="211"/>
      <c r="E1708" s="204" t="s">
        <v>369</v>
      </c>
      <c r="F1708" s="205"/>
      <c r="G1708" s="50" t="s">
        <v>368</v>
      </c>
      <c r="H1708" s="204" t="s">
        <v>398</v>
      </c>
      <c r="I1708" s="205"/>
      <c r="K1708" s="48" t="str">
        <f t="shared" si="52"/>
        <v>г Одинцово, ул Союзная, 30</v>
      </c>
      <c r="L1708" s="48" t="str">
        <f>VLOOKUP(A:A,Лист2!$A:$F,2,FALSE)</f>
        <v>г.Одинцово, Союзная, 30</v>
      </c>
      <c r="S1708" s="48">
        <f t="shared" si="53"/>
        <v>0</v>
      </c>
    </row>
    <row r="1709" spans="1:19" ht="11.85" customHeight="1" x14ac:dyDescent="0.2">
      <c r="A1709" s="48" t="s">
        <v>570</v>
      </c>
      <c r="B1709" s="209"/>
      <c r="C1709" s="210"/>
      <c r="D1709" s="211"/>
      <c r="E1709" s="204" t="s">
        <v>366</v>
      </c>
      <c r="F1709" s="205"/>
      <c r="G1709" s="50" t="s">
        <v>365</v>
      </c>
      <c r="H1709" s="204" t="s">
        <v>401</v>
      </c>
      <c r="I1709" s="205"/>
      <c r="K1709" s="48" t="str">
        <f t="shared" si="52"/>
        <v>г Одинцово, ул Союзная, 30</v>
      </c>
      <c r="L1709" s="48" t="str">
        <f>VLOOKUP(A:A,Лист2!$A:$F,2,FALSE)</f>
        <v>г.Одинцово, Союзная, 30</v>
      </c>
      <c r="S1709" s="48">
        <f t="shared" si="53"/>
        <v>0</v>
      </c>
    </row>
    <row r="1710" spans="1:19" ht="11.1" customHeight="1" x14ac:dyDescent="0.2">
      <c r="A1710" s="48" t="s">
        <v>570</v>
      </c>
      <c r="B1710" s="209"/>
      <c r="C1710" s="210"/>
      <c r="D1710" s="211"/>
      <c r="E1710" s="204" t="s">
        <v>499</v>
      </c>
      <c r="F1710" s="205"/>
      <c r="G1710" s="50" t="s">
        <v>498</v>
      </c>
      <c r="H1710" s="204" t="s">
        <v>375</v>
      </c>
      <c r="I1710" s="205"/>
      <c r="K1710" s="48" t="str">
        <f t="shared" si="52"/>
        <v>г Одинцово, ул Союзная, 30</v>
      </c>
      <c r="L1710" s="48" t="str">
        <f>VLOOKUP(A:A,Лист2!$A:$F,2,FALSE)</f>
        <v>г.Одинцово, Союзная, 30</v>
      </c>
      <c r="S1710" s="48">
        <f t="shared" si="53"/>
        <v>0</v>
      </c>
    </row>
    <row r="1711" spans="1:19" ht="11.85" customHeight="1" x14ac:dyDescent="0.2">
      <c r="A1711" s="48" t="s">
        <v>570</v>
      </c>
      <c r="B1711" s="201"/>
      <c r="C1711" s="202"/>
      <c r="D1711" s="203"/>
      <c r="E1711" s="204" t="s">
        <v>565</v>
      </c>
      <c r="F1711" s="205"/>
      <c r="G1711" s="50" t="s">
        <v>564</v>
      </c>
      <c r="H1711" s="204" t="s">
        <v>336</v>
      </c>
      <c r="I1711" s="205"/>
      <c r="K1711" s="48" t="str">
        <f t="shared" si="52"/>
        <v>г Одинцово, ул Союзная, 30</v>
      </c>
      <c r="L1711" s="48" t="str">
        <f>VLOOKUP(A:A,Лист2!$A:$F,2,FALSE)</f>
        <v>г.Одинцово, Союзная, 30</v>
      </c>
      <c r="S1711" s="57">
        <f>G1711*1</f>
        <v>39.28</v>
      </c>
    </row>
    <row r="1712" spans="1:19" ht="11.85" customHeight="1" x14ac:dyDescent="0.2">
      <c r="A1712" s="48" t="s">
        <v>570</v>
      </c>
      <c r="B1712" s="51"/>
      <c r="C1712" s="196" t="s">
        <v>569</v>
      </c>
      <c r="D1712" s="197"/>
      <c r="E1712" s="197"/>
      <c r="F1712" s="197"/>
      <c r="G1712" s="197"/>
      <c r="H1712" s="197"/>
      <c r="I1712" s="196"/>
      <c r="K1712" s="48" t="str">
        <f t="shared" si="52"/>
        <v>г Одинцово, ул Союзная, 30</v>
      </c>
      <c r="L1712" s="48" t="str">
        <f>VLOOKUP(A:A,Лист2!$A:$F,2,FALSE)</f>
        <v>г.Одинцово, Союзная, 30</v>
      </c>
      <c r="S1712" s="48">
        <f t="shared" si="53"/>
        <v>0</v>
      </c>
    </row>
    <row r="1713" spans="1:19" ht="11.85" customHeight="1" x14ac:dyDescent="0.2">
      <c r="A1713" s="48" t="s">
        <v>569</v>
      </c>
      <c r="B1713" s="198" t="s">
        <v>354</v>
      </c>
      <c r="C1713" s="212"/>
      <c r="D1713" s="213"/>
      <c r="E1713" s="204" t="s">
        <v>353</v>
      </c>
      <c r="F1713" s="205"/>
      <c r="G1713" s="50" t="s">
        <v>352</v>
      </c>
      <c r="H1713" s="204" t="s">
        <v>336</v>
      </c>
      <c r="I1713" s="205"/>
      <c r="K1713" s="48" t="str">
        <f t="shared" si="52"/>
        <v>г Одинцово, ул Союзная, 32</v>
      </c>
      <c r="L1713" s="48" t="str">
        <f>VLOOKUP(A:A,Лист2!$A:$F,2,FALSE)</f>
        <v>г.Одинцово, Союзная, 32</v>
      </c>
      <c r="S1713" s="48">
        <f t="shared" si="53"/>
        <v>0</v>
      </c>
    </row>
    <row r="1714" spans="1:19" ht="11.1" customHeight="1" x14ac:dyDescent="0.2">
      <c r="A1714" s="48" t="s">
        <v>569</v>
      </c>
      <c r="B1714" s="51"/>
      <c r="C1714" s="196" t="s">
        <v>568</v>
      </c>
      <c r="D1714" s="197"/>
      <c r="E1714" s="197"/>
      <c r="F1714" s="197"/>
      <c r="G1714" s="197"/>
      <c r="H1714" s="197"/>
      <c r="I1714" s="196"/>
      <c r="K1714" s="48" t="str">
        <f t="shared" si="52"/>
        <v>г Одинцово, ул Союзная, 32</v>
      </c>
      <c r="L1714" s="48" t="str">
        <f>VLOOKUP(A:A,Лист2!$A:$F,2,FALSE)</f>
        <v>г.Одинцово, Союзная, 32</v>
      </c>
      <c r="S1714" s="48">
        <f t="shared" si="53"/>
        <v>0</v>
      </c>
    </row>
    <row r="1715" spans="1:19" ht="11.85" customHeight="1" x14ac:dyDescent="0.2">
      <c r="A1715" s="48" t="s">
        <v>568</v>
      </c>
      <c r="B1715" s="198" t="s">
        <v>354</v>
      </c>
      <c r="C1715" s="212"/>
      <c r="D1715" s="213"/>
      <c r="E1715" s="204" t="s">
        <v>353</v>
      </c>
      <c r="F1715" s="205"/>
      <c r="G1715" s="50" t="s">
        <v>352</v>
      </c>
      <c r="H1715" s="204" t="s">
        <v>336</v>
      </c>
      <c r="I1715" s="205"/>
      <c r="K1715" s="48" t="str">
        <f t="shared" si="52"/>
        <v>г Одинцово, ул Союзная, 32А</v>
      </c>
      <c r="L1715" s="48" t="str">
        <f>VLOOKUP(A:A,Лист2!$A:$F,2,FALSE)</f>
        <v>г.Одинцово, Союзная, 32а</v>
      </c>
      <c r="S1715" s="48">
        <f t="shared" si="53"/>
        <v>0</v>
      </c>
    </row>
    <row r="1716" spans="1:19" ht="11.85" customHeight="1" x14ac:dyDescent="0.2">
      <c r="A1716" s="48" t="s">
        <v>568</v>
      </c>
      <c r="B1716" s="51"/>
      <c r="C1716" s="196" t="s">
        <v>567</v>
      </c>
      <c r="D1716" s="197"/>
      <c r="E1716" s="197"/>
      <c r="F1716" s="197"/>
      <c r="G1716" s="197"/>
      <c r="H1716" s="197"/>
      <c r="I1716" s="196"/>
      <c r="K1716" s="48" t="str">
        <f t="shared" si="52"/>
        <v>г Одинцово, ул Союзная, 32А</v>
      </c>
      <c r="L1716" s="48" t="str">
        <f>VLOOKUP(A:A,Лист2!$A:$F,2,FALSE)</f>
        <v>г.Одинцово, Союзная, 32а</v>
      </c>
      <c r="S1716" s="48">
        <f t="shared" si="53"/>
        <v>0</v>
      </c>
    </row>
    <row r="1717" spans="1:19" ht="11.85" customHeight="1" x14ac:dyDescent="0.2">
      <c r="A1717" s="48" t="s">
        <v>567</v>
      </c>
      <c r="B1717" s="198" t="s">
        <v>354</v>
      </c>
      <c r="C1717" s="212"/>
      <c r="D1717" s="213"/>
      <c r="E1717" s="204" t="s">
        <v>353</v>
      </c>
      <c r="F1717" s="205"/>
      <c r="G1717" s="50" t="s">
        <v>352</v>
      </c>
      <c r="H1717" s="204" t="s">
        <v>336</v>
      </c>
      <c r="I1717" s="205"/>
      <c r="K1717" s="48" t="str">
        <f t="shared" si="52"/>
        <v>г Одинцово, ул Союзная, 34</v>
      </c>
      <c r="L1717" s="48" t="str">
        <f>VLOOKUP(A:A,Лист2!$A:$F,2,FALSE)</f>
        <v>г.Одинцово, Союзная, 34</v>
      </c>
      <c r="S1717" s="48">
        <f t="shared" si="53"/>
        <v>0</v>
      </c>
    </row>
    <row r="1718" spans="1:19" ht="11.1" customHeight="1" x14ac:dyDescent="0.2">
      <c r="A1718" s="48" t="s">
        <v>567</v>
      </c>
      <c r="B1718" s="51"/>
      <c r="C1718" s="196" t="s">
        <v>566</v>
      </c>
      <c r="D1718" s="197"/>
      <c r="E1718" s="197"/>
      <c r="F1718" s="197"/>
      <c r="G1718" s="197"/>
      <c r="H1718" s="197"/>
      <c r="I1718" s="196"/>
      <c r="K1718" s="48" t="str">
        <f t="shared" si="52"/>
        <v>г Одинцово, ул Союзная, 34</v>
      </c>
      <c r="L1718" s="48" t="str">
        <f>VLOOKUP(A:A,Лист2!$A:$F,2,FALSE)</f>
        <v>г.Одинцово, Союзная, 34</v>
      </c>
      <c r="S1718" s="48">
        <f t="shared" si="53"/>
        <v>0</v>
      </c>
    </row>
    <row r="1719" spans="1:19" ht="11.85" customHeight="1" x14ac:dyDescent="0.2">
      <c r="A1719" s="48" t="s">
        <v>566</v>
      </c>
      <c r="B1719" s="198" t="s">
        <v>354</v>
      </c>
      <c r="C1719" s="212"/>
      <c r="D1719" s="213"/>
      <c r="E1719" s="204" t="s">
        <v>353</v>
      </c>
      <c r="F1719" s="205"/>
      <c r="G1719" s="50" t="s">
        <v>352</v>
      </c>
      <c r="H1719" s="204" t="s">
        <v>336</v>
      </c>
      <c r="I1719" s="205"/>
      <c r="K1719" s="48" t="str">
        <f t="shared" si="52"/>
        <v>г Одинцово, ул Союзная, 36</v>
      </c>
      <c r="L1719" s="48" t="str">
        <f>VLOOKUP(A:A,Лист2!$A:$F,2,FALSE)</f>
        <v>г.Одинцово, Союзная, 36</v>
      </c>
      <c r="S1719" s="48">
        <f t="shared" si="53"/>
        <v>0</v>
      </c>
    </row>
    <row r="1720" spans="1:19" ht="11.85" customHeight="1" x14ac:dyDescent="0.2">
      <c r="A1720" s="48" t="s">
        <v>566</v>
      </c>
      <c r="B1720" s="198" t="s">
        <v>339</v>
      </c>
      <c r="C1720" s="199"/>
      <c r="D1720" s="200"/>
      <c r="E1720" s="204" t="s">
        <v>351</v>
      </c>
      <c r="F1720" s="205"/>
      <c r="G1720" s="50" t="s">
        <v>350</v>
      </c>
      <c r="H1720" s="204" t="s">
        <v>396</v>
      </c>
      <c r="I1720" s="205"/>
      <c r="K1720" s="48" t="str">
        <f t="shared" si="52"/>
        <v>г Одинцово, ул Союзная, 36</v>
      </c>
      <c r="L1720" s="48" t="str">
        <f>VLOOKUP(A:A,Лист2!$A:$F,2,FALSE)</f>
        <v>г.Одинцово, Союзная, 36</v>
      </c>
      <c r="S1720" s="48">
        <f t="shared" si="53"/>
        <v>0</v>
      </c>
    </row>
    <row r="1721" spans="1:19" ht="11.85" customHeight="1" x14ac:dyDescent="0.2">
      <c r="A1721" s="48" t="s">
        <v>566</v>
      </c>
      <c r="B1721" s="209"/>
      <c r="C1721" s="210"/>
      <c r="D1721" s="211"/>
      <c r="E1721" s="204" t="s">
        <v>371</v>
      </c>
      <c r="F1721" s="205"/>
      <c r="G1721" s="50" t="s">
        <v>350</v>
      </c>
      <c r="H1721" s="204" t="s">
        <v>396</v>
      </c>
      <c r="I1721" s="205"/>
      <c r="K1721" s="48" t="str">
        <f t="shared" si="52"/>
        <v>г Одинцово, ул Союзная, 36</v>
      </c>
      <c r="L1721" s="48" t="str">
        <f>VLOOKUP(A:A,Лист2!$A:$F,2,FALSE)</f>
        <v>г.Одинцово, Союзная, 36</v>
      </c>
      <c r="S1721" s="48">
        <f t="shared" si="53"/>
        <v>0</v>
      </c>
    </row>
    <row r="1722" spans="1:19" ht="11.1" customHeight="1" x14ac:dyDescent="0.2">
      <c r="A1722" s="48" t="s">
        <v>566</v>
      </c>
      <c r="B1722" s="209"/>
      <c r="C1722" s="210"/>
      <c r="D1722" s="211"/>
      <c r="E1722" s="204" t="s">
        <v>369</v>
      </c>
      <c r="F1722" s="205"/>
      <c r="G1722" s="50" t="s">
        <v>368</v>
      </c>
      <c r="H1722" s="204" t="s">
        <v>398</v>
      </c>
      <c r="I1722" s="205"/>
      <c r="K1722" s="48" t="str">
        <f t="shared" si="52"/>
        <v>г Одинцово, ул Союзная, 36</v>
      </c>
      <c r="L1722" s="48" t="str">
        <f>VLOOKUP(A:A,Лист2!$A:$F,2,FALSE)</f>
        <v>г.Одинцово, Союзная, 36</v>
      </c>
      <c r="S1722" s="48">
        <f t="shared" si="53"/>
        <v>0</v>
      </c>
    </row>
    <row r="1723" spans="1:19" ht="11.85" customHeight="1" x14ac:dyDescent="0.2">
      <c r="A1723" s="48" t="s">
        <v>566</v>
      </c>
      <c r="B1723" s="209"/>
      <c r="C1723" s="210"/>
      <c r="D1723" s="211"/>
      <c r="E1723" s="204" t="s">
        <v>366</v>
      </c>
      <c r="F1723" s="205"/>
      <c r="G1723" s="50" t="s">
        <v>365</v>
      </c>
      <c r="H1723" s="204" t="s">
        <v>401</v>
      </c>
      <c r="I1723" s="205"/>
      <c r="K1723" s="48" t="str">
        <f t="shared" si="52"/>
        <v>г Одинцово, ул Союзная, 36</v>
      </c>
      <c r="L1723" s="48" t="str">
        <f>VLOOKUP(A:A,Лист2!$A:$F,2,FALSE)</f>
        <v>г.Одинцово, Союзная, 36</v>
      </c>
      <c r="S1723" s="48">
        <f t="shared" si="53"/>
        <v>0</v>
      </c>
    </row>
    <row r="1724" spans="1:19" ht="11.85" customHeight="1" x14ac:dyDescent="0.2">
      <c r="A1724" s="48" t="s">
        <v>566</v>
      </c>
      <c r="B1724" s="209"/>
      <c r="C1724" s="210"/>
      <c r="D1724" s="211"/>
      <c r="E1724" s="204" t="s">
        <v>499</v>
      </c>
      <c r="F1724" s="205"/>
      <c r="G1724" s="50" t="s">
        <v>498</v>
      </c>
      <c r="H1724" s="204" t="s">
        <v>375</v>
      </c>
      <c r="I1724" s="205"/>
      <c r="K1724" s="48" t="str">
        <f t="shared" si="52"/>
        <v>г Одинцово, ул Союзная, 36</v>
      </c>
      <c r="L1724" s="48" t="str">
        <f>VLOOKUP(A:A,Лист2!$A:$F,2,FALSE)</f>
        <v>г.Одинцово, Союзная, 36</v>
      </c>
      <c r="S1724" s="48">
        <f t="shared" si="53"/>
        <v>0</v>
      </c>
    </row>
    <row r="1725" spans="1:19" ht="11.85" customHeight="1" x14ac:dyDescent="0.2">
      <c r="A1725" s="48" t="s">
        <v>566</v>
      </c>
      <c r="B1725" s="201"/>
      <c r="C1725" s="202"/>
      <c r="D1725" s="203"/>
      <c r="E1725" s="204" t="s">
        <v>565</v>
      </c>
      <c r="F1725" s="205"/>
      <c r="G1725" s="50" t="s">
        <v>564</v>
      </c>
      <c r="H1725" s="204" t="s">
        <v>336</v>
      </c>
      <c r="I1725" s="205"/>
      <c r="K1725" s="48" t="str">
        <f t="shared" si="52"/>
        <v>г Одинцово, ул Союзная, 36</v>
      </c>
      <c r="L1725" s="48" t="str">
        <f>VLOOKUP(A:A,Лист2!$A:$F,2,FALSE)</f>
        <v>г.Одинцово, Союзная, 36</v>
      </c>
      <c r="S1725" s="57">
        <f>G1725*1</f>
        <v>39.28</v>
      </c>
    </row>
    <row r="1726" spans="1:19" ht="11.1" customHeight="1" x14ac:dyDescent="0.2">
      <c r="A1726" s="48" t="s">
        <v>566</v>
      </c>
      <c r="B1726" s="51"/>
      <c r="C1726" s="196" t="s">
        <v>563</v>
      </c>
      <c r="D1726" s="197"/>
      <c r="E1726" s="197"/>
      <c r="F1726" s="197"/>
      <c r="G1726" s="197"/>
      <c r="H1726" s="197"/>
      <c r="I1726" s="196"/>
      <c r="K1726" s="48" t="str">
        <f t="shared" si="52"/>
        <v>г Одинцово, ул Союзная, 36</v>
      </c>
      <c r="L1726" s="48" t="str">
        <f>VLOOKUP(A:A,Лист2!$A:$F,2,FALSE)</f>
        <v>г.Одинцово, Союзная, 36</v>
      </c>
      <c r="S1726" s="48">
        <f t="shared" si="53"/>
        <v>0</v>
      </c>
    </row>
    <row r="1727" spans="1:19" ht="11.85" customHeight="1" x14ac:dyDescent="0.2">
      <c r="A1727" s="48" t="s">
        <v>563</v>
      </c>
      <c r="B1727" s="198" t="s">
        <v>505</v>
      </c>
      <c r="C1727" s="199"/>
      <c r="D1727" s="200"/>
      <c r="E1727" s="204" t="s">
        <v>503</v>
      </c>
      <c r="F1727" s="205"/>
      <c r="G1727" s="50" t="s">
        <v>368</v>
      </c>
      <c r="H1727" s="204" t="s">
        <v>406</v>
      </c>
      <c r="I1727" s="205"/>
      <c r="K1727" s="48" t="str">
        <f t="shared" si="52"/>
        <v>г Одинцово, ул Чикина, 17</v>
      </c>
      <c r="L1727" s="48" t="str">
        <f>VLOOKUP(A:A,Лист2!$A:$F,2,FALSE)</f>
        <v>г.Одинцово, Чикина, 17</v>
      </c>
      <c r="S1727" s="48">
        <f t="shared" si="53"/>
        <v>0</v>
      </c>
    </row>
    <row r="1728" spans="1:19" ht="11.85" customHeight="1" x14ac:dyDescent="0.2">
      <c r="A1728" s="48" t="s">
        <v>563</v>
      </c>
      <c r="B1728" s="201"/>
      <c r="C1728" s="202"/>
      <c r="D1728" s="203"/>
      <c r="E1728" s="204" t="s">
        <v>501</v>
      </c>
      <c r="F1728" s="205"/>
      <c r="G1728" s="50" t="s">
        <v>368</v>
      </c>
      <c r="H1728" s="204" t="s">
        <v>488</v>
      </c>
      <c r="I1728" s="205"/>
      <c r="K1728" s="48" t="str">
        <f t="shared" si="52"/>
        <v>г Одинцово, ул Чикина, 17</v>
      </c>
      <c r="L1728" s="48" t="str">
        <f>VLOOKUP(A:A,Лист2!$A:$F,2,FALSE)</f>
        <v>г.Одинцово, Чикина, 17</v>
      </c>
      <c r="S1728" s="48">
        <f t="shared" si="53"/>
        <v>0</v>
      </c>
    </row>
    <row r="1729" spans="1:19" ht="11.85" customHeight="1" x14ac:dyDescent="0.2">
      <c r="A1729" s="48" t="s">
        <v>563</v>
      </c>
      <c r="B1729" s="198" t="s">
        <v>339</v>
      </c>
      <c r="C1729" s="199"/>
      <c r="D1729" s="200"/>
      <c r="E1729" s="204" t="s">
        <v>351</v>
      </c>
      <c r="F1729" s="205"/>
      <c r="G1729" s="50" t="s">
        <v>350</v>
      </c>
      <c r="H1729" s="204" t="s">
        <v>396</v>
      </c>
      <c r="I1729" s="205"/>
      <c r="K1729" s="48" t="str">
        <f t="shared" si="52"/>
        <v>г Одинцово, ул Чикина, 17</v>
      </c>
      <c r="L1729" s="48" t="str">
        <f>VLOOKUP(A:A,Лист2!$A:$F,2,FALSE)</f>
        <v>г.Одинцово, Чикина, 17</v>
      </c>
      <c r="S1729" s="48">
        <f t="shared" si="53"/>
        <v>0</v>
      </c>
    </row>
    <row r="1730" spans="1:19" ht="11.1" customHeight="1" x14ac:dyDescent="0.2">
      <c r="A1730" s="48" t="s">
        <v>563</v>
      </c>
      <c r="B1730" s="209"/>
      <c r="C1730" s="210"/>
      <c r="D1730" s="211"/>
      <c r="E1730" s="204" t="s">
        <v>371</v>
      </c>
      <c r="F1730" s="205"/>
      <c r="G1730" s="50" t="s">
        <v>350</v>
      </c>
      <c r="H1730" s="204" t="s">
        <v>396</v>
      </c>
      <c r="I1730" s="205"/>
      <c r="K1730" s="48" t="str">
        <f t="shared" si="52"/>
        <v>г Одинцово, ул Чикина, 17</v>
      </c>
      <c r="L1730" s="48" t="str">
        <f>VLOOKUP(A:A,Лист2!$A:$F,2,FALSE)</f>
        <v>г.Одинцово, Чикина, 17</v>
      </c>
      <c r="S1730" s="48">
        <f t="shared" si="53"/>
        <v>0</v>
      </c>
    </row>
    <row r="1731" spans="1:19" ht="11.85" customHeight="1" x14ac:dyDescent="0.2">
      <c r="A1731" s="48" t="s">
        <v>563</v>
      </c>
      <c r="B1731" s="209"/>
      <c r="C1731" s="210"/>
      <c r="D1731" s="211"/>
      <c r="E1731" s="204" t="s">
        <v>369</v>
      </c>
      <c r="F1731" s="205"/>
      <c r="G1731" s="50" t="s">
        <v>368</v>
      </c>
      <c r="H1731" s="204" t="s">
        <v>398</v>
      </c>
      <c r="I1731" s="205"/>
      <c r="K1731" s="48" t="str">
        <f t="shared" si="52"/>
        <v>г Одинцово, ул Чикина, 17</v>
      </c>
      <c r="L1731" s="48" t="str">
        <f>VLOOKUP(A:A,Лист2!$A:$F,2,FALSE)</f>
        <v>г.Одинцово, Чикина, 17</v>
      </c>
      <c r="S1731" s="48">
        <f t="shared" si="53"/>
        <v>0</v>
      </c>
    </row>
    <row r="1732" spans="1:19" ht="11.85" customHeight="1" x14ac:dyDescent="0.2">
      <c r="A1732" s="48" t="s">
        <v>563</v>
      </c>
      <c r="B1732" s="209"/>
      <c r="C1732" s="210"/>
      <c r="D1732" s="211"/>
      <c r="E1732" s="204" t="s">
        <v>366</v>
      </c>
      <c r="F1732" s="205"/>
      <c r="G1732" s="50" t="s">
        <v>365</v>
      </c>
      <c r="H1732" s="204" t="s">
        <v>401</v>
      </c>
      <c r="I1732" s="205"/>
      <c r="K1732" s="48" t="str">
        <f t="shared" si="52"/>
        <v>г Одинцово, ул Чикина, 17</v>
      </c>
      <c r="L1732" s="48" t="str">
        <f>VLOOKUP(A:A,Лист2!$A:$F,2,FALSE)</f>
        <v>г.Одинцово, Чикина, 17</v>
      </c>
      <c r="S1732" s="48">
        <f t="shared" si="53"/>
        <v>0</v>
      </c>
    </row>
    <row r="1733" spans="1:19" ht="11.85" customHeight="1" x14ac:dyDescent="0.2">
      <c r="A1733" s="48" t="s">
        <v>563</v>
      </c>
      <c r="B1733" s="209"/>
      <c r="C1733" s="210"/>
      <c r="D1733" s="211"/>
      <c r="E1733" s="204" t="s">
        <v>500</v>
      </c>
      <c r="F1733" s="205"/>
      <c r="G1733" s="50" t="s">
        <v>373</v>
      </c>
      <c r="H1733" s="204" t="s">
        <v>336</v>
      </c>
      <c r="I1733" s="205"/>
      <c r="K1733" s="48" t="str">
        <f t="shared" si="52"/>
        <v>г Одинцово, ул Чикина, 17</v>
      </c>
      <c r="L1733" s="48" t="str">
        <f>VLOOKUP(A:A,Лист2!$A:$F,2,FALSE)</f>
        <v>г.Одинцово, Чикина, 17</v>
      </c>
      <c r="S1733" s="57">
        <f>G1733*1</f>
        <v>48.16</v>
      </c>
    </row>
    <row r="1734" spans="1:19" ht="11.1" customHeight="1" x14ac:dyDescent="0.2">
      <c r="A1734" s="48" t="s">
        <v>563</v>
      </c>
      <c r="B1734" s="201"/>
      <c r="C1734" s="202"/>
      <c r="D1734" s="203"/>
      <c r="E1734" s="204" t="s">
        <v>499</v>
      </c>
      <c r="F1734" s="205"/>
      <c r="G1734" s="50" t="s">
        <v>498</v>
      </c>
      <c r="H1734" s="204" t="s">
        <v>375</v>
      </c>
      <c r="I1734" s="205"/>
      <c r="K1734" s="48" t="str">
        <f t="shared" si="52"/>
        <v>г Одинцово, ул Чикина, 17</v>
      </c>
      <c r="L1734" s="48" t="str">
        <f>VLOOKUP(A:A,Лист2!$A:$F,2,FALSE)</f>
        <v>г.Одинцово, Чикина, 17</v>
      </c>
      <c r="S1734" s="48">
        <f t="shared" si="53"/>
        <v>0</v>
      </c>
    </row>
    <row r="1735" spans="1:19" ht="11.85" customHeight="1" x14ac:dyDescent="0.2">
      <c r="A1735" s="48" t="s">
        <v>563</v>
      </c>
      <c r="B1735" s="198" t="s">
        <v>497</v>
      </c>
      <c r="C1735" s="199"/>
      <c r="D1735" s="200"/>
      <c r="E1735" s="204" t="s">
        <v>495</v>
      </c>
      <c r="F1735" s="205"/>
      <c r="G1735" s="50" t="s">
        <v>365</v>
      </c>
      <c r="H1735" s="204" t="s">
        <v>494</v>
      </c>
      <c r="I1735" s="205"/>
      <c r="K1735" s="48" t="str">
        <f t="shared" si="52"/>
        <v>г Одинцово, ул Чикина, 17</v>
      </c>
      <c r="L1735" s="48" t="str">
        <f>VLOOKUP(A:A,Лист2!$A:$F,2,FALSE)</f>
        <v>г.Одинцово, Чикина, 17</v>
      </c>
      <c r="S1735" s="48">
        <f t="shared" si="53"/>
        <v>0</v>
      </c>
    </row>
    <row r="1736" spans="1:19" ht="11.85" customHeight="1" x14ac:dyDescent="0.2">
      <c r="A1736" s="48" t="s">
        <v>563</v>
      </c>
      <c r="B1736" s="209"/>
      <c r="C1736" s="210"/>
      <c r="D1736" s="211"/>
      <c r="E1736" s="204" t="s">
        <v>492</v>
      </c>
      <c r="F1736" s="205"/>
      <c r="G1736" s="50" t="s">
        <v>350</v>
      </c>
      <c r="H1736" s="204" t="s">
        <v>491</v>
      </c>
      <c r="I1736" s="205"/>
      <c r="K1736" s="48" t="str">
        <f t="shared" si="52"/>
        <v>г Одинцово, ул Чикина, 17</v>
      </c>
      <c r="L1736" s="48" t="str">
        <f>VLOOKUP(A:A,Лист2!$A:$F,2,FALSE)</f>
        <v>г.Одинцово, Чикина, 17</v>
      </c>
      <c r="S1736" s="48">
        <f t="shared" si="53"/>
        <v>0</v>
      </c>
    </row>
    <row r="1737" spans="1:19" ht="11.85" customHeight="1" x14ac:dyDescent="0.2">
      <c r="A1737" s="48" t="s">
        <v>563</v>
      </c>
      <c r="B1737" s="201"/>
      <c r="C1737" s="202"/>
      <c r="D1737" s="203"/>
      <c r="E1737" s="204" t="s">
        <v>489</v>
      </c>
      <c r="F1737" s="205"/>
      <c r="G1737" s="50" t="s">
        <v>350</v>
      </c>
      <c r="H1737" s="204" t="s">
        <v>488</v>
      </c>
      <c r="I1737" s="205"/>
      <c r="K1737" s="48" t="str">
        <f t="shared" si="52"/>
        <v>г Одинцово, ул Чикина, 17</v>
      </c>
      <c r="L1737" s="48" t="str">
        <f>VLOOKUP(A:A,Лист2!$A:$F,2,FALSE)</f>
        <v>г.Одинцово, Чикина, 17</v>
      </c>
      <c r="S1737" s="48">
        <f t="shared" si="53"/>
        <v>0</v>
      </c>
    </row>
    <row r="1738" spans="1:19" ht="11.1" customHeight="1" x14ac:dyDescent="0.2">
      <c r="A1738" s="48" t="s">
        <v>563</v>
      </c>
      <c r="B1738" s="51"/>
      <c r="C1738" s="196" t="s">
        <v>562</v>
      </c>
      <c r="D1738" s="197"/>
      <c r="E1738" s="197"/>
      <c r="F1738" s="197"/>
      <c r="G1738" s="197"/>
      <c r="H1738" s="197"/>
      <c r="I1738" s="196"/>
      <c r="K1738" s="48" t="str">
        <f t="shared" ref="K1738:K1801" si="54">IF(C1737&gt;0,C1737,K1737)</f>
        <v>г Одинцово, ул Чикина, 17</v>
      </c>
      <c r="L1738" s="48" t="str">
        <f>VLOOKUP(A:A,Лист2!$A:$F,2,FALSE)</f>
        <v>г.Одинцово, Чикина, 17</v>
      </c>
      <c r="S1738" s="48">
        <f t="shared" ref="S1738:S1801" si="55">IF($E1738=S$7,G1738,0)</f>
        <v>0</v>
      </c>
    </row>
    <row r="1739" spans="1:19" ht="11.85" customHeight="1" x14ac:dyDescent="0.2">
      <c r="A1739" s="48" t="s">
        <v>562</v>
      </c>
      <c r="B1739" s="198" t="s">
        <v>339</v>
      </c>
      <c r="C1739" s="199"/>
      <c r="D1739" s="200"/>
      <c r="E1739" s="204" t="s">
        <v>351</v>
      </c>
      <c r="F1739" s="205"/>
      <c r="G1739" s="50" t="s">
        <v>350</v>
      </c>
      <c r="H1739" s="204" t="s">
        <v>396</v>
      </c>
      <c r="I1739" s="205"/>
      <c r="K1739" s="48" t="str">
        <f t="shared" si="54"/>
        <v>г Одинцово, ш Красногорское, 4</v>
      </c>
      <c r="L1739" s="48" t="str">
        <f>VLOOKUP(A:A,Лист2!$A:$F,2,FALSE)</f>
        <v>г.Одинцово, Красногорское шоссе, 4</v>
      </c>
      <c r="S1739" s="48">
        <f t="shared" si="55"/>
        <v>0</v>
      </c>
    </row>
    <row r="1740" spans="1:19" ht="11.85" customHeight="1" x14ac:dyDescent="0.2">
      <c r="A1740" s="48" t="s">
        <v>562</v>
      </c>
      <c r="B1740" s="209"/>
      <c r="C1740" s="210"/>
      <c r="D1740" s="211"/>
      <c r="E1740" s="204" t="s">
        <v>371</v>
      </c>
      <c r="F1740" s="205"/>
      <c r="G1740" s="50" t="s">
        <v>350</v>
      </c>
      <c r="H1740" s="204" t="s">
        <v>396</v>
      </c>
      <c r="I1740" s="205"/>
      <c r="K1740" s="48" t="str">
        <f t="shared" si="54"/>
        <v>г Одинцово, ш Красногорское, 4</v>
      </c>
      <c r="L1740" s="48" t="str">
        <f>VLOOKUP(A:A,Лист2!$A:$F,2,FALSE)</f>
        <v>г.Одинцово, Красногорское шоссе, 4</v>
      </c>
      <c r="S1740" s="48">
        <f t="shared" si="55"/>
        <v>0</v>
      </c>
    </row>
    <row r="1741" spans="1:19" ht="11.85" customHeight="1" x14ac:dyDescent="0.2">
      <c r="A1741" s="48" t="s">
        <v>562</v>
      </c>
      <c r="B1741" s="201"/>
      <c r="C1741" s="202"/>
      <c r="D1741" s="203"/>
      <c r="E1741" s="204" t="s">
        <v>369</v>
      </c>
      <c r="F1741" s="205"/>
      <c r="G1741" s="50" t="s">
        <v>368</v>
      </c>
      <c r="H1741" s="204" t="s">
        <v>398</v>
      </c>
      <c r="I1741" s="205"/>
      <c r="K1741" s="48" t="str">
        <f t="shared" si="54"/>
        <v>г Одинцово, ш Красногорское, 4</v>
      </c>
      <c r="L1741" s="48" t="str">
        <f>VLOOKUP(A:A,Лист2!$A:$F,2,FALSE)</f>
        <v>г.Одинцово, Красногорское шоссе, 4</v>
      </c>
      <c r="S1741" s="48">
        <f t="shared" si="55"/>
        <v>0</v>
      </c>
    </row>
    <row r="1742" spans="1:19" ht="11.85" customHeight="1" x14ac:dyDescent="0.2">
      <c r="A1742" s="48" t="s">
        <v>562</v>
      </c>
      <c r="B1742" s="198" t="s">
        <v>339</v>
      </c>
      <c r="C1742" s="199"/>
      <c r="D1742" s="200"/>
      <c r="E1742" s="204" t="s">
        <v>366</v>
      </c>
      <c r="F1742" s="205"/>
      <c r="G1742" s="50" t="s">
        <v>365</v>
      </c>
      <c r="H1742" s="204" t="s">
        <v>401</v>
      </c>
      <c r="I1742" s="205"/>
      <c r="K1742" s="48" t="str">
        <f t="shared" si="54"/>
        <v>г Одинцово, ш Красногорское, 4</v>
      </c>
      <c r="L1742" s="48" t="str">
        <f>VLOOKUP(A:A,Лист2!$A:$F,2,FALSE)</f>
        <v>г.Одинцово, Красногорское шоссе, 4</v>
      </c>
      <c r="S1742" s="48">
        <f t="shared" si="55"/>
        <v>0</v>
      </c>
    </row>
    <row r="1743" spans="1:19" ht="11.85" customHeight="1" x14ac:dyDescent="0.2">
      <c r="A1743" s="48" t="s">
        <v>562</v>
      </c>
      <c r="B1743" s="209"/>
      <c r="C1743" s="210"/>
      <c r="D1743" s="211"/>
      <c r="E1743" s="204" t="s">
        <v>500</v>
      </c>
      <c r="F1743" s="205"/>
      <c r="G1743" s="50" t="s">
        <v>561</v>
      </c>
      <c r="H1743" s="204" t="s">
        <v>336</v>
      </c>
      <c r="I1743" s="205"/>
      <c r="K1743" s="48" t="str">
        <f t="shared" si="54"/>
        <v>г Одинцово, ш Красногорское, 4</v>
      </c>
      <c r="L1743" s="48" t="str">
        <f>VLOOKUP(A:A,Лист2!$A:$F,2,FALSE)</f>
        <v>г.Одинцово, Красногорское шоссе, 4</v>
      </c>
      <c r="S1743" s="57">
        <f>G1743*1</f>
        <v>44.8</v>
      </c>
    </row>
    <row r="1744" spans="1:19" ht="11.85" customHeight="1" x14ac:dyDescent="0.2">
      <c r="A1744" s="48" t="s">
        <v>562</v>
      </c>
      <c r="B1744" s="201"/>
      <c r="C1744" s="202"/>
      <c r="D1744" s="203"/>
      <c r="E1744" s="204" t="s">
        <v>499</v>
      </c>
      <c r="F1744" s="205"/>
      <c r="G1744" s="50" t="s">
        <v>498</v>
      </c>
      <c r="H1744" s="204" t="s">
        <v>375</v>
      </c>
      <c r="I1744" s="205"/>
      <c r="K1744" s="48" t="str">
        <f t="shared" si="54"/>
        <v>г Одинцово, ш Красногорское, 4</v>
      </c>
      <c r="L1744" s="48" t="str">
        <f>VLOOKUP(A:A,Лист2!$A:$F,2,FALSE)</f>
        <v>г.Одинцово, Красногорское шоссе, 4</v>
      </c>
      <c r="S1744" s="48">
        <f t="shared" si="55"/>
        <v>0</v>
      </c>
    </row>
    <row r="1745" spans="1:19" ht="11.1" customHeight="1" x14ac:dyDescent="0.2">
      <c r="A1745" s="48" t="s">
        <v>562</v>
      </c>
      <c r="B1745" s="51"/>
      <c r="C1745" s="196" t="s">
        <v>560</v>
      </c>
      <c r="D1745" s="197"/>
      <c r="E1745" s="197"/>
      <c r="F1745" s="197"/>
      <c r="G1745" s="197"/>
      <c r="H1745" s="197"/>
      <c r="I1745" s="196"/>
      <c r="K1745" s="48" t="str">
        <f t="shared" si="54"/>
        <v>г Одинцово, ш Красногорское, 4</v>
      </c>
      <c r="L1745" s="48" t="str">
        <f>VLOOKUP(A:A,Лист2!$A:$F,2,FALSE)</f>
        <v>г.Одинцово, Красногорское шоссе, 4</v>
      </c>
      <c r="S1745" s="48">
        <f t="shared" si="55"/>
        <v>0</v>
      </c>
    </row>
    <row r="1746" spans="1:19" ht="11.85" customHeight="1" x14ac:dyDescent="0.2">
      <c r="A1746" s="48" t="s">
        <v>560</v>
      </c>
      <c r="B1746" s="198" t="s">
        <v>339</v>
      </c>
      <c r="C1746" s="199"/>
      <c r="D1746" s="200"/>
      <c r="E1746" s="204" t="s">
        <v>351</v>
      </c>
      <c r="F1746" s="205"/>
      <c r="G1746" s="50" t="s">
        <v>350</v>
      </c>
      <c r="H1746" s="204" t="s">
        <v>370</v>
      </c>
      <c r="I1746" s="205"/>
      <c r="K1746" s="48" t="str">
        <f t="shared" si="54"/>
        <v>г Одинцово, ш Можайское, 15</v>
      </c>
      <c r="L1746" s="48" t="str">
        <f>VLOOKUP(A:A,Лист2!$A:$F,2,FALSE)</f>
        <v>г.Одинцово, Можайское шоссе, 15</v>
      </c>
      <c r="S1746" s="48">
        <f t="shared" si="55"/>
        <v>0</v>
      </c>
    </row>
    <row r="1747" spans="1:19" ht="11.85" customHeight="1" x14ac:dyDescent="0.2">
      <c r="A1747" s="48" t="s">
        <v>560</v>
      </c>
      <c r="B1747" s="209"/>
      <c r="C1747" s="210"/>
      <c r="D1747" s="211"/>
      <c r="E1747" s="204" t="s">
        <v>371</v>
      </c>
      <c r="F1747" s="205"/>
      <c r="G1747" s="50" t="s">
        <v>350</v>
      </c>
      <c r="H1747" s="204" t="s">
        <v>370</v>
      </c>
      <c r="I1747" s="205"/>
      <c r="K1747" s="48" t="str">
        <f t="shared" si="54"/>
        <v>г Одинцово, ш Можайское, 15</v>
      </c>
      <c r="L1747" s="48" t="str">
        <f>VLOOKUP(A:A,Лист2!$A:$F,2,FALSE)</f>
        <v>г.Одинцово, Можайское шоссе, 15</v>
      </c>
      <c r="S1747" s="48">
        <f t="shared" si="55"/>
        <v>0</v>
      </c>
    </row>
    <row r="1748" spans="1:19" ht="11.85" customHeight="1" x14ac:dyDescent="0.2">
      <c r="A1748" s="48" t="s">
        <v>560</v>
      </c>
      <c r="B1748" s="209"/>
      <c r="C1748" s="210"/>
      <c r="D1748" s="211"/>
      <c r="E1748" s="204" t="s">
        <v>369</v>
      </c>
      <c r="F1748" s="205"/>
      <c r="G1748" s="50" t="s">
        <v>368</v>
      </c>
      <c r="H1748" s="204" t="s">
        <v>367</v>
      </c>
      <c r="I1748" s="205"/>
      <c r="K1748" s="48" t="str">
        <f t="shared" si="54"/>
        <v>г Одинцово, ш Можайское, 15</v>
      </c>
      <c r="L1748" s="48" t="str">
        <f>VLOOKUP(A:A,Лист2!$A:$F,2,FALSE)</f>
        <v>г.Одинцово, Можайское шоссе, 15</v>
      </c>
      <c r="S1748" s="48">
        <f t="shared" si="55"/>
        <v>0</v>
      </c>
    </row>
    <row r="1749" spans="1:19" ht="11.1" customHeight="1" x14ac:dyDescent="0.2">
      <c r="A1749" s="48" t="s">
        <v>560</v>
      </c>
      <c r="B1749" s="209"/>
      <c r="C1749" s="210"/>
      <c r="D1749" s="211"/>
      <c r="E1749" s="204" t="s">
        <v>366</v>
      </c>
      <c r="F1749" s="205"/>
      <c r="G1749" s="50" t="s">
        <v>365</v>
      </c>
      <c r="H1749" s="204" t="s">
        <v>364</v>
      </c>
      <c r="I1749" s="205"/>
      <c r="K1749" s="48" t="str">
        <f t="shared" si="54"/>
        <v>г Одинцово, ш Можайское, 15</v>
      </c>
      <c r="L1749" s="48" t="str">
        <f>VLOOKUP(A:A,Лист2!$A:$F,2,FALSE)</f>
        <v>г.Одинцово, Можайское шоссе, 15</v>
      </c>
      <c r="S1749" s="48">
        <f t="shared" si="55"/>
        <v>0</v>
      </c>
    </row>
    <row r="1750" spans="1:19" ht="11.85" customHeight="1" x14ac:dyDescent="0.2">
      <c r="A1750" s="48" t="s">
        <v>560</v>
      </c>
      <c r="B1750" s="209"/>
      <c r="C1750" s="210"/>
      <c r="D1750" s="211"/>
      <c r="E1750" s="204" t="s">
        <v>517</v>
      </c>
      <c r="F1750" s="205"/>
      <c r="G1750" s="50" t="s">
        <v>361</v>
      </c>
      <c r="H1750" s="204" t="s">
        <v>336</v>
      </c>
      <c r="I1750" s="205"/>
      <c r="K1750" s="48" t="str">
        <f t="shared" si="54"/>
        <v>г Одинцово, ш Можайское, 15</v>
      </c>
      <c r="L1750" s="48" t="str">
        <f>VLOOKUP(A:A,Лист2!$A:$F,2,FALSE)</f>
        <v>г.Одинцово, Можайское шоссе, 15</v>
      </c>
      <c r="S1750" s="57">
        <f>G1750*1</f>
        <v>33.17</v>
      </c>
    </row>
    <row r="1751" spans="1:19" ht="11.85" customHeight="1" x14ac:dyDescent="0.2">
      <c r="A1751" s="48" t="s">
        <v>560</v>
      </c>
      <c r="B1751" s="201"/>
      <c r="C1751" s="202"/>
      <c r="D1751" s="203"/>
      <c r="E1751" s="204" t="s">
        <v>514</v>
      </c>
      <c r="F1751" s="205"/>
      <c r="G1751" s="50" t="s">
        <v>507</v>
      </c>
      <c r="H1751" s="204" t="s">
        <v>346</v>
      </c>
      <c r="I1751" s="205"/>
      <c r="K1751" s="48" t="str">
        <f t="shared" si="54"/>
        <v>г Одинцово, ш Можайское, 15</v>
      </c>
      <c r="L1751" s="48" t="str">
        <f>VLOOKUP(A:A,Лист2!$A:$F,2,FALSE)</f>
        <v>г.Одинцово, Можайское шоссе, 15</v>
      </c>
      <c r="S1751" s="48">
        <f t="shared" si="55"/>
        <v>0</v>
      </c>
    </row>
    <row r="1752" spans="1:19" ht="11.85" customHeight="1" x14ac:dyDescent="0.2">
      <c r="A1752" s="48" t="s">
        <v>560</v>
      </c>
      <c r="B1752" s="51"/>
      <c r="C1752" s="196" t="s">
        <v>559</v>
      </c>
      <c r="D1752" s="197"/>
      <c r="E1752" s="197"/>
      <c r="F1752" s="197"/>
      <c r="G1752" s="197"/>
      <c r="H1752" s="197"/>
      <c r="I1752" s="196"/>
      <c r="K1752" s="48" t="str">
        <f t="shared" si="54"/>
        <v>г Одинцово, ш Можайское, 15</v>
      </c>
      <c r="L1752" s="48" t="str">
        <f>VLOOKUP(A:A,Лист2!$A:$F,2,FALSE)</f>
        <v>г.Одинцово, Можайское шоссе, 15</v>
      </c>
      <c r="S1752" s="48">
        <f t="shared" si="55"/>
        <v>0</v>
      </c>
    </row>
    <row r="1753" spans="1:19" ht="11.1" customHeight="1" x14ac:dyDescent="0.2">
      <c r="A1753" s="48" t="s">
        <v>559</v>
      </c>
      <c r="B1753" s="198" t="s">
        <v>505</v>
      </c>
      <c r="C1753" s="199"/>
      <c r="D1753" s="200"/>
      <c r="E1753" s="204" t="s">
        <v>504</v>
      </c>
      <c r="F1753" s="205"/>
      <c r="G1753" s="50" t="s">
        <v>368</v>
      </c>
      <c r="H1753" s="204" t="s">
        <v>406</v>
      </c>
      <c r="I1753" s="205"/>
      <c r="K1753" s="48" t="str">
        <f t="shared" si="54"/>
        <v>г Одинцово, ш Можайское, 23</v>
      </c>
      <c r="L1753" s="48" t="str">
        <f>VLOOKUP(A:A,Лист2!$A:$F,2,FALSE)</f>
        <v>г.Одинцово, Можайское шоссе, 23</v>
      </c>
      <c r="S1753" s="48">
        <f t="shared" si="55"/>
        <v>0</v>
      </c>
    </row>
    <row r="1754" spans="1:19" ht="11.85" customHeight="1" x14ac:dyDescent="0.2">
      <c r="A1754" s="48" t="s">
        <v>559</v>
      </c>
      <c r="B1754" s="209"/>
      <c r="C1754" s="210"/>
      <c r="D1754" s="211"/>
      <c r="E1754" s="204" t="s">
        <v>503</v>
      </c>
      <c r="F1754" s="205"/>
      <c r="G1754" s="50" t="s">
        <v>368</v>
      </c>
      <c r="H1754" s="204" t="s">
        <v>406</v>
      </c>
      <c r="I1754" s="205"/>
      <c r="K1754" s="48" t="str">
        <f t="shared" si="54"/>
        <v>г Одинцово, ш Можайское, 23</v>
      </c>
      <c r="L1754" s="48" t="str">
        <f>VLOOKUP(A:A,Лист2!$A:$F,2,FALSE)</f>
        <v>г.Одинцово, Можайское шоссе, 23</v>
      </c>
      <c r="S1754" s="48">
        <f t="shared" si="55"/>
        <v>0</v>
      </c>
    </row>
    <row r="1755" spans="1:19" ht="11.85" customHeight="1" x14ac:dyDescent="0.2">
      <c r="A1755" s="48" t="s">
        <v>559</v>
      </c>
      <c r="B1755" s="209"/>
      <c r="C1755" s="210"/>
      <c r="D1755" s="211"/>
      <c r="E1755" s="204" t="s">
        <v>502</v>
      </c>
      <c r="F1755" s="205"/>
      <c r="G1755" s="50" t="s">
        <v>368</v>
      </c>
      <c r="H1755" s="204" t="s">
        <v>488</v>
      </c>
      <c r="I1755" s="205"/>
      <c r="K1755" s="48" t="str">
        <f t="shared" si="54"/>
        <v>г Одинцово, ш Можайское, 23</v>
      </c>
      <c r="L1755" s="48" t="str">
        <f>VLOOKUP(A:A,Лист2!$A:$F,2,FALSE)</f>
        <v>г.Одинцово, Можайское шоссе, 23</v>
      </c>
      <c r="S1755" s="48">
        <f t="shared" si="55"/>
        <v>0</v>
      </c>
    </row>
    <row r="1756" spans="1:19" ht="11.85" customHeight="1" x14ac:dyDescent="0.2">
      <c r="A1756" s="48" t="s">
        <v>559</v>
      </c>
      <c r="B1756" s="201"/>
      <c r="C1756" s="202"/>
      <c r="D1756" s="203"/>
      <c r="E1756" s="204" t="s">
        <v>501</v>
      </c>
      <c r="F1756" s="205"/>
      <c r="G1756" s="50" t="s">
        <v>368</v>
      </c>
      <c r="H1756" s="204" t="s">
        <v>488</v>
      </c>
      <c r="I1756" s="205"/>
      <c r="K1756" s="48" t="str">
        <f t="shared" si="54"/>
        <v>г Одинцово, ш Можайское, 23</v>
      </c>
      <c r="L1756" s="48" t="str">
        <f>VLOOKUP(A:A,Лист2!$A:$F,2,FALSE)</f>
        <v>г.Одинцово, Можайское шоссе, 23</v>
      </c>
      <c r="S1756" s="48">
        <f t="shared" si="55"/>
        <v>0</v>
      </c>
    </row>
    <row r="1757" spans="1:19" ht="11.1" customHeight="1" x14ac:dyDescent="0.2">
      <c r="A1757" s="48" t="s">
        <v>559</v>
      </c>
      <c r="B1757" s="198" t="s">
        <v>339</v>
      </c>
      <c r="C1757" s="199"/>
      <c r="D1757" s="200"/>
      <c r="E1757" s="204" t="s">
        <v>351</v>
      </c>
      <c r="F1757" s="205"/>
      <c r="G1757" s="50" t="s">
        <v>350</v>
      </c>
      <c r="H1757" s="204" t="s">
        <v>370</v>
      </c>
      <c r="I1757" s="205"/>
      <c r="K1757" s="48" t="str">
        <f t="shared" si="54"/>
        <v>г Одинцово, ш Можайское, 23</v>
      </c>
      <c r="L1757" s="48" t="str">
        <f>VLOOKUP(A:A,Лист2!$A:$F,2,FALSE)</f>
        <v>г.Одинцово, Можайское шоссе, 23</v>
      </c>
      <c r="S1757" s="48">
        <f t="shared" si="55"/>
        <v>0</v>
      </c>
    </row>
    <row r="1758" spans="1:19" ht="11.85" customHeight="1" x14ac:dyDescent="0.2">
      <c r="A1758" s="48" t="s">
        <v>559</v>
      </c>
      <c r="B1758" s="209"/>
      <c r="C1758" s="210"/>
      <c r="D1758" s="211"/>
      <c r="E1758" s="204" t="s">
        <v>371</v>
      </c>
      <c r="F1758" s="205"/>
      <c r="G1758" s="50" t="s">
        <v>350</v>
      </c>
      <c r="H1758" s="204" t="s">
        <v>370</v>
      </c>
      <c r="I1758" s="205"/>
      <c r="K1758" s="48" t="str">
        <f t="shared" si="54"/>
        <v>г Одинцово, ш Можайское, 23</v>
      </c>
      <c r="L1758" s="48" t="str">
        <f>VLOOKUP(A:A,Лист2!$A:$F,2,FALSE)</f>
        <v>г.Одинцово, Можайское шоссе, 23</v>
      </c>
      <c r="S1758" s="48">
        <f t="shared" si="55"/>
        <v>0</v>
      </c>
    </row>
    <row r="1759" spans="1:19" ht="11.85" customHeight="1" x14ac:dyDescent="0.2">
      <c r="A1759" s="48" t="s">
        <v>559</v>
      </c>
      <c r="B1759" s="209"/>
      <c r="C1759" s="210"/>
      <c r="D1759" s="211"/>
      <c r="E1759" s="204" t="s">
        <v>369</v>
      </c>
      <c r="F1759" s="205"/>
      <c r="G1759" s="50" t="s">
        <v>368</v>
      </c>
      <c r="H1759" s="204" t="s">
        <v>367</v>
      </c>
      <c r="I1759" s="205"/>
      <c r="K1759" s="48" t="str">
        <f t="shared" si="54"/>
        <v>г Одинцово, ш Можайское, 23</v>
      </c>
      <c r="L1759" s="48" t="str">
        <f>VLOOKUP(A:A,Лист2!$A:$F,2,FALSE)</f>
        <v>г.Одинцово, Можайское шоссе, 23</v>
      </c>
      <c r="S1759" s="48">
        <f t="shared" si="55"/>
        <v>0</v>
      </c>
    </row>
    <row r="1760" spans="1:19" ht="11.85" customHeight="1" x14ac:dyDescent="0.2">
      <c r="A1760" s="48" t="s">
        <v>559</v>
      </c>
      <c r="B1760" s="209"/>
      <c r="C1760" s="210"/>
      <c r="D1760" s="211"/>
      <c r="E1760" s="204" t="s">
        <v>366</v>
      </c>
      <c r="F1760" s="205"/>
      <c r="G1760" s="50" t="s">
        <v>365</v>
      </c>
      <c r="H1760" s="204" t="s">
        <v>364</v>
      </c>
      <c r="I1760" s="205"/>
      <c r="K1760" s="48" t="str">
        <f t="shared" si="54"/>
        <v>г Одинцово, ш Можайское, 23</v>
      </c>
      <c r="L1760" s="48" t="str">
        <f>VLOOKUP(A:A,Лист2!$A:$F,2,FALSE)</f>
        <v>г.Одинцово, Можайское шоссе, 23</v>
      </c>
      <c r="S1760" s="48">
        <f t="shared" si="55"/>
        <v>0</v>
      </c>
    </row>
    <row r="1761" spans="1:19" ht="11.1" customHeight="1" x14ac:dyDescent="0.2">
      <c r="A1761" s="48" t="s">
        <v>559</v>
      </c>
      <c r="B1761" s="209"/>
      <c r="C1761" s="210"/>
      <c r="D1761" s="211"/>
      <c r="E1761" s="204" t="s">
        <v>517</v>
      </c>
      <c r="F1761" s="205"/>
      <c r="G1761" s="50" t="s">
        <v>361</v>
      </c>
      <c r="H1761" s="204" t="s">
        <v>336</v>
      </c>
      <c r="I1761" s="205"/>
      <c r="K1761" s="48" t="str">
        <f t="shared" si="54"/>
        <v>г Одинцово, ш Можайское, 23</v>
      </c>
      <c r="L1761" s="48" t="str">
        <f>VLOOKUP(A:A,Лист2!$A:$F,2,FALSE)</f>
        <v>г.Одинцово, Можайское шоссе, 23</v>
      </c>
      <c r="S1761" s="57">
        <f>G1761*1</f>
        <v>33.17</v>
      </c>
    </row>
    <row r="1762" spans="1:19" ht="11.85" customHeight="1" x14ac:dyDescent="0.2">
      <c r="A1762" s="48" t="s">
        <v>559</v>
      </c>
      <c r="B1762" s="201"/>
      <c r="C1762" s="202"/>
      <c r="D1762" s="203"/>
      <c r="E1762" s="204" t="s">
        <v>514</v>
      </c>
      <c r="F1762" s="205"/>
      <c r="G1762" s="50" t="s">
        <v>507</v>
      </c>
      <c r="H1762" s="204" t="s">
        <v>346</v>
      </c>
      <c r="I1762" s="205"/>
      <c r="K1762" s="48" t="str">
        <f t="shared" si="54"/>
        <v>г Одинцово, ш Можайское, 23</v>
      </c>
      <c r="L1762" s="48" t="str">
        <f>VLOOKUP(A:A,Лист2!$A:$F,2,FALSE)</f>
        <v>г.Одинцово, Можайское шоссе, 23</v>
      </c>
      <c r="S1762" s="48">
        <f t="shared" si="55"/>
        <v>0</v>
      </c>
    </row>
    <row r="1763" spans="1:19" ht="11.85" customHeight="1" x14ac:dyDescent="0.2">
      <c r="A1763" s="48" t="s">
        <v>559</v>
      </c>
      <c r="B1763" s="198" t="s">
        <v>497</v>
      </c>
      <c r="C1763" s="199"/>
      <c r="D1763" s="200"/>
      <c r="E1763" s="204" t="s">
        <v>496</v>
      </c>
      <c r="F1763" s="205"/>
      <c r="G1763" s="50" t="s">
        <v>365</v>
      </c>
      <c r="H1763" s="204" t="s">
        <v>494</v>
      </c>
      <c r="I1763" s="205"/>
      <c r="K1763" s="48" t="str">
        <f t="shared" si="54"/>
        <v>г Одинцово, ш Можайское, 23</v>
      </c>
      <c r="L1763" s="48" t="str">
        <f>VLOOKUP(A:A,Лист2!$A:$F,2,FALSE)</f>
        <v>г.Одинцово, Можайское шоссе, 23</v>
      </c>
      <c r="S1763" s="48">
        <f t="shared" si="55"/>
        <v>0</v>
      </c>
    </row>
    <row r="1764" spans="1:19" ht="11.85" customHeight="1" x14ac:dyDescent="0.2">
      <c r="A1764" s="48" t="s">
        <v>559</v>
      </c>
      <c r="B1764" s="209"/>
      <c r="C1764" s="210"/>
      <c r="D1764" s="211"/>
      <c r="E1764" s="204" t="s">
        <v>495</v>
      </c>
      <c r="F1764" s="205"/>
      <c r="G1764" s="50" t="s">
        <v>365</v>
      </c>
      <c r="H1764" s="204" t="s">
        <v>494</v>
      </c>
      <c r="I1764" s="205"/>
      <c r="K1764" s="48" t="str">
        <f t="shared" si="54"/>
        <v>г Одинцово, ш Можайское, 23</v>
      </c>
      <c r="L1764" s="48" t="str">
        <f>VLOOKUP(A:A,Лист2!$A:$F,2,FALSE)</f>
        <v>г.Одинцово, Можайское шоссе, 23</v>
      </c>
      <c r="S1764" s="48">
        <f t="shared" si="55"/>
        <v>0</v>
      </c>
    </row>
    <row r="1765" spans="1:19" ht="11.1" customHeight="1" x14ac:dyDescent="0.2">
      <c r="A1765" s="48" t="s">
        <v>559</v>
      </c>
      <c r="B1765" s="209"/>
      <c r="C1765" s="210"/>
      <c r="D1765" s="211"/>
      <c r="E1765" s="204" t="s">
        <v>493</v>
      </c>
      <c r="F1765" s="205"/>
      <c r="G1765" s="50" t="s">
        <v>350</v>
      </c>
      <c r="H1765" s="204" t="s">
        <v>491</v>
      </c>
      <c r="I1765" s="205"/>
      <c r="K1765" s="48" t="str">
        <f t="shared" si="54"/>
        <v>г Одинцово, ш Можайское, 23</v>
      </c>
      <c r="L1765" s="48" t="str">
        <f>VLOOKUP(A:A,Лист2!$A:$F,2,FALSE)</f>
        <v>г.Одинцово, Можайское шоссе, 23</v>
      </c>
      <c r="S1765" s="48">
        <f t="shared" si="55"/>
        <v>0</v>
      </c>
    </row>
    <row r="1766" spans="1:19" ht="11.85" customHeight="1" x14ac:dyDescent="0.2">
      <c r="A1766" s="48" t="s">
        <v>559</v>
      </c>
      <c r="B1766" s="209"/>
      <c r="C1766" s="210"/>
      <c r="D1766" s="211"/>
      <c r="E1766" s="204" t="s">
        <v>492</v>
      </c>
      <c r="F1766" s="205"/>
      <c r="G1766" s="50" t="s">
        <v>350</v>
      </c>
      <c r="H1766" s="204" t="s">
        <v>491</v>
      </c>
      <c r="I1766" s="205"/>
      <c r="K1766" s="48" t="str">
        <f t="shared" si="54"/>
        <v>г Одинцово, ш Можайское, 23</v>
      </c>
      <c r="L1766" s="48" t="str">
        <f>VLOOKUP(A:A,Лист2!$A:$F,2,FALSE)</f>
        <v>г.Одинцово, Можайское шоссе, 23</v>
      </c>
      <c r="S1766" s="48">
        <f t="shared" si="55"/>
        <v>0</v>
      </c>
    </row>
    <row r="1767" spans="1:19" ht="11.85" customHeight="1" x14ac:dyDescent="0.2">
      <c r="A1767" s="48" t="s">
        <v>559</v>
      </c>
      <c r="B1767" s="209"/>
      <c r="C1767" s="210"/>
      <c r="D1767" s="211"/>
      <c r="E1767" s="204" t="s">
        <v>490</v>
      </c>
      <c r="F1767" s="205"/>
      <c r="G1767" s="50" t="s">
        <v>350</v>
      </c>
      <c r="H1767" s="204" t="s">
        <v>488</v>
      </c>
      <c r="I1767" s="205"/>
      <c r="K1767" s="48" t="str">
        <f t="shared" si="54"/>
        <v>г Одинцово, ш Можайское, 23</v>
      </c>
      <c r="L1767" s="48" t="str">
        <f>VLOOKUP(A:A,Лист2!$A:$F,2,FALSE)</f>
        <v>г.Одинцово, Можайское шоссе, 23</v>
      </c>
      <c r="S1767" s="48">
        <f t="shared" si="55"/>
        <v>0</v>
      </c>
    </row>
    <row r="1768" spans="1:19" ht="11.85" customHeight="1" x14ac:dyDescent="0.2">
      <c r="A1768" s="48" t="s">
        <v>559</v>
      </c>
      <c r="B1768" s="201"/>
      <c r="C1768" s="202"/>
      <c r="D1768" s="203"/>
      <c r="E1768" s="204" t="s">
        <v>489</v>
      </c>
      <c r="F1768" s="205"/>
      <c r="G1768" s="50" t="s">
        <v>350</v>
      </c>
      <c r="H1768" s="204" t="s">
        <v>488</v>
      </c>
      <c r="I1768" s="205"/>
      <c r="K1768" s="48" t="str">
        <f t="shared" si="54"/>
        <v>г Одинцово, ш Можайское, 23</v>
      </c>
      <c r="L1768" s="48" t="str">
        <f>VLOOKUP(A:A,Лист2!$A:$F,2,FALSE)</f>
        <v>г.Одинцово, Можайское шоссе, 23</v>
      </c>
      <c r="S1768" s="48">
        <f t="shared" si="55"/>
        <v>0</v>
      </c>
    </row>
    <row r="1769" spans="1:19" ht="11.1" customHeight="1" x14ac:dyDescent="0.2">
      <c r="A1769" s="48" t="s">
        <v>559</v>
      </c>
      <c r="B1769" s="51"/>
      <c r="C1769" s="196" t="s">
        <v>558</v>
      </c>
      <c r="D1769" s="197"/>
      <c r="E1769" s="197"/>
      <c r="F1769" s="197"/>
      <c r="G1769" s="197"/>
      <c r="H1769" s="197"/>
      <c r="I1769" s="196"/>
      <c r="K1769" s="48" t="str">
        <f t="shared" si="54"/>
        <v>г Одинцово, ш Можайское, 23</v>
      </c>
      <c r="L1769" s="48" t="str">
        <f>VLOOKUP(A:A,Лист2!$A:$F,2,FALSE)</f>
        <v>г.Одинцово, Можайское шоссе, 23</v>
      </c>
      <c r="S1769" s="48">
        <f t="shared" si="55"/>
        <v>0</v>
      </c>
    </row>
    <row r="1770" spans="1:19" ht="11.85" customHeight="1" x14ac:dyDescent="0.2">
      <c r="A1770" s="48" t="s">
        <v>558</v>
      </c>
      <c r="B1770" s="198" t="s">
        <v>339</v>
      </c>
      <c r="C1770" s="199"/>
      <c r="D1770" s="200"/>
      <c r="E1770" s="204" t="s">
        <v>351</v>
      </c>
      <c r="F1770" s="205"/>
      <c r="G1770" s="50" t="s">
        <v>350</v>
      </c>
      <c r="H1770" s="204" t="s">
        <v>370</v>
      </c>
      <c r="I1770" s="205"/>
      <c r="K1770" s="48" t="str">
        <f t="shared" si="54"/>
        <v>г Одинцово, ш Можайское, 25</v>
      </c>
      <c r="L1770" s="48" t="str">
        <f>VLOOKUP(A:A,Лист2!$A:$F,2,FALSE)</f>
        <v>г.Одинцово, Можайское шоссе, 25</v>
      </c>
      <c r="S1770" s="48">
        <f t="shared" si="55"/>
        <v>0</v>
      </c>
    </row>
    <row r="1771" spans="1:19" ht="11.85" customHeight="1" x14ac:dyDescent="0.2">
      <c r="A1771" s="48" t="s">
        <v>558</v>
      </c>
      <c r="B1771" s="209"/>
      <c r="C1771" s="210"/>
      <c r="D1771" s="211"/>
      <c r="E1771" s="204" t="s">
        <v>371</v>
      </c>
      <c r="F1771" s="205"/>
      <c r="G1771" s="50" t="s">
        <v>350</v>
      </c>
      <c r="H1771" s="204" t="s">
        <v>370</v>
      </c>
      <c r="I1771" s="205"/>
      <c r="K1771" s="48" t="str">
        <f t="shared" si="54"/>
        <v>г Одинцово, ш Можайское, 25</v>
      </c>
      <c r="L1771" s="48" t="str">
        <f>VLOOKUP(A:A,Лист2!$A:$F,2,FALSE)</f>
        <v>г.Одинцово, Можайское шоссе, 25</v>
      </c>
      <c r="S1771" s="48">
        <f t="shared" si="55"/>
        <v>0</v>
      </c>
    </row>
    <row r="1772" spans="1:19" ht="11.85" customHeight="1" x14ac:dyDescent="0.2">
      <c r="A1772" s="48" t="s">
        <v>558</v>
      </c>
      <c r="B1772" s="209"/>
      <c r="C1772" s="210"/>
      <c r="D1772" s="211"/>
      <c r="E1772" s="204" t="s">
        <v>369</v>
      </c>
      <c r="F1772" s="205"/>
      <c r="G1772" s="50" t="s">
        <v>368</v>
      </c>
      <c r="H1772" s="204" t="s">
        <v>367</v>
      </c>
      <c r="I1772" s="205"/>
      <c r="K1772" s="48" t="str">
        <f t="shared" si="54"/>
        <v>г Одинцово, ш Можайское, 25</v>
      </c>
      <c r="L1772" s="48" t="str">
        <f>VLOOKUP(A:A,Лист2!$A:$F,2,FALSE)</f>
        <v>г.Одинцово, Можайское шоссе, 25</v>
      </c>
      <c r="S1772" s="48">
        <f t="shared" si="55"/>
        <v>0</v>
      </c>
    </row>
    <row r="1773" spans="1:19" ht="11.1" customHeight="1" x14ac:dyDescent="0.2">
      <c r="A1773" s="48" t="s">
        <v>558</v>
      </c>
      <c r="B1773" s="209"/>
      <c r="C1773" s="210"/>
      <c r="D1773" s="211"/>
      <c r="E1773" s="204" t="s">
        <v>366</v>
      </c>
      <c r="F1773" s="205"/>
      <c r="G1773" s="50" t="s">
        <v>365</v>
      </c>
      <c r="H1773" s="204" t="s">
        <v>364</v>
      </c>
      <c r="I1773" s="205"/>
      <c r="K1773" s="48" t="str">
        <f t="shared" si="54"/>
        <v>г Одинцово, ш Можайское, 25</v>
      </c>
      <c r="L1773" s="48" t="str">
        <f>VLOOKUP(A:A,Лист2!$A:$F,2,FALSE)</f>
        <v>г.Одинцово, Можайское шоссе, 25</v>
      </c>
      <c r="S1773" s="48">
        <f t="shared" si="55"/>
        <v>0</v>
      </c>
    </row>
    <row r="1774" spans="1:19" ht="11.85" customHeight="1" x14ac:dyDescent="0.2">
      <c r="A1774" s="48" t="s">
        <v>558</v>
      </c>
      <c r="B1774" s="209"/>
      <c r="C1774" s="210"/>
      <c r="D1774" s="211"/>
      <c r="E1774" s="204" t="s">
        <v>517</v>
      </c>
      <c r="F1774" s="205"/>
      <c r="G1774" s="50" t="s">
        <v>361</v>
      </c>
      <c r="H1774" s="204" t="s">
        <v>336</v>
      </c>
      <c r="I1774" s="205"/>
      <c r="K1774" s="48" t="str">
        <f t="shared" si="54"/>
        <v>г Одинцово, ш Можайское, 25</v>
      </c>
      <c r="L1774" s="48" t="str">
        <f>VLOOKUP(A:A,Лист2!$A:$F,2,FALSE)</f>
        <v>г.Одинцово, Можайское шоссе, 25</v>
      </c>
      <c r="S1774" s="57">
        <f>G1774*1</f>
        <v>33.17</v>
      </c>
    </row>
    <row r="1775" spans="1:19" ht="11.85" customHeight="1" x14ac:dyDescent="0.2">
      <c r="A1775" s="48" t="s">
        <v>558</v>
      </c>
      <c r="B1775" s="201"/>
      <c r="C1775" s="202"/>
      <c r="D1775" s="203"/>
      <c r="E1775" s="204" t="s">
        <v>514</v>
      </c>
      <c r="F1775" s="205"/>
      <c r="G1775" s="50" t="s">
        <v>507</v>
      </c>
      <c r="H1775" s="204" t="s">
        <v>346</v>
      </c>
      <c r="I1775" s="205"/>
      <c r="K1775" s="48" t="str">
        <f t="shared" si="54"/>
        <v>г Одинцово, ш Можайское, 25</v>
      </c>
      <c r="L1775" s="48" t="str">
        <f>VLOOKUP(A:A,Лист2!$A:$F,2,FALSE)</f>
        <v>г.Одинцово, Можайское шоссе, 25</v>
      </c>
      <c r="S1775" s="48">
        <f t="shared" si="55"/>
        <v>0</v>
      </c>
    </row>
    <row r="1776" spans="1:19" ht="11.85" customHeight="1" x14ac:dyDescent="0.2">
      <c r="A1776" s="48" t="s">
        <v>558</v>
      </c>
      <c r="B1776" s="51"/>
      <c r="C1776" s="196" t="s">
        <v>557</v>
      </c>
      <c r="D1776" s="197"/>
      <c r="E1776" s="197"/>
      <c r="F1776" s="197"/>
      <c r="G1776" s="197"/>
      <c r="H1776" s="197"/>
      <c r="I1776" s="196"/>
      <c r="K1776" s="48" t="str">
        <f t="shared" si="54"/>
        <v>г Одинцово, ш Можайское, 25</v>
      </c>
      <c r="L1776" s="48" t="str">
        <f>VLOOKUP(A:A,Лист2!$A:$F,2,FALSE)</f>
        <v>г.Одинцово, Можайское шоссе, 25</v>
      </c>
      <c r="S1776" s="48">
        <f t="shared" si="55"/>
        <v>0</v>
      </c>
    </row>
    <row r="1777" spans="1:19" ht="11.1" customHeight="1" x14ac:dyDescent="0.2">
      <c r="A1777" s="48" t="s">
        <v>557</v>
      </c>
      <c r="B1777" s="198" t="s">
        <v>505</v>
      </c>
      <c r="C1777" s="199"/>
      <c r="D1777" s="200"/>
      <c r="E1777" s="204" t="s">
        <v>503</v>
      </c>
      <c r="F1777" s="205"/>
      <c r="G1777" s="50" t="s">
        <v>368</v>
      </c>
      <c r="H1777" s="204" t="s">
        <v>406</v>
      </c>
      <c r="I1777" s="205"/>
      <c r="K1777" s="48" t="str">
        <f t="shared" si="54"/>
        <v>г Одинцово, ш Можайское, 26</v>
      </c>
      <c r="L1777" s="48" t="str">
        <f>VLOOKUP(A:A,Лист2!$A:$F,2,FALSE)</f>
        <v>г.Одинцово, Можайское шоссе, 26</v>
      </c>
      <c r="S1777" s="48">
        <f t="shared" si="55"/>
        <v>0</v>
      </c>
    </row>
    <row r="1778" spans="1:19" ht="11.85" customHeight="1" x14ac:dyDescent="0.2">
      <c r="A1778" s="48" t="s">
        <v>557</v>
      </c>
      <c r="B1778" s="201"/>
      <c r="C1778" s="202"/>
      <c r="D1778" s="203"/>
      <c r="E1778" s="204" t="s">
        <v>501</v>
      </c>
      <c r="F1778" s="205"/>
      <c r="G1778" s="50" t="s">
        <v>368</v>
      </c>
      <c r="H1778" s="204" t="s">
        <v>488</v>
      </c>
      <c r="I1778" s="205"/>
      <c r="K1778" s="48" t="str">
        <f t="shared" si="54"/>
        <v>г Одинцово, ш Можайское, 26</v>
      </c>
      <c r="L1778" s="48" t="str">
        <f>VLOOKUP(A:A,Лист2!$A:$F,2,FALSE)</f>
        <v>г.Одинцово, Можайское шоссе, 26</v>
      </c>
      <c r="S1778" s="48">
        <f t="shared" si="55"/>
        <v>0</v>
      </c>
    </row>
    <row r="1779" spans="1:19" ht="11.85" customHeight="1" x14ac:dyDescent="0.2">
      <c r="A1779" s="48" t="s">
        <v>557</v>
      </c>
      <c r="B1779" s="198" t="s">
        <v>339</v>
      </c>
      <c r="C1779" s="199"/>
      <c r="D1779" s="200"/>
      <c r="E1779" s="204" t="s">
        <v>351</v>
      </c>
      <c r="F1779" s="205"/>
      <c r="G1779" s="50" t="s">
        <v>350</v>
      </c>
      <c r="H1779" s="204" t="s">
        <v>370</v>
      </c>
      <c r="I1779" s="205"/>
      <c r="K1779" s="48" t="str">
        <f t="shared" si="54"/>
        <v>г Одинцово, ш Можайское, 26</v>
      </c>
      <c r="L1779" s="48" t="str">
        <f>VLOOKUP(A:A,Лист2!$A:$F,2,FALSE)</f>
        <v>г.Одинцово, Можайское шоссе, 26</v>
      </c>
      <c r="S1779" s="48">
        <f t="shared" si="55"/>
        <v>0</v>
      </c>
    </row>
    <row r="1780" spans="1:19" ht="11.85" customHeight="1" x14ac:dyDescent="0.2">
      <c r="A1780" s="48" t="s">
        <v>557</v>
      </c>
      <c r="B1780" s="209"/>
      <c r="C1780" s="210"/>
      <c r="D1780" s="211"/>
      <c r="E1780" s="204" t="s">
        <v>371</v>
      </c>
      <c r="F1780" s="205"/>
      <c r="G1780" s="50" t="s">
        <v>350</v>
      </c>
      <c r="H1780" s="204" t="s">
        <v>370</v>
      </c>
      <c r="I1780" s="205"/>
      <c r="K1780" s="48" t="str">
        <f t="shared" si="54"/>
        <v>г Одинцово, ш Можайское, 26</v>
      </c>
      <c r="L1780" s="48" t="str">
        <f>VLOOKUP(A:A,Лист2!$A:$F,2,FALSE)</f>
        <v>г.Одинцово, Можайское шоссе, 26</v>
      </c>
      <c r="S1780" s="48">
        <f t="shared" si="55"/>
        <v>0</v>
      </c>
    </row>
    <row r="1781" spans="1:19" ht="11.1" customHeight="1" x14ac:dyDescent="0.2">
      <c r="A1781" s="48" t="s">
        <v>557</v>
      </c>
      <c r="B1781" s="209"/>
      <c r="C1781" s="210"/>
      <c r="D1781" s="211"/>
      <c r="E1781" s="204" t="s">
        <v>369</v>
      </c>
      <c r="F1781" s="205"/>
      <c r="G1781" s="50" t="s">
        <v>368</v>
      </c>
      <c r="H1781" s="204" t="s">
        <v>367</v>
      </c>
      <c r="I1781" s="205"/>
      <c r="K1781" s="48" t="str">
        <f t="shared" si="54"/>
        <v>г Одинцово, ш Можайское, 26</v>
      </c>
      <c r="L1781" s="48" t="str">
        <f>VLOOKUP(A:A,Лист2!$A:$F,2,FALSE)</f>
        <v>г.Одинцово, Можайское шоссе, 26</v>
      </c>
      <c r="S1781" s="48">
        <f t="shared" si="55"/>
        <v>0</v>
      </c>
    </row>
    <row r="1782" spans="1:19" ht="11.85" customHeight="1" x14ac:dyDescent="0.2">
      <c r="A1782" s="48" t="s">
        <v>557</v>
      </c>
      <c r="B1782" s="209"/>
      <c r="C1782" s="210"/>
      <c r="D1782" s="211"/>
      <c r="E1782" s="204" t="s">
        <v>366</v>
      </c>
      <c r="F1782" s="205"/>
      <c r="G1782" s="50" t="s">
        <v>365</v>
      </c>
      <c r="H1782" s="204" t="s">
        <v>364</v>
      </c>
      <c r="I1782" s="205"/>
      <c r="K1782" s="48" t="str">
        <f t="shared" si="54"/>
        <v>г Одинцово, ш Можайское, 26</v>
      </c>
      <c r="L1782" s="48" t="str">
        <f>VLOOKUP(A:A,Лист2!$A:$F,2,FALSE)</f>
        <v>г.Одинцово, Можайское шоссе, 26</v>
      </c>
      <c r="S1782" s="48">
        <f t="shared" si="55"/>
        <v>0</v>
      </c>
    </row>
    <row r="1783" spans="1:19" ht="11.85" customHeight="1" x14ac:dyDescent="0.2">
      <c r="A1783" s="48" t="s">
        <v>557</v>
      </c>
      <c r="B1783" s="209"/>
      <c r="C1783" s="210"/>
      <c r="D1783" s="211"/>
      <c r="E1783" s="204" t="s">
        <v>517</v>
      </c>
      <c r="F1783" s="205"/>
      <c r="G1783" s="50" t="s">
        <v>361</v>
      </c>
      <c r="H1783" s="204" t="s">
        <v>336</v>
      </c>
      <c r="I1783" s="205"/>
      <c r="K1783" s="48" t="str">
        <f t="shared" si="54"/>
        <v>г Одинцово, ш Можайское, 26</v>
      </c>
      <c r="L1783" s="48" t="str">
        <f>VLOOKUP(A:A,Лист2!$A:$F,2,FALSE)</f>
        <v>г.Одинцово, Можайское шоссе, 26</v>
      </c>
      <c r="S1783" s="57">
        <f>G1783*1</f>
        <v>33.17</v>
      </c>
    </row>
    <row r="1784" spans="1:19" ht="11.85" customHeight="1" x14ac:dyDescent="0.2">
      <c r="A1784" s="48" t="s">
        <v>557</v>
      </c>
      <c r="B1784" s="201"/>
      <c r="C1784" s="202"/>
      <c r="D1784" s="203"/>
      <c r="E1784" s="204" t="s">
        <v>514</v>
      </c>
      <c r="F1784" s="205"/>
      <c r="G1784" s="50" t="s">
        <v>507</v>
      </c>
      <c r="H1784" s="204" t="s">
        <v>346</v>
      </c>
      <c r="I1784" s="205"/>
      <c r="K1784" s="48" t="str">
        <f t="shared" si="54"/>
        <v>г Одинцово, ш Можайское, 26</v>
      </c>
      <c r="L1784" s="48" t="str">
        <f>VLOOKUP(A:A,Лист2!$A:$F,2,FALSE)</f>
        <v>г.Одинцово, Можайское шоссе, 26</v>
      </c>
      <c r="S1784" s="48">
        <f t="shared" si="55"/>
        <v>0</v>
      </c>
    </row>
    <row r="1785" spans="1:19" ht="11.1" customHeight="1" x14ac:dyDescent="0.2">
      <c r="A1785" s="48" t="s">
        <v>557</v>
      </c>
      <c r="B1785" s="198" t="s">
        <v>497</v>
      </c>
      <c r="C1785" s="199"/>
      <c r="D1785" s="200"/>
      <c r="E1785" s="204" t="s">
        <v>495</v>
      </c>
      <c r="F1785" s="205"/>
      <c r="G1785" s="50" t="s">
        <v>365</v>
      </c>
      <c r="H1785" s="204" t="s">
        <v>494</v>
      </c>
      <c r="I1785" s="205"/>
      <c r="K1785" s="48" t="str">
        <f t="shared" si="54"/>
        <v>г Одинцово, ш Можайское, 26</v>
      </c>
      <c r="L1785" s="48" t="str">
        <f>VLOOKUP(A:A,Лист2!$A:$F,2,FALSE)</f>
        <v>г.Одинцово, Можайское шоссе, 26</v>
      </c>
      <c r="S1785" s="48">
        <f t="shared" si="55"/>
        <v>0</v>
      </c>
    </row>
    <row r="1786" spans="1:19" ht="11.85" customHeight="1" x14ac:dyDescent="0.2">
      <c r="A1786" s="48" t="s">
        <v>557</v>
      </c>
      <c r="B1786" s="209"/>
      <c r="C1786" s="210"/>
      <c r="D1786" s="211"/>
      <c r="E1786" s="204" t="s">
        <v>492</v>
      </c>
      <c r="F1786" s="205"/>
      <c r="G1786" s="50" t="s">
        <v>350</v>
      </c>
      <c r="H1786" s="204" t="s">
        <v>491</v>
      </c>
      <c r="I1786" s="205"/>
      <c r="K1786" s="48" t="str">
        <f t="shared" si="54"/>
        <v>г Одинцово, ш Можайское, 26</v>
      </c>
      <c r="L1786" s="48" t="str">
        <f>VLOOKUP(A:A,Лист2!$A:$F,2,FALSE)</f>
        <v>г.Одинцово, Можайское шоссе, 26</v>
      </c>
      <c r="S1786" s="48">
        <f t="shared" si="55"/>
        <v>0</v>
      </c>
    </row>
    <row r="1787" spans="1:19" ht="11.85" customHeight="1" x14ac:dyDescent="0.2">
      <c r="A1787" s="48" t="s">
        <v>557</v>
      </c>
      <c r="B1787" s="201"/>
      <c r="C1787" s="202"/>
      <c r="D1787" s="203"/>
      <c r="E1787" s="204" t="s">
        <v>489</v>
      </c>
      <c r="F1787" s="205"/>
      <c r="G1787" s="50" t="s">
        <v>350</v>
      </c>
      <c r="H1787" s="204" t="s">
        <v>488</v>
      </c>
      <c r="I1787" s="205"/>
      <c r="K1787" s="48" t="str">
        <f t="shared" si="54"/>
        <v>г Одинцово, ш Можайское, 26</v>
      </c>
      <c r="L1787" s="48" t="str">
        <f>VLOOKUP(A:A,Лист2!$A:$F,2,FALSE)</f>
        <v>г.Одинцово, Можайское шоссе, 26</v>
      </c>
      <c r="S1787" s="48">
        <f t="shared" si="55"/>
        <v>0</v>
      </c>
    </row>
    <row r="1788" spans="1:19" ht="11.85" customHeight="1" x14ac:dyDescent="0.2">
      <c r="A1788" s="48" t="s">
        <v>557</v>
      </c>
      <c r="B1788" s="51"/>
      <c r="C1788" s="196" t="s">
        <v>556</v>
      </c>
      <c r="D1788" s="197"/>
      <c r="E1788" s="197"/>
      <c r="F1788" s="197"/>
      <c r="G1788" s="197"/>
      <c r="H1788" s="197"/>
      <c r="I1788" s="196"/>
      <c r="K1788" s="48" t="str">
        <f t="shared" si="54"/>
        <v>г Одинцово, ш Можайское, 26</v>
      </c>
      <c r="L1788" s="48" t="str">
        <f>VLOOKUP(A:A,Лист2!$A:$F,2,FALSE)</f>
        <v>г.Одинцово, Можайское шоссе, 26</v>
      </c>
      <c r="S1788" s="48">
        <f t="shared" si="55"/>
        <v>0</v>
      </c>
    </row>
    <row r="1789" spans="1:19" ht="11.1" customHeight="1" x14ac:dyDescent="0.2">
      <c r="A1789" s="48" t="s">
        <v>556</v>
      </c>
      <c r="B1789" s="198" t="s">
        <v>505</v>
      </c>
      <c r="C1789" s="199"/>
      <c r="D1789" s="200"/>
      <c r="E1789" s="204" t="s">
        <v>503</v>
      </c>
      <c r="F1789" s="205"/>
      <c r="G1789" s="50" t="s">
        <v>368</v>
      </c>
      <c r="H1789" s="204" t="s">
        <v>406</v>
      </c>
      <c r="I1789" s="205"/>
      <c r="K1789" s="48" t="str">
        <f t="shared" si="54"/>
        <v>г Одинцово, ш Можайское, 30</v>
      </c>
      <c r="L1789" s="48" t="str">
        <f>VLOOKUP(A:A,Лист2!$A:$F,2,FALSE)</f>
        <v>г.Одинцово, Можайское шоссе, 30</v>
      </c>
      <c r="S1789" s="48">
        <f t="shared" si="55"/>
        <v>0</v>
      </c>
    </row>
    <row r="1790" spans="1:19" ht="11.85" customHeight="1" x14ac:dyDescent="0.2">
      <c r="A1790" s="48" t="s">
        <v>556</v>
      </c>
      <c r="B1790" s="201"/>
      <c r="C1790" s="202"/>
      <c r="D1790" s="203"/>
      <c r="E1790" s="204" t="s">
        <v>501</v>
      </c>
      <c r="F1790" s="205"/>
      <c r="G1790" s="50" t="s">
        <v>368</v>
      </c>
      <c r="H1790" s="204" t="s">
        <v>488</v>
      </c>
      <c r="I1790" s="205"/>
      <c r="K1790" s="48" t="str">
        <f t="shared" si="54"/>
        <v>г Одинцово, ш Можайское, 30</v>
      </c>
      <c r="L1790" s="48" t="str">
        <f>VLOOKUP(A:A,Лист2!$A:$F,2,FALSE)</f>
        <v>г.Одинцово, Можайское шоссе, 30</v>
      </c>
      <c r="S1790" s="48">
        <f t="shared" si="55"/>
        <v>0</v>
      </c>
    </row>
    <row r="1791" spans="1:19" ht="11.85" customHeight="1" x14ac:dyDescent="0.2">
      <c r="A1791" s="48" t="s">
        <v>556</v>
      </c>
      <c r="B1791" s="198" t="s">
        <v>339</v>
      </c>
      <c r="C1791" s="199"/>
      <c r="D1791" s="200"/>
      <c r="E1791" s="204" t="s">
        <v>351</v>
      </c>
      <c r="F1791" s="205"/>
      <c r="G1791" s="50" t="s">
        <v>350</v>
      </c>
      <c r="H1791" s="204" t="s">
        <v>370</v>
      </c>
      <c r="I1791" s="205"/>
      <c r="K1791" s="48" t="str">
        <f t="shared" si="54"/>
        <v>г Одинцово, ш Можайское, 30</v>
      </c>
      <c r="L1791" s="48" t="str">
        <f>VLOOKUP(A:A,Лист2!$A:$F,2,FALSE)</f>
        <v>г.Одинцово, Можайское шоссе, 30</v>
      </c>
      <c r="S1791" s="48">
        <f t="shared" si="55"/>
        <v>0</v>
      </c>
    </row>
    <row r="1792" spans="1:19" ht="11.85" customHeight="1" x14ac:dyDescent="0.2">
      <c r="A1792" s="48" t="s">
        <v>556</v>
      </c>
      <c r="B1792" s="209"/>
      <c r="C1792" s="210"/>
      <c r="D1792" s="211"/>
      <c r="E1792" s="204" t="s">
        <v>371</v>
      </c>
      <c r="F1792" s="205"/>
      <c r="G1792" s="50" t="s">
        <v>350</v>
      </c>
      <c r="H1792" s="204" t="s">
        <v>370</v>
      </c>
      <c r="I1792" s="205"/>
      <c r="K1792" s="48" t="str">
        <f t="shared" si="54"/>
        <v>г Одинцово, ш Можайское, 30</v>
      </c>
      <c r="L1792" s="48" t="str">
        <f>VLOOKUP(A:A,Лист2!$A:$F,2,FALSE)</f>
        <v>г.Одинцово, Можайское шоссе, 30</v>
      </c>
      <c r="S1792" s="48">
        <f t="shared" si="55"/>
        <v>0</v>
      </c>
    </row>
    <row r="1793" spans="1:19" ht="11.1" customHeight="1" x14ac:dyDescent="0.2">
      <c r="A1793" s="48" t="s">
        <v>556</v>
      </c>
      <c r="B1793" s="209"/>
      <c r="C1793" s="210"/>
      <c r="D1793" s="211"/>
      <c r="E1793" s="204" t="s">
        <v>369</v>
      </c>
      <c r="F1793" s="205"/>
      <c r="G1793" s="50" t="s">
        <v>368</v>
      </c>
      <c r="H1793" s="204" t="s">
        <v>367</v>
      </c>
      <c r="I1793" s="205"/>
      <c r="K1793" s="48" t="str">
        <f t="shared" si="54"/>
        <v>г Одинцово, ш Можайское, 30</v>
      </c>
      <c r="L1793" s="48" t="str">
        <f>VLOOKUP(A:A,Лист2!$A:$F,2,FALSE)</f>
        <v>г.Одинцово, Можайское шоссе, 30</v>
      </c>
      <c r="S1793" s="48">
        <f t="shared" si="55"/>
        <v>0</v>
      </c>
    </row>
    <row r="1794" spans="1:19" ht="11.85" customHeight="1" x14ac:dyDescent="0.2">
      <c r="A1794" s="48" t="s">
        <v>556</v>
      </c>
      <c r="B1794" s="209"/>
      <c r="C1794" s="210"/>
      <c r="D1794" s="211"/>
      <c r="E1794" s="204" t="s">
        <v>366</v>
      </c>
      <c r="F1794" s="205"/>
      <c r="G1794" s="50" t="s">
        <v>365</v>
      </c>
      <c r="H1794" s="204" t="s">
        <v>364</v>
      </c>
      <c r="I1794" s="205"/>
      <c r="K1794" s="48" t="str">
        <f t="shared" si="54"/>
        <v>г Одинцово, ш Можайское, 30</v>
      </c>
      <c r="L1794" s="48" t="str">
        <f>VLOOKUP(A:A,Лист2!$A:$F,2,FALSE)</f>
        <v>г.Одинцово, Можайское шоссе, 30</v>
      </c>
      <c r="S1794" s="48">
        <f t="shared" si="55"/>
        <v>0</v>
      </c>
    </row>
    <row r="1795" spans="1:19" ht="11.85" customHeight="1" x14ac:dyDescent="0.2">
      <c r="A1795" s="48" t="s">
        <v>556</v>
      </c>
      <c r="B1795" s="209"/>
      <c r="C1795" s="210"/>
      <c r="D1795" s="211"/>
      <c r="E1795" s="204" t="s">
        <v>517</v>
      </c>
      <c r="F1795" s="205"/>
      <c r="G1795" s="50" t="s">
        <v>361</v>
      </c>
      <c r="H1795" s="204" t="s">
        <v>336</v>
      </c>
      <c r="I1795" s="205"/>
      <c r="K1795" s="48" t="str">
        <f t="shared" si="54"/>
        <v>г Одинцово, ш Можайское, 30</v>
      </c>
      <c r="L1795" s="48" t="str">
        <f>VLOOKUP(A:A,Лист2!$A:$F,2,FALSE)</f>
        <v>г.Одинцово, Можайское шоссе, 30</v>
      </c>
      <c r="S1795" s="57">
        <f>G1795*1</f>
        <v>33.17</v>
      </c>
    </row>
    <row r="1796" spans="1:19" ht="11.85" customHeight="1" x14ac:dyDescent="0.2">
      <c r="A1796" s="48" t="s">
        <v>556</v>
      </c>
      <c r="B1796" s="201"/>
      <c r="C1796" s="202"/>
      <c r="D1796" s="203"/>
      <c r="E1796" s="204" t="s">
        <v>514</v>
      </c>
      <c r="F1796" s="205"/>
      <c r="G1796" s="50" t="s">
        <v>507</v>
      </c>
      <c r="H1796" s="204" t="s">
        <v>346</v>
      </c>
      <c r="I1796" s="205"/>
      <c r="K1796" s="48" t="str">
        <f t="shared" si="54"/>
        <v>г Одинцово, ш Можайское, 30</v>
      </c>
      <c r="L1796" s="48" t="str">
        <f>VLOOKUP(A:A,Лист2!$A:$F,2,FALSE)</f>
        <v>г.Одинцово, Можайское шоссе, 30</v>
      </c>
      <c r="S1796" s="48">
        <f t="shared" si="55"/>
        <v>0</v>
      </c>
    </row>
    <row r="1797" spans="1:19" ht="11.1" customHeight="1" x14ac:dyDescent="0.2">
      <c r="A1797" s="48" t="s">
        <v>556</v>
      </c>
      <c r="B1797" s="198" t="s">
        <v>497</v>
      </c>
      <c r="C1797" s="199"/>
      <c r="D1797" s="200"/>
      <c r="E1797" s="204" t="s">
        <v>495</v>
      </c>
      <c r="F1797" s="205"/>
      <c r="G1797" s="50" t="s">
        <v>365</v>
      </c>
      <c r="H1797" s="204" t="s">
        <v>494</v>
      </c>
      <c r="I1797" s="205"/>
      <c r="K1797" s="48" t="str">
        <f t="shared" si="54"/>
        <v>г Одинцово, ш Можайское, 30</v>
      </c>
      <c r="L1797" s="48" t="str">
        <f>VLOOKUP(A:A,Лист2!$A:$F,2,FALSE)</f>
        <v>г.Одинцово, Можайское шоссе, 30</v>
      </c>
      <c r="S1797" s="48">
        <f t="shared" si="55"/>
        <v>0</v>
      </c>
    </row>
    <row r="1798" spans="1:19" ht="11.85" customHeight="1" x14ac:dyDescent="0.2">
      <c r="A1798" s="48" t="s">
        <v>556</v>
      </c>
      <c r="B1798" s="209"/>
      <c r="C1798" s="210"/>
      <c r="D1798" s="211"/>
      <c r="E1798" s="204" t="s">
        <v>492</v>
      </c>
      <c r="F1798" s="205"/>
      <c r="G1798" s="50" t="s">
        <v>350</v>
      </c>
      <c r="H1798" s="204" t="s">
        <v>491</v>
      </c>
      <c r="I1798" s="205"/>
      <c r="K1798" s="48" t="str">
        <f t="shared" si="54"/>
        <v>г Одинцово, ш Можайское, 30</v>
      </c>
      <c r="L1798" s="48" t="str">
        <f>VLOOKUP(A:A,Лист2!$A:$F,2,FALSE)</f>
        <v>г.Одинцово, Можайское шоссе, 30</v>
      </c>
      <c r="S1798" s="48">
        <f t="shared" si="55"/>
        <v>0</v>
      </c>
    </row>
    <row r="1799" spans="1:19" ht="11.85" customHeight="1" x14ac:dyDescent="0.2">
      <c r="A1799" s="48" t="s">
        <v>556</v>
      </c>
      <c r="B1799" s="201"/>
      <c r="C1799" s="202"/>
      <c r="D1799" s="203"/>
      <c r="E1799" s="204" t="s">
        <v>489</v>
      </c>
      <c r="F1799" s="205"/>
      <c r="G1799" s="50" t="s">
        <v>350</v>
      </c>
      <c r="H1799" s="204" t="s">
        <v>488</v>
      </c>
      <c r="I1799" s="205"/>
      <c r="K1799" s="48" t="str">
        <f t="shared" si="54"/>
        <v>г Одинцово, ш Можайское, 30</v>
      </c>
      <c r="L1799" s="48" t="str">
        <f>VLOOKUP(A:A,Лист2!$A:$F,2,FALSE)</f>
        <v>г.Одинцово, Можайское шоссе, 30</v>
      </c>
      <c r="S1799" s="48">
        <f t="shared" si="55"/>
        <v>0</v>
      </c>
    </row>
    <row r="1800" spans="1:19" ht="11.85" customHeight="1" x14ac:dyDescent="0.2">
      <c r="A1800" s="48" t="s">
        <v>556</v>
      </c>
      <c r="B1800" s="51"/>
      <c r="C1800" s="196" t="s">
        <v>555</v>
      </c>
      <c r="D1800" s="197"/>
      <c r="E1800" s="197"/>
      <c r="F1800" s="197"/>
      <c r="G1800" s="197"/>
      <c r="H1800" s="197"/>
      <c r="I1800" s="196"/>
      <c r="K1800" s="48" t="str">
        <f t="shared" si="54"/>
        <v>г Одинцово, ш Можайское, 30</v>
      </c>
      <c r="L1800" s="48" t="str">
        <f>VLOOKUP(A:A,Лист2!$A:$F,2,FALSE)</f>
        <v>г.Одинцово, Можайское шоссе, 30</v>
      </c>
      <c r="S1800" s="48">
        <f t="shared" si="55"/>
        <v>0</v>
      </c>
    </row>
    <row r="1801" spans="1:19" ht="11.1" customHeight="1" x14ac:dyDescent="0.2">
      <c r="A1801" s="48" t="s">
        <v>555</v>
      </c>
      <c r="B1801" s="198" t="s">
        <v>505</v>
      </c>
      <c r="C1801" s="199"/>
      <c r="D1801" s="200"/>
      <c r="E1801" s="204" t="s">
        <v>503</v>
      </c>
      <c r="F1801" s="205"/>
      <c r="G1801" s="50" t="s">
        <v>368</v>
      </c>
      <c r="H1801" s="204" t="s">
        <v>406</v>
      </c>
      <c r="I1801" s="205"/>
      <c r="K1801" s="48" t="str">
        <f t="shared" si="54"/>
        <v>г Одинцово, ш Можайское, 32</v>
      </c>
      <c r="L1801" s="48" t="str">
        <f>VLOOKUP(A:A,Лист2!$A:$F,2,FALSE)</f>
        <v>г.Одинцово, Можайское шоссе, 32</v>
      </c>
      <c r="S1801" s="48">
        <f t="shared" si="55"/>
        <v>0</v>
      </c>
    </row>
    <row r="1802" spans="1:19" ht="11.85" customHeight="1" x14ac:dyDescent="0.2">
      <c r="A1802" s="48" t="s">
        <v>555</v>
      </c>
      <c r="B1802" s="201"/>
      <c r="C1802" s="202"/>
      <c r="D1802" s="203"/>
      <c r="E1802" s="204" t="s">
        <v>501</v>
      </c>
      <c r="F1802" s="205"/>
      <c r="G1802" s="50" t="s">
        <v>368</v>
      </c>
      <c r="H1802" s="204" t="s">
        <v>488</v>
      </c>
      <c r="I1802" s="205"/>
      <c r="K1802" s="48" t="str">
        <f t="shared" ref="K1802:K1865" si="56">IF(C1801&gt;0,C1801,K1801)</f>
        <v>г Одинцово, ш Можайское, 32</v>
      </c>
      <c r="L1802" s="48" t="str">
        <f>VLOOKUP(A:A,Лист2!$A:$F,2,FALSE)</f>
        <v>г.Одинцово, Можайское шоссе, 32</v>
      </c>
      <c r="S1802" s="48">
        <f t="shared" ref="S1802:S1865" si="57">IF($E1802=S$7,G1802,0)</f>
        <v>0</v>
      </c>
    </row>
    <row r="1803" spans="1:19" ht="11.85" customHeight="1" x14ac:dyDescent="0.2">
      <c r="A1803" s="48" t="s">
        <v>555</v>
      </c>
      <c r="B1803" s="198" t="s">
        <v>339</v>
      </c>
      <c r="C1803" s="199"/>
      <c r="D1803" s="200"/>
      <c r="E1803" s="204" t="s">
        <v>351</v>
      </c>
      <c r="F1803" s="205"/>
      <c r="G1803" s="50" t="s">
        <v>350</v>
      </c>
      <c r="H1803" s="204" t="s">
        <v>379</v>
      </c>
      <c r="I1803" s="205"/>
      <c r="K1803" s="48" t="str">
        <f t="shared" si="56"/>
        <v>г Одинцово, ш Можайское, 32</v>
      </c>
      <c r="L1803" s="48" t="str">
        <f>VLOOKUP(A:A,Лист2!$A:$F,2,FALSE)</f>
        <v>г.Одинцово, Можайское шоссе, 32</v>
      </c>
      <c r="S1803" s="48">
        <f t="shared" si="57"/>
        <v>0</v>
      </c>
    </row>
    <row r="1804" spans="1:19" ht="11.85" customHeight="1" x14ac:dyDescent="0.2">
      <c r="A1804" s="48" t="s">
        <v>555</v>
      </c>
      <c r="B1804" s="209"/>
      <c r="C1804" s="210"/>
      <c r="D1804" s="211"/>
      <c r="E1804" s="204" t="s">
        <v>371</v>
      </c>
      <c r="F1804" s="205"/>
      <c r="G1804" s="50" t="s">
        <v>350</v>
      </c>
      <c r="H1804" s="204" t="s">
        <v>379</v>
      </c>
      <c r="I1804" s="205"/>
      <c r="K1804" s="48" t="str">
        <f t="shared" si="56"/>
        <v>г Одинцово, ш Можайское, 32</v>
      </c>
      <c r="L1804" s="48" t="str">
        <f>VLOOKUP(A:A,Лист2!$A:$F,2,FALSE)</f>
        <v>г.Одинцово, Можайское шоссе, 32</v>
      </c>
      <c r="S1804" s="48">
        <f t="shared" si="57"/>
        <v>0</v>
      </c>
    </row>
    <row r="1805" spans="1:19" ht="11.1" customHeight="1" x14ac:dyDescent="0.2">
      <c r="A1805" s="48" t="s">
        <v>555</v>
      </c>
      <c r="B1805" s="209"/>
      <c r="C1805" s="210"/>
      <c r="D1805" s="211"/>
      <c r="E1805" s="204" t="s">
        <v>369</v>
      </c>
      <c r="F1805" s="205"/>
      <c r="G1805" s="50" t="s">
        <v>368</v>
      </c>
      <c r="H1805" s="204" t="s">
        <v>378</v>
      </c>
      <c r="I1805" s="205"/>
      <c r="K1805" s="48" t="str">
        <f t="shared" si="56"/>
        <v>г Одинцово, ш Можайское, 32</v>
      </c>
      <c r="L1805" s="48" t="str">
        <f>VLOOKUP(A:A,Лист2!$A:$F,2,FALSE)</f>
        <v>г.Одинцово, Можайское шоссе, 32</v>
      </c>
      <c r="S1805" s="48">
        <f t="shared" si="57"/>
        <v>0</v>
      </c>
    </row>
    <row r="1806" spans="1:19" ht="11.85" customHeight="1" x14ac:dyDescent="0.2">
      <c r="A1806" s="48" t="s">
        <v>555</v>
      </c>
      <c r="B1806" s="209"/>
      <c r="C1806" s="210"/>
      <c r="D1806" s="211"/>
      <c r="E1806" s="204" t="s">
        <v>366</v>
      </c>
      <c r="F1806" s="205"/>
      <c r="G1806" s="50" t="s">
        <v>365</v>
      </c>
      <c r="H1806" s="204" t="s">
        <v>377</v>
      </c>
      <c r="I1806" s="205"/>
      <c r="K1806" s="48" t="str">
        <f t="shared" si="56"/>
        <v>г Одинцово, ш Можайское, 32</v>
      </c>
      <c r="L1806" s="48" t="str">
        <f>VLOOKUP(A:A,Лист2!$A:$F,2,FALSE)</f>
        <v>г.Одинцово, Можайское шоссе, 32</v>
      </c>
      <c r="S1806" s="48">
        <f t="shared" si="57"/>
        <v>0</v>
      </c>
    </row>
    <row r="1807" spans="1:19" ht="11.85" customHeight="1" x14ac:dyDescent="0.2">
      <c r="A1807" s="48" t="s">
        <v>555</v>
      </c>
      <c r="B1807" s="209"/>
      <c r="C1807" s="210"/>
      <c r="D1807" s="211"/>
      <c r="E1807" s="204" t="s">
        <v>510</v>
      </c>
      <c r="F1807" s="205"/>
      <c r="G1807" s="50" t="s">
        <v>509</v>
      </c>
      <c r="H1807" s="204" t="s">
        <v>336</v>
      </c>
      <c r="I1807" s="205"/>
      <c r="K1807" s="48" t="str">
        <f t="shared" si="56"/>
        <v>г Одинцово, ш Можайское, 32</v>
      </c>
      <c r="L1807" s="48" t="str">
        <f>VLOOKUP(A:A,Лист2!$A:$F,2,FALSE)</f>
        <v>г.Одинцово, Можайское шоссе, 32</v>
      </c>
      <c r="S1807" s="57">
        <f>G1807*1</f>
        <v>48.44</v>
      </c>
    </row>
    <row r="1808" spans="1:19" ht="11.85" customHeight="1" x14ac:dyDescent="0.2">
      <c r="A1808" s="48" t="s">
        <v>555</v>
      </c>
      <c r="B1808" s="201"/>
      <c r="C1808" s="202"/>
      <c r="D1808" s="203"/>
      <c r="E1808" s="204" t="s">
        <v>508</v>
      </c>
      <c r="F1808" s="205"/>
      <c r="G1808" s="50" t="s">
        <v>507</v>
      </c>
      <c r="H1808" s="204" t="s">
        <v>375</v>
      </c>
      <c r="I1808" s="205"/>
      <c r="K1808" s="48" t="str">
        <f t="shared" si="56"/>
        <v>г Одинцово, ш Можайское, 32</v>
      </c>
      <c r="L1808" s="48" t="str">
        <f>VLOOKUP(A:A,Лист2!$A:$F,2,FALSE)</f>
        <v>г.Одинцово, Можайское шоссе, 32</v>
      </c>
      <c r="S1808" s="48">
        <f t="shared" si="57"/>
        <v>0</v>
      </c>
    </row>
    <row r="1809" spans="1:19" ht="11.85" customHeight="1" x14ac:dyDescent="0.2">
      <c r="A1809" s="48" t="s">
        <v>555</v>
      </c>
      <c r="B1809" s="198" t="s">
        <v>497</v>
      </c>
      <c r="C1809" s="199"/>
      <c r="D1809" s="200"/>
      <c r="E1809" s="204" t="s">
        <v>495</v>
      </c>
      <c r="F1809" s="205"/>
      <c r="G1809" s="50" t="s">
        <v>365</v>
      </c>
      <c r="H1809" s="204" t="s">
        <v>494</v>
      </c>
      <c r="I1809" s="205"/>
      <c r="K1809" s="48" t="str">
        <f t="shared" si="56"/>
        <v>г Одинцово, ш Можайское, 32</v>
      </c>
      <c r="L1809" s="48" t="str">
        <f>VLOOKUP(A:A,Лист2!$A:$F,2,FALSE)</f>
        <v>г.Одинцово, Можайское шоссе, 32</v>
      </c>
      <c r="S1809" s="48">
        <f t="shared" si="57"/>
        <v>0</v>
      </c>
    </row>
    <row r="1810" spans="1:19" ht="11.85" customHeight="1" x14ac:dyDescent="0.2">
      <c r="A1810" s="48" t="s">
        <v>555</v>
      </c>
      <c r="B1810" s="209"/>
      <c r="C1810" s="210"/>
      <c r="D1810" s="211"/>
      <c r="E1810" s="204" t="s">
        <v>492</v>
      </c>
      <c r="F1810" s="205"/>
      <c r="G1810" s="50" t="s">
        <v>350</v>
      </c>
      <c r="H1810" s="204" t="s">
        <v>491</v>
      </c>
      <c r="I1810" s="205"/>
      <c r="K1810" s="48" t="str">
        <f t="shared" si="56"/>
        <v>г Одинцово, ш Можайское, 32</v>
      </c>
      <c r="L1810" s="48" t="str">
        <f>VLOOKUP(A:A,Лист2!$A:$F,2,FALSE)</f>
        <v>г.Одинцово, Можайское шоссе, 32</v>
      </c>
      <c r="S1810" s="48">
        <f t="shared" si="57"/>
        <v>0</v>
      </c>
    </row>
    <row r="1811" spans="1:19" ht="11.85" customHeight="1" x14ac:dyDescent="0.2">
      <c r="A1811" s="48" t="s">
        <v>555</v>
      </c>
      <c r="B1811" s="201"/>
      <c r="C1811" s="202"/>
      <c r="D1811" s="203"/>
      <c r="E1811" s="204" t="s">
        <v>489</v>
      </c>
      <c r="F1811" s="205"/>
      <c r="G1811" s="50" t="s">
        <v>350</v>
      </c>
      <c r="H1811" s="204" t="s">
        <v>488</v>
      </c>
      <c r="I1811" s="205"/>
      <c r="K1811" s="48" t="str">
        <f t="shared" si="56"/>
        <v>г Одинцово, ш Можайское, 32</v>
      </c>
      <c r="L1811" s="48" t="str">
        <f>VLOOKUP(A:A,Лист2!$A:$F,2,FALSE)</f>
        <v>г.Одинцово, Можайское шоссе, 32</v>
      </c>
      <c r="S1811" s="48">
        <f t="shared" si="57"/>
        <v>0</v>
      </c>
    </row>
    <row r="1812" spans="1:19" ht="11.1" customHeight="1" x14ac:dyDescent="0.2">
      <c r="A1812" s="48" t="s">
        <v>555</v>
      </c>
      <c r="B1812" s="51"/>
      <c r="C1812" s="196" t="s">
        <v>554</v>
      </c>
      <c r="D1812" s="197"/>
      <c r="E1812" s="197"/>
      <c r="F1812" s="197"/>
      <c r="G1812" s="197"/>
      <c r="H1812" s="197"/>
      <c r="I1812" s="196"/>
      <c r="K1812" s="48" t="str">
        <f t="shared" si="56"/>
        <v>г Одинцово, ш Можайское, 32</v>
      </c>
      <c r="L1812" s="48" t="str">
        <f>VLOOKUP(A:A,Лист2!$A:$F,2,FALSE)</f>
        <v>г.Одинцово, Можайское шоссе, 32</v>
      </c>
      <c r="S1812" s="48">
        <f t="shared" si="57"/>
        <v>0</v>
      </c>
    </row>
    <row r="1813" spans="1:19" ht="11.85" customHeight="1" x14ac:dyDescent="0.2">
      <c r="A1813" s="48" t="s">
        <v>554</v>
      </c>
      <c r="B1813" s="198" t="s">
        <v>505</v>
      </c>
      <c r="C1813" s="199"/>
      <c r="D1813" s="200"/>
      <c r="E1813" s="204" t="s">
        <v>503</v>
      </c>
      <c r="F1813" s="205"/>
      <c r="G1813" s="50" t="s">
        <v>368</v>
      </c>
      <c r="H1813" s="204" t="s">
        <v>406</v>
      </c>
      <c r="I1813" s="205"/>
      <c r="K1813" s="48" t="str">
        <f t="shared" si="56"/>
        <v>г Одинцово, ш Можайское, 36</v>
      </c>
      <c r="L1813" s="48" t="str">
        <f>VLOOKUP(A:A,Лист2!$A:$F,2,FALSE)</f>
        <v>г.Одинцово, Можайское шоссе, 36</v>
      </c>
      <c r="S1813" s="48">
        <f t="shared" si="57"/>
        <v>0</v>
      </c>
    </row>
    <row r="1814" spans="1:19" ht="11.85" customHeight="1" x14ac:dyDescent="0.2">
      <c r="A1814" s="48" t="s">
        <v>554</v>
      </c>
      <c r="B1814" s="201"/>
      <c r="C1814" s="202"/>
      <c r="D1814" s="203"/>
      <c r="E1814" s="204" t="s">
        <v>501</v>
      </c>
      <c r="F1814" s="205"/>
      <c r="G1814" s="50" t="s">
        <v>368</v>
      </c>
      <c r="H1814" s="204" t="s">
        <v>488</v>
      </c>
      <c r="I1814" s="205"/>
      <c r="K1814" s="48" t="str">
        <f t="shared" si="56"/>
        <v>г Одинцово, ш Можайское, 36</v>
      </c>
      <c r="L1814" s="48" t="str">
        <f>VLOOKUP(A:A,Лист2!$A:$F,2,FALSE)</f>
        <v>г.Одинцово, Можайское шоссе, 36</v>
      </c>
      <c r="S1814" s="48">
        <f t="shared" si="57"/>
        <v>0</v>
      </c>
    </row>
    <row r="1815" spans="1:19" ht="11.85" customHeight="1" x14ac:dyDescent="0.2">
      <c r="A1815" s="48" t="s">
        <v>554</v>
      </c>
      <c r="B1815" s="198" t="s">
        <v>339</v>
      </c>
      <c r="C1815" s="199"/>
      <c r="D1815" s="200"/>
      <c r="E1815" s="204" t="s">
        <v>351</v>
      </c>
      <c r="F1815" s="205"/>
      <c r="G1815" s="50" t="s">
        <v>350</v>
      </c>
      <c r="H1815" s="204" t="s">
        <v>396</v>
      </c>
      <c r="I1815" s="205"/>
      <c r="K1815" s="48" t="str">
        <f t="shared" si="56"/>
        <v>г Одинцово, ш Можайское, 36</v>
      </c>
      <c r="L1815" s="48" t="str">
        <f>VLOOKUP(A:A,Лист2!$A:$F,2,FALSE)</f>
        <v>г.Одинцово, Можайское шоссе, 36</v>
      </c>
      <c r="S1815" s="48">
        <f t="shared" si="57"/>
        <v>0</v>
      </c>
    </row>
    <row r="1816" spans="1:19" ht="11.1" customHeight="1" x14ac:dyDescent="0.2">
      <c r="A1816" s="48" t="s">
        <v>554</v>
      </c>
      <c r="B1816" s="209"/>
      <c r="C1816" s="210"/>
      <c r="D1816" s="211"/>
      <c r="E1816" s="204" t="s">
        <v>371</v>
      </c>
      <c r="F1816" s="205"/>
      <c r="G1816" s="50" t="s">
        <v>350</v>
      </c>
      <c r="H1816" s="204" t="s">
        <v>396</v>
      </c>
      <c r="I1816" s="205"/>
      <c r="K1816" s="48" t="str">
        <f t="shared" si="56"/>
        <v>г Одинцово, ш Можайское, 36</v>
      </c>
      <c r="L1816" s="48" t="str">
        <f>VLOOKUP(A:A,Лист2!$A:$F,2,FALSE)</f>
        <v>г.Одинцово, Можайское шоссе, 36</v>
      </c>
      <c r="S1816" s="48">
        <f t="shared" si="57"/>
        <v>0</v>
      </c>
    </row>
    <row r="1817" spans="1:19" ht="11.85" customHeight="1" x14ac:dyDescent="0.2">
      <c r="A1817" s="48" t="s">
        <v>554</v>
      </c>
      <c r="B1817" s="209"/>
      <c r="C1817" s="210"/>
      <c r="D1817" s="211"/>
      <c r="E1817" s="204" t="s">
        <v>369</v>
      </c>
      <c r="F1817" s="205"/>
      <c r="G1817" s="50" t="s">
        <v>368</v>
      </c>
      <c r="H1817" s="204" t="s">
        <v>398</v>
      </c>
      <c r="I1817" s="205"/>
      <c r="K1817" s="48" t="str">
        <f t="shared" si="56"/>
        <v>г Одинцово, ш Можайское, 36</v>
      </c>
      <c r="L1817" s="48" t="str">
        <f>VLOOKUP(A:A,Лист2!$A:$F,2,FALSE)</f>
        <v>г.Одинцово, Можайское шоссе, 36</v>
      </c>
      <c r="S1817" s="48">
        <f t="shared" si="57"/>
        <v>0</v>
      </c>
    </row>
    <row r="1818" spans="1:19" ht="11.85" customHeight="1" x14ac:dyDescent="0.2">
      <c r="A1818" s="48" t="s">
        <v>554</v>
      </c>
      <c r="B1818" s="209"/>
      <c r="C1818" s="210"/>
      <c r="D1818" s="211"/>
      <c r="E1818" s="204" t="s">
        <v>366</v>
      </c>
      <c r="F1818" s="205"/>
      <c r="G1818" s="50" t="s">
        <v>365</v>
      </c>
      <c r="H1818" s="204" t="s">
        <v>401</v>
      </c>
      <c r="I1818" s="205"/>
      <c r="K1818" s="48" t="str">
        <f t="shared" si="56"/>
        <v>г Одинцово, ш Можайское, 36</v>
      </c>
      <c r="L1818" s="48" t="str">
        <f>VLOOKUP(A:A,Лист2!$A:$F,2,FALSE)</f>
        <v>г.Одинцово, Можайское шоссе, 36</v>
      </c>
      <c r="S1818" s="48">
        <f t="shared" si="57"/>
        <v>0</v>
      </c>
    </row>
    <row r="1819" spans="1:19" ht="11.85" customHeight="1" x14ac:dyDescent="0.2">
      <c r="A1819" s="48" t="s">
        <v>554</v>
      </c>
      <c r="B1819" s="209"/>
      <c r="C1819" s="210"/>
      <c r="D1819" s="211"/>
      <c r="E1819" s="204" t="s">
        <v>510</v>
      </c>
      <c r="F1819" s="205"/>
      <c r="G1819" s="50" t="s">
        <v>509</v>
      </c>
      <c r="H1819" s="204" t="s">
        <v>336</v>
      </c>
      <c r="I1819" s="205"/>
      <c r="K1819" s="48" t="str">
        <f t="shared" si="56"/>
        <v>г Одинцово, ш Можайское, 36</v>
      </c>
      <c r="L1819" s="48" t="str">
        <f>VLOOKUP(A:A,Лист2!$A:$F,2,FALSE)</f>
        <v>г.Одинцово, Можайское шоссе, 36</v>
      </c>
      <c r="S1819" s="57">
        <f>G1819*1</f>
        <v>48.44</v>
      </c>
    </row>
    <row r="1820" spans="1:19" ht="11.1" customHeight="1" x14ac:dyDescent="0.2">
      <c r="A1820" s="48" t="s">
        <v>554</v>
      </c>
      <c r="B1820" s="201"/>
      <c r="C1820" s="202"/>
      <c r="D1820" s="203"/>
      <c r="E1820" s="204" t="s">
        <v>508</v>
      </c>
      <c r="F1820" s="205"/>
      <c r="G1820" s="50" t="s">
        <v>507</v>
      </c>
      <c r="H1820" s="204" t="s">
        <v>375</v>
      </c>
      <c r="I1820" s="205"/>
      <c r="K1820" s="48" t="str">
        <f t="shared" si="56"/>
        <v>г Одинцово, ш Можайское, 36</v>
      </c>
      <c r="L1820" s="48" t="str">
        <f>VLOOKUP(A:A,Лист2!$A:$F,2,FALSE)</f>
        <v>г.Одинцово, Можайское шоссе, 36</v>
      </c>
      <c r="S1820" s="48">
        <f t="shared" si="57"/>
        <v>0</v>
      </c>
    </row>
    <row r="1821" spans="1:19" ht="11.85" customHeight="1" x14ac:dyDescent="0.2">
      <c r="A1821" s="48" t="s">
        <v>554</v>
      </c>
      <c r="B1821" s="198" t="s">
        <v>497</v>
      </c>
      <c r="C1821" s="199"/>
      <c r="D1821" s="200"/>
      <c r="E1821" s="204" t="s">
        <v>495</v>
      </c>
      <c r="F1821" s="205"/>
      <c r="G1821" s="50" t="s">
        <v>365</v>
      </c>
      <c r="H1821" s="204" t="s">
        <v>494</v>
      </c>
      <c r="I1821" s="205"/>
      <c r="K1821" s="48" t="str">
        <f t="shared" si="56"/>
        <v>г Одинцово, ш Можайское, 36</v>
      </c>
      <c r="L1821" s="48" t="str">
        <f>VLOOKUP(A:A,Лист2!$A:$F,2,FALSE)</f>
        <v>г.Одинцово, Можайское шоссе, 36</v>
      </c>
      <c r="S1821" s="48">
        <f t="shared" si="57"/>
        <v>0</v>
      </c>
    </row>
    <row r="1822" spans="1:19" ht="11.85" customHeight="1" x14ac:dyDescent="0.2">
      <c r="A1822" s="48" t="s">
        <v>554</v>
      </c>
      <c r="B1822" s="209"/>
      <c r="C1822" s="210"/>
      <c r="D1822" s="211"/>
      <c r="E1822" s="204" t="s">
        <v>492</v>
      </c>
      <c r="F1822" s="205"/>
      <c r="G1822" s="50" t="s">
        <v>350</v>
      </c>
      <c r="H1822" s="204" t="s">
        <v>491</v>
      </c>
      <c r="I1822" s="205"/>
      <c r="K1822" s="48" t="str">
        <f t="shared" si="56"/>
        <v>г Одинцово, ш Можайское, 36</v>
      </c>
      <c r="L1822" s="48" t="str">
        <f>VLOOKUP(A:A,Лист2!$A:$F,2,FALSE)</f>
        <v>г.Одинцово, Можайское шоссе, 36</v>
      </c>
      <c r="S1822" s="48">
        <f t="shared" si="57"/>
        <v>0</v>
      </c>
    </row>
    <row r="1823" spans="1:19" ht="11.85" customHeight="1" x14ac:dyDescent="0.2">
      <c r="A1823" s="48" t="s">
        <v>554</v>
      </c>
      <c r="B1823" s="201"/>
      <c r="C1823" s="202"/>
      <c r="D1823" s="203"/>
      <c r="E1823" s="204" t="s">
        <v>489</v>
      </c>
      <c r="F1823" s="205"/>
      <c r="G1823" s="50" t="s">
        <v>350</v>
      </c>
      <c r="H1823" s="204" t="s">
        <v>488</v>
      </c>
      <c r="I1823" s="205"/>
      <c r="K1823" s="48" t="str">
        <f t="shared" si="56"/>
        <v>г Одинцово, ш Можайское, 36</v>
      </c>
      <c r="L1823" s="48" t="str">
        <f>VLOOKUP(A:A,Лист2!$A:$F,2,FALSE)</f>
        <v>г.Одинцово, Можайское шоссе, 36</v>
      </c>
      <c r="S1823" s="48">
        <f t="shared" si="57"/>
        <v>0</v>
      </c>
    </row>
    <row r="1824" spans="1:19" ht="11.1" customHeight="1" x14ac:dyDescent="0.2">
      <c r="A1824" s="48" t="s">
        <v>554</v>
      </c>
      <c r="B1824" s="51"/>
      <c r="C1824" s="196" t="s">
        <v>553</v>
      </c>
      <c r="D1824" s="197"/>
      <c r="E1824" s="197"/>
      <c r="F1824" s="197"/>
      <c r="G1824" s="197"/>
      <c r="H1824" s="197"/>
      <c r="I1824" s="196"/>
      <c r="K1824" s="48" t="str">
        <f t="shared" si="56"/>
        <v>г Одинцово, ш Можайское, 36</v>
      </c>
      <c r="L1824" s="48" t="str">
        <f>VLOOKUP(A:A,Лист2!$A:$F,2,FALSE)</f>
        <v>г.Одинцово, Можайское шоссе, 36</v>
      </c>
      <c r="S1824" s="48">
        <f t="shared" si="57"/>
        <v>0</v>
      </c>
    </row>
    <row r="1825" spans="1:19" ht="11.85" customHeight="1" x14ac:dyDescent="0.2">
      <c r="A1825" s="48" t="s">
        <v>553</v>
      </c>
      <c r="B1825" s="198" t="s">
        <v>505</v>
      </c>
      <c r="C1825" s="199"/>
      <c r="D1825" s="200"/>
      <c r="E1825" s="204" t="s">
        <v>503</v>
      </c>
      <c r="F1825" s="205"/>
      <c r="G1825" s="50" t="s">
        <v>368</v>
      </c>
      <c r="H1825" s="204" t="s">
        <v>406</v>
      </c>
      <c r="I1825" s="205"/>
      <c r="K1825" s="48" t="str">
        <f t="shared" si="56"/>
        <v>г Одинцово, ш Можайское, 38</v>
      </c>
      <c r="L1825" s="48" t="str">
        <f>VLOOKUP(A:A,Лист2!$A:$F,2,FALSE)</f>
        <v>г.Одинцово, Можайское шоссе, 38</v>
      </c>
      <c r="S1825" s="48">
        <f t="shared" si="57"/>
        <v>0</v>
      </c>
    </row>
    <row r="1826" spans="1:19" ht="11.85" customHeight="1" x14ac:dyDescent="0.2">
      <c r="A1826" s="48" t="s">
        <v>553</v>
      </c>
      <c r="B1826" s="201"/>
      <c r="C1826" s="202"/>
      <c r="D1826" s="203"/>
      <c r="E1826" s="204" t="s">
        <v>501</v>
      </c>
      <c r="F1826" s="205"/>
      <c r="G1826" s="50" t="s">
        <v>368</v>
      </c>
      <c r="H1826" s="204" t="s">
        <v>488</v>
      </c>
      <c r="I1826" s="205"/>
      <c r="K1826" s="48" t="str">
        <f t="shared" si="56"/>
        <v>г Одинцово, ш Можайское, 38</v>
      </c>
      <c r="L1826" s="48" t="str">
        <f>VLOOKUP(A:A,Лист2!$A:$F,2,FALSE)</f>
        <v>г.Одинцово, Можайское шоссе, 38</v>
      </c>
      <c r="S1826" s="48">
        <f t="shared" si="57"/>
        <v>0</v>
      </c>
    </row>
    <row r="1827" spans="1:19" ht="11.85" customHeight="1" x14ac:dyDescent="0.2">
      <c r="A1827" s="48" t="s">
        <v>553</v>
      </c>
      <c r="B1827" s="198" t="s">
        <v>339</v>
      </c>
      <c r="C1827" s="199"/>
      <c r="D1827" s="200"/>
      <c r="E1827" s="204" t="s">
        <v>351</v>
      </c>
      <c r="F1827" s="205"/>
      <c r="G1827" s="50" t="s">
        <v>350</v>
      </c>
      <c r="H1827" s="204" t="s">
        <v>370</v>
      </c>
      <c r="I1827" s="205"/>
      <c r="K1827" s="48" t="str">
        <f t="shared" si="56"/>
        <v>г Одинцово, ш Можайское, 38</v>
      </c>
      <c r="L1827" s="48" t="str">
        <f>VLOOKUP(A:A,Лист2!$A:$F,2,FALSE)</f>
        <v>г.Одинцово, Можайское шоссе, 38</v>
      </c>
      <c r="S1827" s="48">
        <f t="shared" si="57"/>
        <v>0</v>
      </c>
    </row>
    <row r="1828" spans="1:19" ht="11.1" customHeight="1" x14ac:dyDescent="0.2">
      <c r="A1828" s="48" t="s">
        <v>553</v>
      </c>
      <c r="B1828" s="209"/>
      <c r="C1828" s="210"/>
      <c r="D1828" s="211"/>
      <c r="E1828" s="204" t="s">
        <v>371</v>
      </c>
      <c r="F1828" s="205"/>
      <c r="G1828" s="50" t="s">
        <v>350</v>
      </c>
      <c r="H1828" s="204" t="s">
        <v>370</v>
      </c>
      <c r="I1828" s="205"/>
      <c r="K1828" s="48" t="str">
        <f t="shared" si="56"/>
        <v>г Одинцово, ш Можайское, 38</v>
      </c>
      <c r="L1828" s="48" t="str">
        <f>VLOOKUP(A:A,Лист2!$A:$F,2,FALSE)</f>
        <v>г.Одинцово, Можайское шоссе, 38</v>
      </c>
      <c r="S1828" s="48">
        <f t="shared" si="57"/>
        <v>0</v>
      </c>
    </row>
    <row r="1829" spans="1:19" ht="11.85" customHeight="1" x14ac:dyDescent="0.2">
      <c r="A1829" s="48" t="s">
        <v>553</v>
      </c>
      <c r="B1829" s="209"/>
      <c r="C1829" s="210"/>
      <c r="D1829" s="211"/>
      <c r="E1829" s="204" t="s">
        <v>369</v>
      </c>
      <c r="F1829" s="205"/>
      <c r="G1829" s="50" t="s">
        <v>368</v>
      </c>
      <c r="H1829" s="204" t="s">
        <v>367</v>
      </c>
      <c r="I1829" s="205"/>
      <c r="K1829" s="48" t="str">
        <f t="shared" si="56"/>
        <v>г Одинцово, ш Можайское, 38</v>
      </c>
      <c r="L1829" s="48" t="str">
        <f>VLOOKUP(A:A,Лист2!$A:$F,2,FALSE)</f>
        <v>г.Одинцово, Можайское шоссе, 38</v>
      </c>
      <c r="S1829" s="48">
        <f t="shared" si="57"/>
        <v>0</v>
      </c>
    </row>
    <row r="1830" spans="1:19" ht="11.85" customHeight="1" x14ac:dyDescent="0.2">
      <c r="A1830" s="48" t="s">
        <v>553</v>
      </c>
      <c r="B1830" s="209"/>
      <c r="C1830" s="210"/>
      <c r="D1830" s="211"/>
      <c r="E1830" s="204" t="s">
        <v>366</v>
      </c>
      <c r="F1830" s="205"/>
      <c r="G1830" s="50" t="s">
        <v>365</v>
      </c>
      <c r="H1830" s="204" t="s">
        <v>364</v>
      </c>
      <c r="I1830" s="205"/>
      <c r="K1830" s="48" t="str">
        <f t="shared" si="56"/>
        <v>г Одинцово, ш Можайское, 38</v>
      </c>
      <c r="L1830" s="48" t="str">
        <f>VLOOKUP(A:A,Лист2!$A:$F,2,FALSE)</f>
        <v>г.Одинцово, Можайское шоссе, 38</v>
      </c>
      <c r="S1830" s="48">
        <f t="shared" si="57"/>
        <v>0</v>
      </c>
    </row>
    <row r="1831" spans="1:19" ht="11.85" customHeight="1" x14ac:dyDescent="0.2">
      <c r="A1831" s="48" t="s">
        <v>553</v>
      </c>
      <c r="B1831" s="209"/>
      <c r="C1831" s="210"/>
      <c r="D1831" s="211"/>
      <c r="E1831" s="204" t="s">
        <v>517</v>
      </c>
      <c r="F1831" s="205"/>
      <c r="G1831" s="50" t="s">
        <v>361</v>
      </c>
      <c r="H1831" s="204" t="s">
        <v>336</v>
      </c>
      <c r="I1831" s="205"/>
      <c r="K1831" s="48" t="str">
        <f t="shared" si="56"/>
        <v>г Одинцово, ш Можайское, 38</v>
      </c>
      <c r="L1831" s="48" t="str">
        <f>VLOOKUP(A:A,Лист2!$A:$F,2,FALSE)</f>
        <v>г.Одинцово, Можайское шоссе, 38</v>
      </c>
      <c r="S1831" s="57">
        <f>G1831*1</f>
        <v>33.17</v>
      </c>
    </row>
    <row r="1832" spans="1:19" ht="11.1" customHeight="1" x14ac:dyDescent="0.2">
      <c r="A1832" s="48" t="s">
        <v>553</v>
      </c>
      <c r="B1832" s="201"/>
      <c r="C1832" s="202"/>
      <c r="D1832" s="203"/>
      <c r="E1832" s="204" t="s">
        <v>514</v>
      </c>
      <c r="F1832" s="205"/>
      <c r="G1832" s="50" t="s">
        <v>507</v>
      </c>
      <c r="H1832" s="204" t="s">
        <v>346</v>
      </c>
      <c r="I1832" s="205"/>
      <c r="K1832" s="48" t="str">
        <f t="shared" si="56"/>
        <v>г Одинцово, ш Можайское, 38</v>
      </c>
      <c r="L1832" s="48" t="str">
        <f>VLOOKUP(A:A,Лист2!$A:$F,2,FALSE)</f>
        <v>г.Одинцово, Можайское шоссе, 38</v>
      </c>
      <c r="S1832" s="48">
        <f t="shared" si="57"/>
        <v>0</v>
      </c>
    </row>
    <row r="1833" spans="1:19" ht="11.85" customHeight="1" x14ac:dyDescent="0.2">
      <c r="A1833" s="48" t="s">
        <v>553</v>
      </c>
      <c r="B1833" s="198" t="s">
        <v>497</v>
      </c>
      <c r="C1833" s="199"/>
      <c r="D1833" s="200"/>
      <c r="E1833" s="204" t="s">
        <v>495</v>
      </c>
      <c r="F1833" s="205"/>
      <c r="G1833" s="50" t="s">
        <v>365</v>
      </c>
      <c r="H1833" s="204" t="s">
        <v>494</v>
      </c>
      <c r="I1833" s="205"/>
      <c r="K1833" s="48" t="str">
        <f t="shared" si="56"/>
        <v>г Одинцово, ш Можайское, 38</v>
      </c>
      <c r="L1833" s="48" t="str">
        <f>VLOOKUP(A:A,Лист2!$A:$F,2,FALSE)</f>
        <v>г.Одинцово, Можайское шоссе, 38</v>
      </c>
      <c r="S1833" s="48">
        <f t="shared" si="57"/>
        <v>0</v>
      </c>
    </row>
    <row r="1834" spans="1:19" ht="11.85" customHeight="1" x14ac:dyDescent="0.2">
      <c r="A1834" s="48" t="s">
        <v>553</v>
      </c>
      <c r="B1834" s="209"/>
      <c r="C1834" s="210"/>
      <c r="D1834" s="211"/>
      <c r="E1834" s="204" t="s">
        <v>492</v>
      </c>
      <c r="F1834" s="205"/>
      <c r="G1834" s="50" t="s">
        <v>350</v>
      </c>
      <c r="H1834" s="204" t="s">
        <v>491</v>
      </c>
      <c r="I1834" s="205"/>
      <c r="K1834" s="48" t="str">
        <f t="shared" si="56"/>
        <v>г Одинцово, ш Можайское, 38</v>
      </c>
      <c r="L1834" s="48" t="str">
        <f>VLOOKUP(A:A,Лист2!$A:$F,2,FALSE)</f>
        <v>г.Одинцово, Можайское шоссе, 38</v>
      </c>
      <c r="S1834" s="48">
        <f t="shared" si="57"/>
        <v>0</v>
      </c>
    </row>
    <row r="1835" spans="1:19" ht="11.85" customHeight="1" x14ac:dyDescent="0.2">
      <c r="A1835" s="48" t="s">
        <v>553</v>
      </c>
      <c r="B1835" s="201"/>
      <c r="C1835" s="202"/>
      <c r="D1835" s="203"/>
      <c r="E1835" s="204" t="s">
        <v>489</v>
      </c>
      <c r="F1835" s="205"/>
      <c r="G1835" s="50" t="s">
        <v>350</v>
      </c>
      <c r="H1835" s="204" t="s">
        <v>488</v>
      </c>
      <c r="I1835" s="205"/>
      <c r="K1835" s="48" t="str">
        <f t="shared" si="56"/>
        <v>г Одинцово, ш Можайское, 38</v>
      </c>
      <c r="L1835" s="48" t="str">
        <f>VLOOKUP(A:A,Лист2!$A:$F,2,FALSE)</f>
        <v>г.Одинцово, Можайское шоссе, 38</v>
      </c>
      <c r="S1835" s="48">
        <f t="shared" si="57"/>
        <v>0</v>
      </c>
    </row>
    <row r="1836" spans="1:19" ht="11.1" customHeight="1" x14ac:dyDescent="0.2">
      <c r="A1836" s="48" t="s">
        <v>553</v>
      </c>
      <c r="B1836" s="51"/>
      <c r="C1836" s="196" t="s">
        <v>552</v>
      </c>
      <c r="D1836" s="197"/>
      <c r="E1836" s="197"/>
      <c r="F1836" s="197"/>
      <c r="G1836" s="197"/>
      <c r="H1836" s="197"/>
      <c r="I1836" s="196"/>
      <c r="K1836" s="48" t="str">
        <f t="shared" si="56"/>
        <v>г Одинцово, ш Можайское, 38</v>
      </c>
      <c r="L1836" s="48" t="str">
        <f>VLOOKUP(A:A,Лист2!$A:$F,2,FALSE)</f>
        <v>г.Одинцово, Можайское шоссе, 38</v>
      </c>
      <c r="S1836" s="48">
        <f t="shared" si="57"/>
        <v>0</v>
      </c>
    </row>
    <row r="1837" spans="1:19" ht="11.85" customHeight="1" x14ac:dyDescent="0.2">
      <c r="A1837" s="48" t="s">
        <v>552</v>
      </c>
      <c r="B1837" s="198" t="s">
        <v>339</v>
      </c>
      <c r="C1837" s="199"/>
      <c r="D1837" s="200"/>
      <c r="E1837" s="204" t="s">
        <v>351</v>
      </c>
      <c r="F1837" s="205"/>
      <c r="G1837" s="50" t="s">
        <v>350</v>
      </c>
      <c r="H1837" s="204" t="s">
        <v>396</v>
      </c>
      <c r="I1837" s="205"/>
      <c r="K1837" s="48" t="str">
        <f t="shared" si="56"/>
        <v>г Одинцово, ш Можайское, 40</v>
      </c>
      <c r="L1837" s="48" t="str">
        <f>VLOOKUP(A:A,Лист2!$A:$F,2,FALSE)</f>
        <v>г.Одинцово, Можайское шоссе, 40</v>
      </c>
      <c r="S1837" s="48">
        <f t="shared" si="57"/>
        <v>0</v>
      </c>
    </row>
    <row r="1838" spans="1:19" ht="11.85" customHeight="1" x14ac:dyDescent="0.2">
      <c r="A1838" s="48" t="s">
        <v>552</v>
      </c>
      <c r="B1838" s="209"/>
      <c r="C1838" s="210"/>
      <c r="D1838" s="211"/>
      <c r="E1838" s="204" t="s">
        <v>371</v>
      </c>
      <c r="F1838" s="205"/>
      <c r="G1838" s="50" t="s">
        <v>350</v>
      </c>
      <c r="H1838" s="204" t="s">
        <v>396</v>
      </c>
      <c r="I1838" s="205"/>
      <c r="K1838" s="48" t="str">
        <f t="shared" si="56"/>
        <v>г Одинцово, ш Можайское, 40</v>
      </c>
      <c r="L1838" s="48" t="str">
        <f>VLOOKUP(A:A,Лист2!$A:$F,2,FALSE)</f>
        <v>г.Одинцово, Можайское шоссе, 40</v>
      </c>
      <c r="S1838" s="48">
        <f t="shared" si="57"/>
        <v>0</v>
      </c>
    </row>
    <row r="1839" spans="1:19" ht="11.85" customHeight="1" x14ac:dyDescent="0.2">
      <c r="A1839" s="48" t="s">
        <v>552</v>
      </c>
      <c r="B1839" s="209"/>
      <c r="C1839" s="210"/>
      <c r="D1839" s="211"/>
      <c r="E1839" s="204" t="s">
        <v>369</v>
      </c>
      <c r="F1839" s="205"/>
      <c r="G1839" s="50" t="s">
        <v>368</v>
      </c>
      <c r="H1839" s="204" t="s">
        <v>398</v>
      </c>
      <c r="I1839" s="205"/>
      <c r="K1839" s="48" t="str">
        <f t="shared" si="56"/>
        <v>г Одинцово, ш Можайское, 40</v>
      </c>
      <c r="L1839" s="48" t="str">
        <f>VLOOKUP(A:A,Лист2!$A:$F,2,FALSE)</f>
        <v>г.Одинцово, Можайское шоссе, 40</v>
      </c>
      <c r="S1839" s="48">
        <f t="shared" si="57"/>
        <v>0</v>
      </c>
    </row>
    <row r="1840" spans="1:19" ht="11.1" customHeight="1" x14ac:dyDescent="0.2">
      <c r="A1840" s="48" t="s">
        <v>552</v>
      </c>
      <c r="B1840" s="209"/>
      <c r="C1840" s="210"/>
      <c r="D1840" s="211"/>
      <c r="E1840" s="204" t="s">
        <v>366</v>
      </c>
      <c r="F1840" s="205"/>
      <c r="G1840" s="50" t="s">
        <v>365</v>
      </c>
      <c r="H1840" s="204" t="s">
        <v>401</v>
      </c>
      <c r="I1840" s="205"/>
      <c r="K1840" s="48" t="str">
        <f t="shared" si="56"/>
        <v>г Одинцово, ш Можайское, 40</v>
      </c>
      <c r="L1840" s="48" t="str">
        <f>VLOOKUP(A:A,Лист2!$A:$F,2,FALSE)</f>
        <v>г.Одинцово, Можайское шоссе, 40</v>
      </c>
      <c r="S1840" s="48">
        <f t="shared" si="57"/>
        <v>0</v>
      </c>
    </row>
    <row r="1841" spans="1:19" ht="11.85" customHeight="1" x14ac:dyDescent="0.2">
      <c r="A1841" s="48" t="s">
        <v>552</v>
      </c>
      <c r="B1841" s="209"/>
      <c r="C1841" s="210"/>
      <c r="D1841" s="211"/>
      <c r="E1841" s="204" t="s">
        <v>510</v>
      </c>
      <c r="F1841" s="205"/>
      <c r="G1841" s="50" t="s">
        <v>509</v>
      </c>
      <c r="H1841" s="204" t="s">
        <v>336</v>
      </c>
      <c r="I1841" s="205"/>
      <c r="K1841" s="48" t="str">
        <f t="shared" si="56"/>
        <v>г Одинцово, ш Можайское, 40</v>
      </c>
      <c r="L1841" s="48" t="str">
        <f>VLOOKUP(A:A,Лист2!$A:$F,2,FALSE)</f>
        <v>г.Одинцово, Можайское шоссе, 40</v>
      </c>
      <c r="S1841" s="57">
        <f>G1841*1</f>
        <v>48.44</v>
      </c>
    </row>
    <row r="1842" spans="1:19" ht="11.85" customHeight="1" x14ac:dyDescent="0.2">
      <c r="A1842" s="48" t="s">
        <v>552</v>
      </c>
      <c r="B1842" s="201"/>
      <c r="C1842" s="202"/>
      <c r="D1842" s="203"/>
      <c r="E1842" s="204" t="s">
        <v>508</v>
      </c>
      <c r="F1842" s="205"/>
      <c r="G1842" s="50" t="s">
        <v>507</v>
      </c>
      <c r="H1842" s="204" t="s">
        <v>375</v>
      </c>
      <c r="I1842" s="205"/>
      <c r="K1842" s="48" t="str">
        <f t="shared" si="56"/>
        <v>г Одинцово, ш Можайское, 40</v>
      </c>
      <c r="L1842" s="48" t="str">
        <f>VLOOKUP(A:A,Лист2!$A:$F,2,FALSE)</f>
        <v>г.Одинцово, Можайское шоссе, 40</v>
      </c>
      <c r="S1842" s="48">
        <f t="shared" si="57"/>
        <v>0</v>
      </c>
    </row>
    <row r="1843" spans="1:19" ht="11.85" customHeight="1" x14ac:dyDescent="0.2">
      <c r="A1843" s="48" t="s">
        <v>552</v>
      </c>
      <c r="B1843" s="51"/>
      <c r="C1843" s="196" t="s">
        <v>551</v>
      </c>
      <c r="D1843" s="197"/>
      <c r="E1843" s="197"/>
      <c r="F1843" s="197"/>
      <c r="G1843" s="197"/>
      <c r="H1843" s="197"/>
      <c r="I1843" s="196"/>
      <c r="K1843" s="48" t="str">
        <f t="shared" si="56"/>
        <v>г Одинцово, ш Можайское, 40</v>
      </c>
      <c r="L1843" s="48" t="str">
        <f>VLOOKUP(A:A,Лист2!$A:$F,2,FALSE)</f>
        <v>г.Одинцово, Можайское шоссе, 40</v>
      </c>
      <c r="S1843" s="48">
        <f t="shared" si="57"/>
        <v>0</v>
      </c>
    </row>
    <row r="1844" spans="1:19" ht="11.1" customHeight="1" x14ac:dyDescent="0.2">
      <c r="A1844" s="48" t="s">
        <v>551</v>
      </c>
      <c r="B1844" s="198" t="s">
        <v>339</v>
      </c>
      <c r="C1844" s="199"/>
      <c r="D1844" s="200"/>
      <c r="E1844" s="204" t="s">
        <v>351</v>
      </c>
      <c r="F1844" s="205"/>
      <c r="G1844" s="50" t="s">
        <v>350</v>
      </c>
      <c r="H1844" s="204" t="s">
        <v>370</v>
      </c>
      <c r="I1844" s="205"/>
      <c r="K1844" s="48" t="str">
        <f t="shared" si="56"/>
        <v>г Одинцово, ш Можайское, 41</v>
      </c>
      <c r="L1844" s="48" t="str">
        <f>VLOOKUP(A:A,Лист2!$A:$F,2,FALSE)</f>
        <v>г.Одинцово, Можайское шоссе, 41</v>
      </c>
      <c r="S1844" s="48">
        <f t="shared" si="57"/>
        <v>0</v>
      </c>
    </row>
    <row r="1845" spans="1:19" ht="11.85" customHeight="1" x14ac:dyDescent="0.2">
      <c r="A1845" s="48" t="s">
        <v>551</v>
      </c>
      <c r="B1845" s="209"/>
      <c r="C1845" s="210"/>
      <c r="D1845" s="211"/>
      <c r="E1845" s="204" t="s">
        <v>371</v>
      </c>
      <c r="F1845" s="205"/>
      <c r="G1845" s="50" t="s">
        <v>350</v>
      </c>
      <c r="H1845" s="204" t="s">
        <v>370</v>
      </c>
      <c r="I1845" s="205"/>
      <c r="K1845" s="48" t="str">
        <f t="shared" si="56"/>
        <v>г Одинцово, ш Можайское, 41</v>
      </c>
      <c r="L1845" s="48" t="str">
        <f>VLOOKUP(A:A,Лист2!$A:$F,2,FALSE)</f>
        <v>г.Одинцово, Можайское шоссе, 41</v>
      </c>
      <c r="S1845" s="48">
        <f t="shared" si="57"/>
        <v>0</v>
      </c>
    </row>
    <row r="1846" spans="1:19" ht="11.85" customHeight="1" x14ac:dyDescent="0.2">
      <c r="A1846" s="48" t="s">
        <v>551</v>
      </c>
      <c r="B1846" s="209"/>
      <c r="C1846" s="210"/>
      <c r="D1846" s="211"/>
      <c r="E1846" s="204" t="s">
        <v>369</v>
      </c>
      <c r="F1846" s="205"/>
      <c r="G1846" s="50" t="s">
        <v>368</v>
      </c>
      <c r="H1846" s="204" t="s">
        <v>367</v>
      </c>
      <c r="I1846" s="205"/>
      <c r="K1846" s="48" t="str">
        <f t="shared" si="56"/>
        <v>г Одинцово, ш Можайское, 41</v>
      </c>
      <c r="L1846" s="48" t="str">
        <f>VLOOKUP(A:A,Лист2!$A:$F,2,FALSE)</f>
        <v>г.Одинцово, Можайское шоссе, 41</v>
      </c>
      <c r="S1846" s="48">
        <f t="shared" si="57"/>
        <v>0</v>
      </c>
    </row>
    <row r="1847" spans="1:19" ht="11.85" customHeight="1" x14ac:dyDescent="0.2">
      <c r="A1847" s="48" t="s">
        <v>551</v>
      </c>
      <c r="B1847" s="209"/>
      <c r="C1847" s="210"/>
      <c r="D1847" s="211"/>
      <c r="E1847" s="204" t="s">
        <v>366</v>
      </c>
      <c r="F1847" s="205"/>
      <c r="G1847" s="50" t="s">
        <v>365</v>
      </c>
      <c r="H1847" s="204" t="s">
        <v>364</v>
      </c>
      <c r="I1847" s="205"/>
      <c r="K1847" s="48" t="str">
        <f t="shared" si="56"/>
        <v>г Одинцово, ш Можайское, 41</v>
      </c>
      <c r="L1847" s="48" t="str">
        <f>VLOOKUP(A:A,Лист2!$A:$F,2,FALSE)</f>
        <v>г.Одинцово, Можайское шоссе, 41</v>
      </c>
      <c r="S1847" s="48">
        <f t="shared" si="57"/>
        <v>0</v>
      </c>
    </row>
    <row r="1848" spans="1:19" ht="11.1" customHeight="1" x14ac:dyDescent="0.2">
      <c r="A1848" s="48" t="s">
        <v>551</v>
      </c>
      <c r="B1848" s="209"/>
      <c r="C1848" s="210"/>
      <c r="D1848" s="211"/>
      <c r="E1848" s="204" t="s">
        <v>517</v>
      </c>
      <c r="F1848" s="205"/>
      <c r="G1848" s="50" t="s">
        <v>361</v>
      </c>
      <c r="H1848" s="204" t="s">
        <v>336</v>
      </c>
      <c r="I1848" s="205"/>
      <c r="K1848" s="48" t="str">
        <f t="shared" si="56"/>
        <v>г Одинцово, ш Можайское, 41</v>
      </c>
      <c r="L1848" s="48" t="str">
        <f>VLOOKUP(A:A,Лист2!$A:$F,2,FALSE)</f>
        <v>г.Одинцово, Можайское шоссе, 41</v>
      </c>
      <c r="S1848" s="57">
        <f>G1848*1</f>
        <v>33.17</v>
      </c>
    </row>
    <row r="1849" spans="1:19" ht="11.85" customHeight="1" x14ac:dyDescent="0.2">
      <c r="A1849" s="48" t="s">
        <v>551</v>
      </c>
      <c r="B1849" s="201"/>
      <c r="C1849" s="202"/>
      <c r="D1849" s="203"/>
      <c r="E1849" s="204" t="s">
        <v>514</v>
      </c>
      <c r="F1849" s="205"/>
      <c r="G1849" s="50" t="s">
        <v>507</v>
      </c>
      <c r="H1849" s="204" t="s">
        <v>346</v>
      </c>
      <c r="I1849" s="205"/>
      <c r="K1849" s="48" t="str">
        <f t="shared" si="56"/>
        <v>г Одинцово, ш Можайское, 41</v>
      </c>
      <c r="L1849" s="48" t="str">
        <f>VLOOKUP(A:A,Лист2!$A:$F,2,FALSE)</f>
        <v>г.Одинцово, Можайское шоссе, 41</v>
      </c>
      <c r="S1849" s="48">
        <f t="shared" si="57"/>
        <v>0</v>
      </c>
    </row>
    <row r="1850" spans="1:19" ht="11.85" customHeight="1" x14ac:dyDescent="0.2">
      <c r="A1850" s="48" t="s">
        <v>551</v>
      </c>
      <c r="B1850" s="51"/>
      <c r="C1850" s="196" t="s">
        <v>550</v>
      </c>
      <c r="D1850" s="197"/>
      <c r="E1850" s="197"/>
      <c r="F1850" s="197"/>
      <c r="G1850" s="197"/>
      <c r="H1850" s="197"/>
      <c r="I1850" s="196"/>
      <c r="K1850" s="48" t="str">
        <f t="shared" si="56"/>
        <v>г Одинцово, ш Можайское, 41</v>
      </c>
      <c r="L1850" s="48" t="str">
        <f>VLOOKUP(A:A,Лист2!$A:$F,2,FALSE)</f>
        <v>г.Одинцово, Можайское шоссе, 41</v>
      </c>
      <c r="S1850" s="48">
        <f t="shared" si="57"/>
        <v>0</v>
      </c>
    </row>
    <row r="1851" spans="1:19" ht="11.85" customHeight="1" x14ac:dyDescent="0.2">
      <c r="A1851" s="48" t="s">
        <v>550</v>
      </c>
      <c r="B1851" s="198" t="s">
        <v>505</v>
      </c>
      <c r="C1851" s="199"/>
      <c r="D1851" s="200"/>
      <c r="E1851" s="204" t="s">
        <v>503</v>
      </c>
      <c r="F1851" s="205"/>
      <c r="G1851" s="50" t="s">
        <v>368</v>
      </c>
      <c r="H1851" s="204" t="s">
        <v>406</v>
      </c>
      <c r="I1851" s="205"/>
      <c r="K1851" s="48" t="str">
        <f t="shared" si="56"/>
        <v>г Одинцово, ш Можайское, 42</v>
      </c>
      <c r="L1851" s="48" t="str">
        <f>VLOOKUP(A:A,Лист2!$A:$F,2,FALSE)</f>
        <v>г.Одинцово, Можайское шоссе, 42</v>
      </c>
      <c r="S1851" s="48">
        <f t="shared" si="57"/>
        <v>0</v>
      </c>
    </row>
    <row r="1852" spans="1:19" ht="11.1" customHeight="1" x14ac:dyDescent="0.2">
      <c r="A1852" s="48" t="s">
        <v>550</v>
      </c>
      <c r="B1852" s="201"/>
      <c r="C1852" s="202"/>
      <c r="D1852" s="203"/>
      <c r="E1852" s="204" t="s">
        <v>501</v>
      </c>
      <c r="F1852" s="205"/>
      <c r="G1852" s="50" t="s">
        <v>368</v>
      </c>
      <c r="H1852" s="204" t="s">
        <v>488</v>
      </c>
      <c r="I1852" s="205"/>
      <c r="K1852" s="48" t="str">
        <f t="shared" si="56"/>
        <v>г Одинцово, ш Можайское, 42</v>
      </c>
      <c r="L1852" s="48" t="str">
        <f>VLOOKUP(A:A,Лист2!$A:$F,2,FALSE)</f>
        <v>г.Одинцово, Можайское шоссе, 42</v>
      </c>
      <c r="S1852" s="48">
        <f t="shared" si="57"/>
        <v>0</v>
      </c>
    </row>
    <row r="1853" spans="1:19" ht="11.85" customHeight="1" x14ac:dyDescent="0.2">
      <c r="A1853" s="48" t="s">
        <v>550</v>
      </c>
      <c r="B1853" s="198" t="s">
        <v>339</v>
      </c>
      <c r="C1853" s="199"/>
      <c r="D1853" s="200"/>
      <c r="E1853" s="204" t="s">
        <v>351</v>
      </c>
      <c r="F1853" s="205"/>
      <c r="G1853" s="50" t="s">
        <v>350</v>
      </c>
      <c r="H1853" s="204" t="s">
        <v>396</v>
      </c>
      <c r="I1853" s="205"/>
      <c r="K1853" s="48" t="str">
        <f t="shared" si="56"/>
        <v>г Одинцово, ш Можайское, 42</v>
      </c>
      <c r="L1853" s="48" t="str">
        <f>VLOOKUP(A:A,Лист2!$A:$F,2,FALSE)</f>
        <v>г.Одинцово, Можайское шоссе, 42</v>
      </c>
      <c r="S1853" s="48">
        <f t="shared" si="57"/>
        <v>0</v>
      </c>
    </row>
    <row r="1854" spans="1:19" ht="11.85" customHeight="1" x14ac:dyDescent="0.2">
      <c r="A1854" s="48" t="s">
        <v>550</v>
      </c>
      <c r="B1854" s="209"/>
      <c r="C1854" s="210"/>
      <c r="D1854" s="211"/>
      <c r="E1854" s="204" t="s">
        <v>371</v>
      </c>
      <c r="F1854" s="205"/>
      <c r="G1854" s="50" t="s">
        <v>350</v>
      </c>
      <c r="H1854" s="204" t="s">
        <v>396</v>
      </c>
      <c r="I1854" s="205"/>
      <c r="K1854" s="48" t="str">
        <f t="shared" si="56"/>
        <v>г Одинцово, ш Можайское, 42</v>
      </c>
      <c r="L1854" s="48" t="str">
        <f>VLOOKUP(A:A,Лист2!$A:$F,2,FALSE)</f>
        <v>г.Одинцово, Можайское шоссе, 42</v>
      </c>
      <c r="S1854" s="48">
        <f t="shared" si="57"/>
        <v>0</v>
      </c>
    </row>
    <row r="1855" spans="1:19" ht="11.85" customHeight="1" x14ac:dyDescent="0.2">
      <c r="A1855" s="48" t="s">
        <v>550</v>
      </c>
      <c r="B1855" s="209"/>
      <c r="C1855" s="210"/>
      <c r="D1855" s="211"/>
      <c r="E1855" s="204" t="s">
        <v>369</v>
      </c>
      <c r="F1855" s="205"/>
      <c r="G1855" s="50" t="s">
        <v>368</v>
      </c>
      <c r="H1855" s="204" t="s">
        <v>398</v>
      </c>
      <c r="I1855" s="205"/>
      <c r="K1855" s="48" t="str">
        <f t="shared" si="56"/>
        <v>г Одинцово, ш Можайское, 42</v>
      </c>
      <c r="L1855" s="48" t="str">
        <f>VLOOKUP(A:A,Лист2!$A:$F,2,FALSE)</f>
        <v>г.Одинцово, Можайское шоссе, 42</v>
      </c>
      <c r="S1855" s="48">
        <f t="shared" si="57"/>
        <v>0</v>
      </c>
    </row>
    <row r="1856" spans="1:19" ht="11.1" customHeight="1" x14ac:dyDescent="0.2">
      <c r="A1856" s="48" t="s">
        <v>550</v>
      </c>
      <c r="B1856" s="209"/>
      <c r="C1856" s="210"/>
      <c r="D1856" s="211"/>
      <c r="E1856" s="204" t="s">
        <v>366</v>
      </c>
      <c r="F1856" s="205"/>
      <c r="G1856" s="50" t="s">
        <v>365</v>
      </c>
      <c r="H1856" s="204" t="s">
        <v>401</v>
      </c>
      <c r="I1856" s="205"/>
      <c r="K1856" s="48" t="str">
        <f t="shared" si="56"/>
        <v>г Одинцово, ш Можайское, 42</v>
      </c>
      <c r="L1856" s="48" t="str">
        <f>VLOOKUP(A:A,Лист2!$A:$F,2,FALSE)</f>
        <v>г.Одинцово, Можайское шоссе, 42</v>
      </c>
      <c r="S1856" s="48">
        <f t="shared" si="57"/>
        <v>0</v>
      </c>
    </row>
    <row r="1857" spans="1:19" ht="11.85" customHeight="1" x14ac:dyDescent="0.2">
      <c r="A1857" s="48" t="s">
        <v>550</v>
      </c>
      <c r="B1857" s="209"/>
      <c r="C1857" s="210"/>
      <c r="D1857" s="211"/>
      <c r="E1857" s="204" t="s">
        <v>510</v>
      </c>
      <c r="F1857" s="205"/>
      <c r="G1857" s="50" t="s">
        <v>509</v>
      </c>
      <c r="H1857" s="204" t="s">
        <v>336</v>
      </c>
      <c r="I1857" s="205"/>
      <c r="K1857" s="48" t="str">
        <f t="shared" si="56"/>
        <v>г Одинцово, ш Можайское, 42</v>
      </c>
      <c r="L1857" s="48" t="str">
        <f>VLOOKUP(A:A,Лист2!$A:$F,2,FALSE)</f>
        <v>г.Одинцово, Можайское шоссе, 42</v>
      </c>
      <c r="S1857" s="57">
        <f>G1857*1</f>
        <v>48.44</v>
      </c>
    </row>
    <row r="1858" spans="1:19" ht="11.85" customHeight="1" x14ac:dyDescent="0.2">
      <c r="A1858" s="48" t="s">
        <v>550</v>
      </c>
      <c r="B1858" s="201"/>
      <c r="C1858" s="202"/>
      <c r="D1858" s="203"/>
      <c r="E1858" s="204" t="s">
        <v>508</v>
      </c>
      <c r="F1858" s="205"/>
      <c r="G1858" s="50" t="s">
        <v>507</v>
      </c>
      <c r="H1858" s="204" t="s">
        <v>375</v>
      </c>
      <c r="I1858" s="205"/>
      <c r="K1858" s="48" t="str">
        <f t="shared" si="56"/>
        <v>г Одинцово, ш Можайское, 42</v>
      </c>
      <c r="L1858" s="48" t="str">
        <f>VLOOKUP(A:A,Лист2!$A:$F,2,FALSE)</f>
        <v>г.Одинцово, Можайское шоссе, 42</v>
      </c>
      <c r="S1858" s="48">
        <f t="shared" si="57"/>
        <v>0</v>
      </c>
    </row>
    <row r="1859" spans="1:19" ht="11.85" customHeight="1" x14ac:dyDescent="0.2">
      <c r="A1859" s="48" t="s">
        <v>550</v>
      </c>
      <c r="B1859" s="198" t="s">
        <v>497</v>
      </c>
      <c r="C1859" s="199"/>
      <c r="D1859" s="200"/>
      <c r="E1859" s="204" t="s">
        <v>495</v>
      </c>
      <c r="F1859" s="205"/>
      <c r="G1859" s="50" t="s">
        <v>365</v>
      </c>
      <c r="H1859" s="204" t="s">
        <v>494</v>
      </c>
      <c r="I1859" s="205"/>
      <c r="K1859" s="48" t="str">
        <f t="shared" si="56"/>
        <v>г Одинцово, ш Можайское, 42</v>
      </c>
      <c r="L1859" s="48" t="str">
        <f>VLOOKUP(A:A,Лист2!$A:$F,2,FALSE)</f>
        <v>г.Одинцово, Можайское шоссе, 42</v>
      </c>
      <c r="S1859" s="48">
        <f t="shared" si="57"/>
        <v>0</v>
      </c>
    </row>
    <row r="1860" spans="1:19" ht="11.1" customHeight="1" x14ac:dyDescent="0.2">
      <c r="A1860" s="48" t="s">
        <v>550</v>
      </c>
      <c r="B1860" s="209"/>
      <c r="C1860" s="210"/>
      <c r="D1860" s="211"/>
      <c r="E1860" s="204" t="s">
        <v>492</v>
      </c>
      <c r="F1860" s="205"/>
      <c r="G1860" s="50" t="s">
        <v>350</v>
      </c>
      <c r="H1860" s="204" t="s">
        <v>491</v>
      </c>
      <c r="I1860" s="205"/>
      <c r="K1860" s="48" t="str">
        <f t="shared" si="56"/>
        <v>г Одинцово, ш Можайское, 42</v>
      </c>
      <c r="L1860" s="48" t="str">
        <f>VLOOKUP(A:A,Лист2!$A:$F,2,FALSE)</f>
        <v>г.Одинцово, Можайское шоссе, 42</v>
      </c>
      <c r="S1860" s="48">
        <f t="shared" si="57"/>
        <v>0</v>
      </c>
    </row>
    <row r="1861" spans="1:19" ht="11.85" customHeight="1" x14ac:dyDescent="0.2">
      <c r="A1861" s="48" t="s">
        <v>550</v>
      </c>
      <c r="B1861" s="201"/>
      <c r="C1861" s="202"/>
      <c r="D1861" s="203"/>
      <c r="E1861" s="204" t="s">
        <v>489</v>
      </c>
      <c r="F1861" s="205"/>
      <c r="G1861" s="50" t="s">
        <v>350</v>
      </c>
      <c r="H1861" s="204" t="s">
        <v>488</v>
      </c>
      <c r="I1861" s="205"/>
      <c r="K1861" s="48" t="str">
        <f t="shared" si="56"/>
        <v>г Одинцово, ш Можайское, 42</v>
      </c>
      <c r="L1861" s="48" t="str">
        <f>VLOOKUP(A:A,Лист2!$A:$F,2,FALSE)</f>
        <v>г.Одинцово, Можайское шоссе, 42</v>
      </c>
      <c r="S1861" s="48">
        <f t="shared" si="57"/>
        <v>0</v>
      </c>
    </row>
    <row r="1862" spans="1:19" ht="11.85" customHeight="1" x14ac:dyDescent="0.2">
      <c r="A1862" s="48" t="s">
        <v>550</v>
      </c>
      <c r="B1862" s="51"/>
      <c r="C1862" s="196" t="s">
        <v>549</v>
      </c>
      <c r="D1862" s="197"/>
      <c r="E1862" s="197"/>
      <c r="F1862" s="197"/>
      <c r="G1862" s="197"/>
      <c r="H1862" s="197"/>
      <c r="I1862" s="196"/>
      <c r="K1862" s="48" t="str">
        <f t="shared" si="56"/>
        <v>г Одинцово, ш Можайское, 42</v>
      </c>
      <c r="L1862" s="48" t="str">
        <f>VLOOKUP(A:A,Лист2!$A:$F,2,FALSE)</f>
        <v>г.Одинцово, Можайское шоссе, 42</v>
      </c>
      <c r="S1862" s="48">
        <f t="shared" si="57"/>
        <v>0</v>
      </c>
    </row>
    <row r="1863" spans="1:19" ht="11.85" customHeight="1" x14ac:dyDescent="0.2">
      <c r="A1863" s="48" t="s">
        <v>549</v>
      </c>
      <c r="B1863" s="198" t="s">
        <v>339</v>
      </c>
      <c r="C1863" s="199"/>
      <c r="D1863" s="200"/>
      <c r="E1863" s="204" t="s">
        <v>351</v>
      </c>
      <c r="F1863" s="205"/>
      <c r="G1863" s="50" t="s">
        <v>350</v>
      </c>
      <c r="H1863" s="204" t="s">
        <v>396</v>
      </c>
      <c r="I1863" s="205"/>
      <c r="K1863" s="48" t="str">
        <f t="shared" si="56"/>
        <v>г Одинцово, ш Можайское, 44</v>
      </c>
      <c r="L1863" s="48" t="str">
        <f>VLOOKUP(A:A,Лист2!$A:$F,2,FALSE)</f>
        <v>г.Одинцово, Можайское шоссе, 44</v>
      </c>
      <c r="S1863" s="48">
        <f t="shared" si="57"/>
        <v>0</v>
      </c>
    </row>
    <row r="1864" spans="1:19" ht="11.1" customHeight="1" x14ac:dyDescent="0.2">
      <c r="A1864" s="48" t="s">
        <v>549</v>
      </c>
      <c r="B1864" s="209"/>
      <c r="C1864" s="210"/>
      <c r="D1864" s="211"/>
      <c r="E1864" s="204" t="s">
        <v>371</v>
      </c>
      <c r="F1864" s="205"/>
      <c r="G1864" s="50" t="s">
        <v>350</v>
      </c>
      <c r="H1864" s="204" t="s">
        <v>396</v>
      </c>
      <c r="I1864" s="205"/>
      <c r="K1864" s="48" t="str">
        <f t="shared" si="56"/>
        <v>г Одинцово, ш Можайское, 44</v>
      </c>
      <c r="L1864" s="48" t="str">
        <f>VLOOKUP(A:A,Лист2!$A:$F,2,FALSE)</f>
        <v>г.Одинцово, Можайское шоссе, 44</v>
      </c>
      <c r="S1864" s="48">
        <f t="shared" si="57"/>
        <v>0</v>
      </c>
    </row>
    <row r="1865" spans="1:19" ht="11.85" customHeight="1" x14ac:dyDescent="0.2">
      <c r="A1865" s="48" t="s">
        <v>549</v>
      </c>
      <c r="B1865" s="209"/>
      <c r="C1865" s="210"/>
      <c r="D1865" s="211"/>
      <c r="E1865" s="204" t="s">
        <v>369</v>
      </c>
      <c r="F1865" s="205"/>
      <c r="G1865" s="50" t="s">
        <v>368</v>
      </c>
      <c r="H1865" s="204" t="s">
        <v>398</v>
      </c>
      <c r="I1865" s="205"/>
      <c r="K1865" s="48" t="str">
        <f t="shared" si="56"/>
        <v>г Одинцово, ш Можайское, 44</v>
      </c>
      <c r="L1865" s="48" t="str">
        <f>VLOOKUP(A:A,Лист2!$A:$F,2,FALSE)</f>
        <v>г.Одинцово, Можайское шоссе, 44</v>
      </c>
      <c r="S1865" s="48">
        <f t="shared" si="57"/>
        <v>0</v>
      </c>
    </row>
    <row r="1866" spans="1:19" ht="11.85" customHeight="1" x14ac:dyDescent="0.2">
      <c r="A1866" s="48" t="s">
        <v>549</v>
      </c>
      <c r="B1866" s="209"/>
      <c r="C1866" s="210"/>
      <c r="D1866" s="211"/>
      <c r="E1866" s="204" t="s">
        <v>366</v>
      </c>
      <c r="F1866" s="205"/>
      <c r="G1866" s="50" t="s">
        <v>365</v>
      </c>
      <c r="H1866" s="204" t="s">
        <v>401</v>
      </c>
      <c r="I1866" s="205"/>
      <c r="K1866" s="48" t="str">
        <f t="shared" ref="K1866:K1929" si="58">IF(C1865&gt;0,C1865,K1865)</f>
        <v>г Одинцово, ш Можайское, 44</v>
      </c>
      <c r="L1866" s="48" t="str">
        <f>VLOOKUP(A:A,Лист2!$A:$F,2,FALSE)</f>
        <v>г.Одинцово, Можайское шоссе, 44</v>
      </c>
      <c r="S1866" s="48">
        <f t="shared" ref="S1866:S1929" si="59">IF($E1866=S$7,G1866,0)</f>
        <v>0</v>
      </c>
    </row>
    <row r="1867" spans="1:19" ht="11.85" customHeight="1" x14ac:dyDescent="0.2">
      <c r="A1867" s="48" t="s">
        <v>549</v>
      </c>
      <c r="B1867" s="209"/>
      <c r="C1867" s="210"/>
      <c r="D1867" s="211"/>
      <c r="E1867" s="204" t="s">
        <v>500</v>
      </c>
      <c r="F1867" s="205"/>
      <c r="G1867" s="50" t="s">
        <v>373</v>
      </c>
      <c r="H1867" s="204" t="s">
        <v>336</v>
      </c>
      <c r="I1867" s="205"/>
      <c r="K1867" s="48" t="str">
        <f t="shared" si="58"/>
        <v>г Одинцово, ш Можайское, 44</v>
      </c>
      <c r="L1867" s="48" t="str">
        <f>VLOOKUP(A:A,Лист2!$A:$F,2,FALSE)</f>
        <v>г.Одинцово, Можайское шоссе, 44</v>
      </c>
      <c r="S1867" s="57">
        <f>G1867*1</f>
        <v>48.16</v>
      </c>
    </row>
    <row r="1868" spans="1:19" ht="11.1" customHeight="1" x14ac:dyDescent="0.2">
      <c r="A1868" s="48" t="s">
        <v>549</v>
      </c>
      <c r="B1868" s="201"/>
      <c r="C1868" s="202"/>
      <c r="D1868" s="203"/>
      <c r="E1868" s="204" t="s">
        <v>499</v>
      </c>
      <c r="F1868" s="205"/>
      <c r="G1868" s="50" t="s">
        <v>498</v>
      </c>
      <c r="H1868" s="204" t="s">
        <v>375</v>
      </c>
      <c r="I1868" s="205"/>
      <c r="K1868" s="48" t="str">
        <f t="shared" si="58"/>
        <v>г Одинцово, ш Можайское, 44</v>
      </c>
      <c r="L1868" s="48" t="str">
        <f>VLOOKUP(A:A,Лист2!$A:$F,2,FALSE)</f>
        <v>г.Одинцово, Можайское шоссе, 44</v>
      </c>
      <c r="S1868" s="48">
        <f t="shared" si="59"/>
        <v>0</v>
      </c>
    </row>
    <row r="1869" spans="1:19" ht="11.85" customHeight="1" x14ac:dyDescent="0.2">
      <c r="A1869" s="48" t="s">
        <v>549</v>
      </c>
      <c r="B1869" s="51"/>
      <c r="C1869" s="196" t="s">
        <v>548</v>
      </c>
      <c r="D1869" s="197"/>
      <c r="E1869" s="197"/>
      <c r="F1869" s="197"/>
      <c r="G1869" s="197"/>
      <c r="H1869" s="197"/>
      <c r="I1869" s="196"/>
      <c r="K1869" s="48" t="str">
        <f t="shared" si="58"/>
        <v>г Одинцово, ш Можайское, 44</v>
      </c>
      <c r="L1869" s="48" t="str">
        <f>VLOOKUP(A:A,Лист2!$A:$F,2,FALSE)</f>
        <v>г.Одинцово, Можайское шоссе, 44</v>
      </c>
      <c r="S1869" s="48">
        <f t="shared" si="59"/>
        <v>0</v>
      </c>
    </row>
    <row r="1870" spans="1:19" ht="11.85" customHeight="1" x14ac:dyDescent="0.2">
      <c r="A1870" s="48" t="s">
        <v>548</v>
      </c>
      <c r="B1870" s="198" t="s">
        <v>505</v>
      </c>
      <c r="C1870" s="199"/>
      <c r="D1870" s="200"/>
      <c r="E1870" s="204" t="s">
        <v>503</v>
      </c>
      <c r="F1870" s="205"/>
      <c r="G1870" s="50" t="s">
        <v>368</v>
      </c>
      <c r="H1870" s="204" t="s">
        <v>406</v>
      </c>
      <c r="I1870" s="205"/>
      <c r="K1870" s="48" t="str">
        <f t="shared" si="58"/>
        <v>г Одинцово, ш Можайское, 46</v>
      </c>
      <c r="L1870" s="48" t="str">
        <f>VLOOKUP(A:A,Лист2!$A:$F,2,FALSE)</f>
        <v>г.Одинцово, Можайское шоссе, 46</v>
      </c>
      <c r="S1870" s="48">
        <f t="shared" si="59"/>
        <v>0</v>
      </c>
    </row>
    <row r="1871" spans="1:19" ht="11.85" customHeight="1" x14ac:dyDescent="0.2">
      <c r="A1871" s="48" t="s">
        <v>548</v>
      </c>
      <c r="B1871" s="201"/>
      <c r="C1871" s="202"/>
      <c r="D1871" s="203"/>
      <c r="E1871" s="204" t="s">
        <v>501</v>
      </c>
      <c r="F1871" s="205"/>
      <c r="G1871" s="50" t="s">
        <v>368</v>
      </c>
      <c r="H1871" s="204" t="s">
        <v>488</v>
      </c>
      <c r="I1871" s="205"/>
      <c r="K1871" s="48" t="str">
        <f t="shared" si="58"/>
        <v>г Одинцово, ш Можайское, 46</v>
      </c>
      <c r="L1871" s="48" t="str">
        <f>VLOOKUP(A:A,Лист2!$A:$F,2,FALSE)</f>
        <v>г.Одинцово, Можайское шоссе, 46</v>
      </c>
      <c r="S1871" s="48">
        <f t="shared" si="59"/>
        <v>0</v>
      </c>
    </row>
    <row r="1872" spans="1:19" ht="11.1" customHeight="1" x14ac:dyDescent="0.2">
      <c r="A1872" s="48" t="s">
        <v>548</v>
      </c>
      <c r="B1872" s="198" t="s">
        <v>339</v>
      </c>
      <c r="C1872" s="199"/>
      <c r="D1872" s="200"/>
      <c r="E1872" s="204" t="s">
        <v>351</v>
      </c>
      <c r="F1872" s="205"/>
      <c r="G1872" s="50" t="s">
        <v>350</v>
      </c>
      <c r="H1872" s="204" t="s">
        <v>396</v>
      </c>
      <c r="I1872" s="205"/>
      <c r="K1872" s="48" t="str">
        <f t="shared" si="58"/>
        <v>г Одинцово, ш Можайское, 46</v>
      </c>
      <c r="L1872" s="48" t="str">
        <f>VLOOKUP(A:A,Лист2!$A:$F,2,FALSE)</f>
        <v>г.Одинцово, Можайское шоссе, 46</v>
      </c>
      <c r="S1872" s="48">
        <f t="shared" si="59"/>
        <v>0</v>
      </c>
    </row>
    <row r="1873" spans="1:19" ht="11.85" customHeight="1" x14ac:dyDescent="0.2">
      <c r="A1873" s="48" t="s">
        <v>548</v>
      </c>
      <c r="B1873" s="209"/>
      <c r="C1873" s="210"/>
      <c r="D1873" s="211"/>
      <c r="E1873" s="204" t="s">
        <v>371</v>
      </c>
      <c r="F1873" s="205"/>
      <c r="G1873" s="50" t="s">
        <v>350</v>
      </c>
      <c r="H1873" s="204" t="s">
        <v>396</v>
      </c>
      <c r="I1873" s="205"/>
      <c r="K1873" s="48" t="str">
        <f t="shared" si="58"/>
        <v>г Одинцово, ш Можайское, 46</v>
      </c>
      <c r="L1873" s="48" t="str">
        <f>VLOOKUP(A:A,Лист2!$A:$F,2,FALSE)</f>
        <v>г.Одинцово, Можайское шоссе, 46</v>
      </c>
      <c r="S1873" s="48">
        <f t="shared" si="59"/>
        <v>0</v>
      </c>
    </row>
    <row r="1874" spans="1:19" ht="11.85" customHeight="1" x14ac:dyDescent="0.2">
      <c r="A1874" s="48" t="s">
        <v>548</v>
      </c>
      <c r="B1874" s="209"/>
      <c r="C1874" s="210"/>
      <c r="D1874" s="211"/>
      <c r="E1874" s="204" t="s">
        <v>369</v>
      </c>
      <c r="F1874" s="205"/>
      <c r="G1874" s="50" t="s">
        <v>368</v>
      </c>
      <c r="H1874" s="204" t="s">
        <v>398</v>
      </c>
      <c r="I1874" s="205"/>
      <c r="K1874" s="48" t="str">
        <f t="shared" si="58"/>
        <v>г Одинцово, ш Можайское, 46</v>
      </c>
      <c r="L1874" s="48" t="str">
        <f>VLOOKUP(A:A,Лист2!$A:$F,2,FALSE)</f>
        <v>г.Одинцово, Можайское шоссе, 46</v>
      </c>
      <c r="S1874" s="48">
        <f t="shared" si="59"/>
        <v>0</v>
      </c>
    </row>
    <row r="1875" spans="1:19" ht="11.85" customHeight="1" x14ac:dyDescent="0.2">
      <c r="A1875" s="48" t="s">
        <v>548</v>
      </c>
      <c r="B1875" s="201"/>
      <c r="C1875" s="202"/>
      <c r="D1875" s="203"/>
      <c r="E1875" s="204" t="s">
        <v>366</v>
      </c>
      <c r="F1875" s="205"/>
      <c r="G1875" s="50" t="s">
        <v>365</v>
      </c>
      <c r="H1875" s="204" t="s">
        <v>401</v>
      </c>
      <c r="I1875" s="205"/>
      <c r="K1875" s="48" t="str">
        <f t="shared" si="58"/>
        <v>г Одинцово, ш Можайское, 46</v>
      </c>
      <c r="L1875" s="48" t="str">
        <f>VLOOKUP(A:A,Лист2!$A:$F,2,FALSE)</f>
        <v>г.Одинцово, Можайское шоссе, 46</v>
      </c>
      <c r="S1875" s="48">
        <f t="shared" si="59"/>
        <v>0</v>
      </c>
    </row>
    <row r="1876" spans="1:19" ht="11.85" customHeight="1" x14ac:dyDescent="0.2">
      <c r="A1876" s="48" t="s">
        <v>548</v>
      </c>
      <c r="B1876" s="198" t="s">
        <v>339</v>
      </c>
      <c r="C1876" s="199"/>
      <c r="D1876" s="200"/>
      <c r="E1876" s="204" t="s">
        <v>510</v>
      </c>
      <c r="F1876" s="205"/>
      <c r="G1876" s="50" t="s">
        <v>509</v>
      </c>
      <c r="H1876" s="204" t="s">
        <v>336</v>
      </c>
      <c r="I1876" s="205"/>
      <c r="K1876" s="48" t="str">
        <f t="shared" si="58"/>
        <v>г Одинцово, ш Можайское, 46</v>
      </c>
      <c r="L1876" s="48" t="str">
        <f>VLOOKUP(A:A,Лист2!$A:$F,2,FALSE)</f>
        <v>г.Одинцово, Можайское шоссе, 46</v>
      </c>
      <c r="S1876" s="57">
        <f>G1876*1</f>
        <v>48.44</v>
      </c>
    </row>
    <row r="1877" spans="1:19" ht="11.85" customHeight="1" x14ac:dyDescent="0.2">
      <c r="A1877" s="48" t="s">
        <v>548</v>
      </c>
      <c r="B1877" s="201"/>
      <c r="C1877" s="202"/>
      <c r="D1877" s="203"/>
      <c r="E1877" s="204" t="s">
        <v>508</v>
      </c>
      <c r="F1877" s="205"/>
      <c r="G1877" s="50" t="s">
        <v>507</v>
      </c>
      <c r="H1877" s="204" t="s">
        <v>375</v>
      </c>
      <c r="I1877" s="205"/>
      <c r="K1877" s="48" t="str">
        <f t="shared" si="58"/>
        <v>г Одинцово, ш Можайское, 46</v>
      </c>
      <c r="L1877" s="48" t="str">
        <f>VLOOKUP(A:A,Лист2!$A:$F,2,FALSE)</f>
        <v>г.Одинцово, Можайское шоссе, 46</v>
      </c>
      <c r="S1877" s="48">
        <f t="shared" si="59"/>
        <v>0</v>
      </c>
    </row>
    <row r="1878" spans="1:19" ht="11.85" customHeight="1" x14ac:dyDescent="0.2">
      <c r="A1878" s="48" t="s">
        <v>548</v>
      </c>
      <c r="B1878" s="198" t="s">
        <v>497</v>
      </c>
      <c r="C1878" s="199"/>
      <c r="D1878" s="200"/>
      <c r="E1878" s="204" t="s">
        <v>495</v>
      </c>
      <c r="F1878" s="205"/>
      <c r="G1878" s="50" t="s">
        <v>365</v>
      </c>
      <c r="H1878" s="204" t="s">
        <v>494</v>
      </c>
      <c r="I1878" s="205"/>
      <c r="K1878" s="48" t="str">
        <f t="shared" si="58"/>
        <v>г Одинцово, ш Можайское, 46</v>
      </c>
      <c r="L1878" s="48" t="str">
        <f>VLOOKUP(A:A,Лист2!$A:$F,2,FALSE)</f>
        <v>г.Одинцово, Можайское шоссе, 46</v>
      </c>
      <c r="S1878" s="48">
        <f t="shared" si="59"/>
        <v>0</v>
      </c>
    </row>
    <row r="1879" spans="1:19" ht="11.1" customHeight="1" x14ac:dyDescent="0.2">
      <c r="A1879" s="48" t="s">
        <v>548</v>
      </c>
      <c r="B1879" s="209"/>
      <c r="C1879" s="210"/>
      <c r="D1879" s="211"/>
      <c r="E1879" s="204" t="s">
        <v>492</v>
      </c>
      <c r="F1879" s="205"/>
      <c r="G1879" s="50" t="s">
        <v>350</v>
      </c>
      <c r="H1879" s="204" t="s">
        <v>491</v>
      </c>
      <c r="I1879" s="205"/>
      <c r="K1879" s="48" t="str">
        <f t="shared" si="58"/>
        <v>г Одинцово, ш Можайское, 46</v>
      </c>
      <c r="L1879" s="48" t="str">
        <f>VLOOKUP(A:A,Лист2!$A:$F,2,FALSE)</f>
        <v>г.Одинцово, Можайское шоссе, 46</v>
      </c>
      <c r="S1879" s="48">
        <f t="shared" si="59"/>
        <v>0</v>
      </c>
    </row>
    <row r="1880" spans="1:19" ht="11.85" customHeight="1" x14ac:dyDescent="0.2">
      <c r="A1880" s="48" t="s">
        <v>548</v>
      </c>
      <c r="B1880" s="201"/>
      <c r="C1880" s="202"/>
      <c r="D1880" s="203"/>
      <c r="E1880" s="204" t="s">
        <v>489</v>
      </c>
      <c r="F1880" s="205"/>
      <c r="G1880" s="50" t="s">
        <v>350</v>
      </c>
      <c r="H1880" s="204" t="s">
        <v>488</v>
      </c>
      <c r="I1880" s="205"/>
      <c r="K1880" s="48" t="str">
        <f t="shared" si="58"/>
        <v>г Одинцово, ш Можайское, 46</v>
      </c>
      <c r="L1880" s="48" t="str">
        <f>VLOOKUP(A:A,Лист2!$A:$F,2,FALSE)</f>
        <v>г.Одинцово, Можайское шоссе, 46</v>
      </c>
      <c r="S1880" s="48">
        <f t="shared" si="59"/>
        <v>0</v>
      </c>
    </row>
    <row r="1881" spans="1:19" ht="11.85" customHeight="1" x14ac:dyDescent="0.2">
      <c r="A1881" s="48" t="s">
        <v>548</v>
      </c>
      <c r="B1881" s="51"/>
      <c r="C1881" s="196" t="s">
        <v>547</v>
      </c>
      <c r="D1881" s="197"/>
      <c r="E1881" s="197"/>
      <c r="F1881" s="197"/>
      <c r="G1881" s="197"/>
      <c r="H1881" s="197"/>
      <c r="I1881" s="196"/>
      <c r="K1881" s="48" t="str">
        <f t="shared" si="58"/>
        <v>г Одинцово, ш Можайское, 46</v>
      </c>
      <c r="L1881" s="48" t="str">
        <f>VLOOKUP(A:A,Лист2!$A:$F,2,FALSE)</f>
        <v>г.Одинцово, Можайское шоссе, 46</v>
      </c>
      <c r="S1881" s="48">
        <f t="shared" si="59"/>
        <v>0</v>
      </c>
    </row>
    <row r="1882" spans="1:19" ht="11.85" customHeight="1" x14ac:dyDescent="0.2">
      <c r="A1882" s="48" t="s">
        <v>547</v>
      </c>
      <c r="B1882" s="198" t="s">
        <v>505</v>
      </c>
      <c r="C1882" s="199"/>
      <c r="D1882" s="200"/>
      <c r="E1882" s="204" t="s">
        <v>503</v>
      </c>
      <c r="F1882" s="205"/>
      <c r="G1882" s="50" t="s">
        <v>368</v>
      </c>
      <c r="H1882" s="204" t="s">
        <v>406</v>
      </c>
      <c r="I1882" s="205"/>
      <c r="K1882" s="48" t="str">
        <f t="shared" si="58"/>
        <v>г Одинцово, ш Можайское, 48</v>
      </c>
      <c r="L1882" s="48" t="str">
        <f>VLOOKUP(A:A,Лист2!$A:$F,2,FALSE)</f>
        <v>г.Одинцово, Можайское шоссе, 48</v>
      </c>
      <c r="S1882" s="48">
        <f t="shared" si="59"/>
        <v>0</v>
      </c>
    </row>
    <row r="1883" spans="1:19" ht="11.1" customHeight="1" x14ac:dyDescent="0.2">
      <c r="A1883" s="48" t="s">
        <v>547</v>
      </c>
      <c r="B1883" s="201"/>
      <c r="C1883" s="202"/>
      <c r="D1883" s="203"/>
      <c r="E1883" s="204" t="s">
        <v>501</v>
      </c>
      <c r="F1883" s="205"/>
      <c r="G1883" s="50" t="s">
        <v>368</v>
      </c>
      <c r="H1883" s="204" t="s">
        <v>488</v>
      </c>
      <c r="I1883" s="205"/>
      <c r="K1883" s="48" t="str">
        <f t="shared" si="58"/>
        <v>г Одинцово, ш Можайское, 48</v>
      </c>
      <c r="L1883" s="48" t="str">
        <f>VLOOKUP(A:A,Лист2!$A:$F,2,FALSE)</f>
        <v>г.Одинцово, Можайское шоссе, 48</v>
      </c>
      <c r="S1883" s="48">
        <f t="shared" si="59"/>
        <v>0</v>
      </c>
    </row>
    <row r="1884" spans="1:19" ht="11.85" customHeight="1" x14ac:dyDescent="0.2">
      <c r="A1884" s="48" t="s">
        <v>547</v>
      </c>
      <c r="B1884" s="198" t="s">
        <v>339</v>
      </c>
      <c r="C1884" s="199"/>
      <c r="D1884" s="200"/>
      <c r="E1884" s="204" t="s">
        <v>351</v>
      </c>
      <c r="F1884" s="205"/>
      <c r="G1884" s="50" t="s">
        <v>350</v>
      </c>
      <c r="H1884" s="204" t="s">
        <v>379</v>
      </c>
      <c r="I1884" s="205"/>
      <c r="K1884" s="48" t="str">
        <f t="shared" si="58"/>
        <v>г Одинцово, ш Можайское, 48</v>
      </c>
      <c r="L1884" s="48" t="str">
        <f>VLOOKUP(A:A,Лист2!$A:$F,2,FALSE)</f>
        <v>г.Одинцово, Можайское шоссе, 48</v>
      </c>
      <c r="S1884" s="48">
        <f t="shared" si="59"/>
        <v>0</v>
      </c>
    </row>
    <row r="1885" spans="1:19" ht="11.85" customHeight="1" x14ac:dyDescent="0.2">
      <c r="A1885" s="48" t="s">
        <v>547</v>
      </c>
      <c r="B1885" s="209"/>
      <c r="C1885" s="210"/>
      <c r="D1885" s="211"/>
      <c r="E1885" s="204" t="s">
        <v>371</v>
      </c>
      <c r="F1885" s="205"/>
      <c r="G1885" s="50" t="s">
        <v>350</v>
      </c>
      <c r="H1885" s="204" t="s">
        <v>379</v>
      </c>
      <c r="I1885" s="205"/>
      <c r="K1885" s="48" t="str">
        <f t="shared" si="58"/>
        <v>г Одинцово, ш Можайское, 48</v>
      </c>
      <c r="L1885" s="48" t="str">
        <f>VLOOKUP(A:A,Лист2!$A:$F,2,FALSE)</f>
        <v>г.Одинцово, Можайское шоссе, 48</v>
      </c>
      <c r="S1885" s="48">
        <f t="shared" si="59"/>
        <v>0</v>
      </c>
    </row>
    <row r="1886" spans="1:19" ht="11.85" customHeight="1" x14ac:dyDescent="0.2">
      <c r="A1886" s="48" t="s">
        <v>547</v>
      </c>
      <c r="B1886" s="209"/>
      <c r="C1886" s="210"/>
      <c r="D1886" s="211"/>
      <c r="E1886" s="204" t="s">
        <v>369</v>
      </c>
      <c r="F1886" s="205"/>
      <c r="G1886" s="50" t="s">
        <v>368</v>
      </c>
      <c r="H1886" s="204" t="s">
        <v>378</v>
      </c>
      <c r="I1886" s="205"/>
      <c r="K1886" s="48" t="str">
        <f t="shared" si="58"/>
        <v>г Одинцово, ш Можайское, 48</v>
      </c>
      <c r="L1886" s="48" t="str">
        <f>VLOOKUP(A:A,Лист2!$A:$F,2,FALSE)</f>
        <v>г.Одинцово, Можайское шоссе, 48</v>
      </c>
      <c r="S1886" s="48">
        <f t="shared" si="59"/>
        <v>0</v>
      </c>
    </row>
    <row r="1887" spans="1:19" ht="11.1" customHeight="1" x14ac:dyDescent="0.2">
      <c r="A1887" s="48" t="s">
        <v>547</v>
      </c>
      <c r="B1887" s="209"/>
      <c r="C1887" s="210"/>
      <c r="D1887" s="211"/>
      <c r="E1887" s="204" t="s">
        <v>366</v>
      </c>
      <c r="F1887" s="205"/>
      <c r="G1887" s="50" t="s">
        <v>365</v>
      </c>
      <c r="H1887" s="204" t="s">
        <v>377</v>
      </c>
      <c r="I1887" s="205"/>
      <c r="K1887" s="48" t="str">
        <f t="shared" si="58"/>
        <v>г Одинцово, ш Можайское, 48</v>
      </c>
      <c r="L1887" s="48" t="str">
        <f>VLOOKUP(A:A,Лист2!$A:$F,2,FALSE)</f>
        <v>г.Одинцово, Можайское шоссе, 48</v>
      </c>
      <c r="S1887" s="48">
        <f t="shared" si="59"/>
        <v>0</v>
      </c>
    </row>
    <row r="1888" spans="1:19" ht="11.85" customHeight="1" x14ac:dyDescent="0.2">
      <c r="A1888" s="48" t="s">
        <v>547</v>
      </c>
      <c r="B1888" s="209"/>
      <c r="C1888" s="210"/>
      <c r="D1888" s="211"/>
      <c r="E1888" s="204" t="s">
        <v>510</v>
      </c>
      <c r="F1888" s="205"/>
      <c r="G1888" s="50" t="s">
        <v>509</v>
      </c>
      <c r="H1888" s="204" t="s">
        <v>336</v>
      </c>
      <c r="I1888" s="205"/>
      <c r="K1888" s="48" t="str">
        <f t="shared" si="58"/>
        <v>г Одинцово, ш Можайское, 48</v>
      </c>
      <c r="L1888" s="48" t="str">
        <f>VLOOKUP(A:A,Лист2!$A:$F,2,FALSE)</f>
        <v>г.Одинцово, Можайское шоссе, 48</v>
      </c>
      <c r="S1888" s="57">
        <f>G1888*1</f>
        <v>48.44</v>
      </c>
    </row>
    <row r="1889" spans="1:19" ht="11.85" customHeight="1" x14ac:dyDescent="0.2">
      <c r="A1889" s="48" t="s">
        <v>547</v>
      </c>
      <c r="B1889" s="201"/>
      <c r="C1889" s="202"/>
      <c r="D1889" s="203"/>
      <c r="E1889" s="204" t="s">
        <v>508</v>
      </c>
      <c r="F1889" s="205"/>
      <c r="G1889" s="50" t="s">
        <v>507</v>
      </c>
      <c r="H1889" s="204" t="s">
        <v>375</v>
      </c>
      <c r="I1889" s="205"/>
      <c r="K1889" s="48" t="str">
        <f t="shared" si="58"/>
        <v>г Одинцово, ш Можайское, 48</v>
      </c>
      <c r="L1889" s="48" t="str">
        <f>VLOOKUP(A:A,Лист2!$A:$F,2,FALSE)</f>
        <v>г.Одинцово, Можайское шоссе, 48</v>
      </c>
      <c r="S1889" s="48">
        <f t="shared" si="59"/>
        <v>0</v>
      </c>
    </row>
    <row r="1890" spans="1:19" ht="11.85" customHeight="1" x14ac:dyDescent="0.2">
      <c r="A1890" s="48" t="s">
        <v>547</v>
      </c>
      <c r="B1890" s="198" t="s">
        <v>497</v>
      </c>
      <c r="C1890" s="199"/>
      <c r="D1890" s="200"/>
      <c r="E1890" s="204" t="s">
        <v>495</v>
      </c>
      <c r="F1890" s="205"/>
      <c r="G1890" s="50" t="s">
        <v>365</v>
      </c>
      <c r="H1890" s="204" t="s">
        <v>494</v>
      </c>
      <c r="I1890" s="205"/>
      <c r="K1890" s="48" t="str">
        <f t="shared" si="58"/>
        <v>г Одинцово, ш Можайское, 48</v>
      </c>
      <c r="L1890" s="48" t="str">
        <f>VLOOKUP(A:A,Лист2!$A:$F,2,FALSE)</f>
        <v>г.Одинцово, Можайское шоссе, 48</v>
      </c>
      <c r="S1890" s="48">
        <f t="shared" si="59"/>
        <v>0</v>
      </c>
    </row>
    <row r="1891" spans="1:19" ht="11.1" customHeight="1" x14ac:dyDescent="0.2">
      <c r="A1891" s="48" t="s">
        <v>547</v>
      </c>
      <c r="B1891" s="209"/>
      <c r="C1891" s="210"/>
      <c r="D1891" s="211"/>
      <c r="E1891" s="204" t="s">
        <v>492</v>
      </c>
      <c r="F1891" s="205"/>
      <c r="G1891" s="50" t="s">
        <v>350</v>
      </c>
      <c r="H1891" s="204" t="s">
        <v>491</v>
      </c>
      <c r="I1891" s="205"/>
      <c r="K1891" s="48" t="str">
        <f t="shared" si="58"/>
        <v>г Одинцово, ш Можайское, 48</v>
      </c>
      <c r="L1891" s="48" t="str">
        <f>VLOOKUP(A:A,Лист2!$A:$F,2,FALSE)</f>
        <v>г.Одинцово, Можайское шоссе, 48</v>
      </c>
      <c r="S1891" s="48">
        <f t="shared" si="59"/>
        <v>0</v>
      </c>
    </row>
    <row r="1892" spans="1:19" ht="11.85" customHeight="1" x14ac:dyDescent="0.2">
      <c r="A1892" s="48" t="s">
        <v>547</v>
      </c>
      <c r="B1892" s="201"/>
      <c r="C1892" s="202"/>
      <c r="D1892" s="203"/>
      <c r="E1892" s="204" t="s">
        <v>489</v>
      </c>
      <c r="F1892" s="205"/>
      <c r="G1892" s="50" t="s">
        <v>350</v>
      </c>
      <c r="H1892" s="204" t="s">
        <v>488</v>
      </c>
      <c r="I1892" s="205"/>
      <c r="K1892" s="48" t="str">
        <f t="shared" si="58"/>
        <v>г Одинцово, ш Можайское, 48</v>
      </c>
      <c r="L1892" s="48" t="str">
        <f>VLOOKUP(A:A,Лист2!$A:$F,2,FALSE)</f>
        <v>г.Одинцово, Можайское шоссе, 48</v>
      </c>
      <c r="S1892" s="48">
        <f t="shared" si="59"/>
        <v>0</v>
      </c>
    </row>
    <row r="1893" spans="1:19" ht="11.85" customHeight="1" x14ac:dyDescent="0.2">
      <c r="A1893" s="48" t="s">
        <v>547</v>
      </c>
      <c r="B1893" s="51"/>
      <c r="C1893" s="196" t="s">
        <v>546</v>
      </c>
      <c r="D1893" s="197"/>
      <c r="E1893" s="197"/>
      <c r="F1893" s="197"/>
      <c r="G1893" s="197"/>
      <c r="H1893" s="197"/>
      <c r="I1893" s="196"/>
      <c r="K1893" s="48" t="str">
        <f t="shared" si="58"/>
        <v>г Одинцово, ш Можайское, 48</v>
      </c>
      <c r="L1893" s="48" t="str">
        <f>VLOOKUP(A:A,Лист2!$A:$F,2,FALSE)</f>
        <v>г.Одинцово, Можайское шоссе, 48</v>
      </c>
      <c r="S1893" s="48">
        <f t="shared" si="59"/>
        <v>0</v>
      </c>
    </row>
    <row r="1894" spans="1:19" ht="11.85" customHeight="1" x14ac:dyDescent="0.2">
      <c r="A1894" s="48" t="s">
        <v>546</v>
      </c>
      <c r="B1894" s="198" t="s">
        <v>505</v>
      </c>
      <c r="C1894" s="199"/>
      <c r="D1894" s="200"/>
      <c r="E1894" s="204" t="s">
        <v>503</v>
      </c>
      <c r="F1894" s="205"/>
      <c r="G1894" s="50" t="s">
        <v>368</v>
      </c>
      <c r="H1894" s="204" t="s">
        <v>406</v>
      </c>
      <c r="I1894" s="205"/>
      <c r="K1894" s="48" t="str">
        <f t="shared" si="58"/>
        <v>г Одинцово, ш Можайское, 52</v>
      </c>
      <c r="L1894" s="48" t="str">
        <f>VLOOKUP(A:A,Лист2!$A:$F,2,FALSE)</f>
        <v>г.Одинцово, Можайское шоссе, 52</v>
      </c>
      <c r="S1894" s="48">
        <f t="shared" si="59"/>
        <v>0</v>
      </c>
    </row>
    <row r="1895" spans="1:19" ht="11.1" customHeight="1" x14ac:dyDescent="0.2">
      <c r="A1895" s="48" t="s">
        <v>546</v>
      </c>
      <c r="B1895" s="201"/>
      <c r="C1895" s="202"/>
      <c r="D1895" s="203"/>
      <c r="E1895" s="204" t="s">
        <v>501</v>
      </c>
      <c r="F1895" s="205"/>
      <c r="G1895" s="50" t="s">
        <v>368</v>
      </c>
      <c r="H1895" s="204" t="s">
        <v>488</v>
      </c>
      <c r="I1895" s="205"/>
      <c r="K1895" s="48" t="str">
        <f t="shared" si="58"/>
        <v>г Одинцово, ш Можайское, 52</v>
      </c>
      <c r="L1895" s="48" t="str">
        <f>VLOOKUP(A:A,Лист2!$A:$F,2,FALSE)</f>
        <v>г.Одинцово, Можайское шоссе, 52</v>
      </c>
      <c r="S1895" s="48">
        <f t="shared" si="59"/>
        <v>0</v>
      </c>
    </row>
    <row r="1896" spans="1:19" ht="11.85" customHeight="1" x14ac:dyDescent="0.2">
      <c r="A1896" s="48" t="s">
        <v>546</v>
      </c>
      <c r="B1896" s="198" t="s">
        <v>339</v>
      </c>
      <c r="C1896" s="199"/>
      <c r="D1896" s="200"/>
      <c r="E1896" s="204" t="s">
        <v>351</v>
      </c>
      <c r="F1896" s="205"/>
      <c r="G1896" s="50" t="s">
        <v>350</v>
      </c>
      <c r="H1896" s="204" t="s">
        <v>379</v>
      </c>
      <c r="I1896" s="205"/>
      <c r="K1896" s="48" t="str">
        <f t="shared" si="58"/>
        <v>г Одинцово, ш Можайское, 52</v>
      </c>
      <c r="L1896" s="48" t="str">
        <f>VLOOKUP(A:A,Лист2!$A:$F,2,FALSE)</f>
        <v>г.Одинцово, Можайское шоссе, 52</v>
      </c>
      <c r="S1896" s="48">
        <f t="shared" si="59"/>
        <v>0</v>
      </c>
    </row>
    <row r="1897" spans="1:19" ht="11.85" customHeight="1" x14ac:dyDescent="0.2">
      <c r="A1897" s="48" t="s">
        <v>546</v>
      </c>
      <c r="B1897" s="209"/>
      <c r="C1897" s="210"/>
      <c r="D1897" s="211"/>
      <c r="E1897" s="204" t="s">
        <v>371</v>
      </c>
      <c r="F1897" s="205"/>
      <c r="G1897" s="50" t="s">
        <v>350</v>
      </c>
      <c r="H1897" s="204" t="s">
        <v>379</v>
      </c>
      <c r="I1897" s="205"/>
      <c r="K1897" s="48" t="str">
        <f t="shared" si="58"/>
        <v>г Одинцово, ш Можайское, 52</v>
      </c>
      <c r="L1897" s="48" t="str">
        <f>VLOOKUP(A:A,Лист2!$A:$F,2,FALSE)</f>
        <v>г.Одинцово, Можайское шоссе, 52</v>
      </c>
      <c r="S1897" s="48">
        <f t="shared" si="59"/>
        <v>0</v>
      </c>
    </row>
    <row r="1898" spans="1:19" ht="11.85" customHeight="1" x14ac:dyDescent="0.2">
      <c r="A1898" s="48" t="s">
        <v>546</v>
      </c>
      <c r="B1898" s="209"/>
      <c r="C1898" s="210"/>
      <c r="D1898" s="211"/>
      <c r="E1898" s="204" t="s">
        <v>369</v>
      </c>
      <c r="F1898" s="205"/>
      <c r="G1898" s="50" t="s">
        <v>368</v>
      </c>
      <c r="H1898" s="204" t="s">
        <v>378</v>
      </c>
      <c r="I1898" s="205"/>
      <c r="K1898" s="48" t="str">
        <f t="shared" si="58"/>
        <v>г Одинцово, ш Можайское, 52</v>
      </c>
      <c r="L1898" s="48" t="str">
        <f>VLOOKUP(A:A,Лист2!$A:$F,2,FALSE)</f>
        <v>г.Одинцово, Можайское шоссе, 52</v>
      </c>
      <c r="S1898" s="48">
        <f t="shared" si="59"/>
        <v>0</v>
      </c>
    </row>
    <row r="1899" spans="1:19" ht="11.1" customHeight="1" x14ac:dyDescent="0.2">
      <c r="A1899" s="48" t="s">
        <v>546</v>
      </c>
      <c r="B1899" s="209"/>
      <c r="C1899" s="210"/>
      <c r="D1899" s="211"/>
      <c r="E1899" s="204" t="s">
        <v>366</v>
      </c>
      <c r="F1899" s="205"/>
      <c r="G1899" s="50" t="s">
        <v>365</v>
      </c>
      <c r="H1899" s="204" t="s">
        <v>377</v>
      </c>
      <c r="I1899" s="205"/>
      <c r="K1899" s="48" t="str">
        <f t="shared" si="58"/>
        <v>г Одинцово, ш Можайское, 52</v>
      </c>
      <c r="L1899" s="48" t="str">
        <f>VLOOKUP(A:A,Лист2!$A:$F,2,FALSE)</f>
        <v>г.Одинцово, Можайское шоссе, 52</v>
      </c>
      <c r="S1899" s="48">
        <f t="shared" si="59"/>
        <v>0</v>
      </c>
    </row>
    <row r="1900" spans="1:19" ht="11.85" customHeight="1" x14ac:dyDescent="0.2">
      <c r="A1900" s="48" t="s">
        <v>546</v>
      </c>
      <c r="B1900" s="209"/>
      <c r="C1900" s="210"/>
      <c r="D1900" s="211"/>
      <c r="E1900" s="204" t="s">
        <v>510</v>
      </c>
      <c r="F1900" s="205"/>
      <c r="G1900" s="50" t="s">
        <v>509</v>
      </c>
      <c r="H1900" s="204" t="s">
        <v>336</v>
      </c>
      <c r="I1900" s="205"/>
      <c r="K1900" s="48" t="str">
        <f t="shared" si="58"/>
        <v>г Одинцово, ш Можайское, 52</v>
      </c>
      <c r="L1900" s="48" t="str">
        <f>VLOOKUP(A:A,Лист2!$A:$F,2,FALSE)</f>
        <v>г.Одинцово, Можайское шоссе, 52</v>
      </c>
      <c r="S1900" s="57">
        <f>G1900*1</f>
        <v>48.44</v>
      </c>
    </row>
    <row r="1901" spans="1:19" ht="11.85" customHeight="1" x14ac:dyDescent="0.2">
      <c r="A1901" s="48" t="s">
        <v>546</v>
      </c>
      <c r="B1901" s="201"/>
      <c r="C1901" s="202"/>
      <c r="D1901" s="203"/>
      <c r="E1901" s="204" t="s">
        <v>508</v>
      </c>
      <c r="F1901" s="205"/>
      <c r="G1901" s="50" t="s">
        <v>507</v>
      </c>
      <c r="H1901" s="204" t="s">
        <v>375</v>
      </c>
      <c r="I1901" s="205"/>
      <c r="K1901" s="48" t="str">
        <f t="shared" si="58"/>
        <v>г Одинцово, ш Можайское, 52</v>
      </c>
      <c r="L1901" s="48" t="str">
        <f>VLOOKUP(A:A,Лист2!$A:$F,2,FALSE)</f>
        <v>г.Одинцово, Можайское шоссе, 52</v>
      </c>
      <c r="S1901" s="48">
        <f t="shared" si="59"/>
        <v>0</v>
      </c>
    </row>
    <row r="1902" spans="1:19" ht="11.85" customHeight="1" x14ac:dyDescent="0.2">
      <c r="A1902" s="48" t="s">
        <v>546</v>
      </c>
      <c r="B1902" s="198" t="s">
        <v>497</v>
      </c>
      <c r="C1902" s="199"/>
      <c r="D1902" s="200"/>
      <c r="E1902" s="204" t="s">
        <v>495</v>
      </c>
      <c r="F1902" s="205"/>
      <c r="G1902" s="50" t="s">
        <v>365</v>
      </c>
      <c r="H1902" s="204" t="s">
        <v>494</v>
      </c>
      <c r="I1902" s="205"/>
      <c r="K1902" s="48" t="str">
        <f t="shared" si="58"/>
        <v>г Одинцово, ш Можайское, 52</v>
      </c>
      <c r="L1902" s="48" t="str">
        <f>VLOOKUP(A:A,Лист2!$A:$F,2,FALSE)</f>
        <v>г.Одинцово, Можайское шоссе, 52</v>
      </c>
      <c r="S1902" s="48">
        <f t="shared" si="59"/>
        <v>0</v>
      </c>
    </row>
    <row r="1903" spans="1:19" ht="11.1" customHeight="1" x14ac:dyDescent="0.2">
      <c r="A1903" s="48" t="s">
        <v>546</v>
      </c>
      <c r="B1903" s="209"/>
      <c r="C1903" s="210"/>
      <c r="D1903" s="211"/>
      <c r="E1903" s="204" t="s">
        <v>492</v>
      </c>
      <c r="F1903" s="205"/>
      <c r="G1903" s="50" t="s">
        <v>350</v>
      </c>
      <c r="H1903" s="204" t="s">
        <v>491</v>
      </c>
      <c r="I1903" s="205"/>
      <c r="K1903" s="48" t="str">
        <f t="shared" si="58"/>
        <v>г Одинцово, ш Можайское, 52</v>
      </c>
      <c r="L1903" s="48" t="str">
        <f>VLOOKUP(A:A,Лист2!$A:$F,2,FALSE)</f>
        <v>г.Одинцово, Можайское шоссе, 52</v>
      </c>
      <c r="S1903" s="48">
        <f t="shared" si="59"/>
        <v>0</v>
      </c>
    </row>
    <row r="1904" spans="1:19" ht="11.85" customHeight="1" x14ac:dyDescent="0.2">
      <c r="A1904" s="48" t="s">
        <v>546</v>
      </c>
      <c r="B1904" s="201"/>
      <c r="C1904" s="202"/>
      <c r="D1904" s="203"/>
      <c r="E1904" s="204" t="s">
        <v>489</v>
      </c>
      <c r="F1904" s="205"/>
      <c r="G1904" s="50" t="s">
        <v>350</v>
      </c>
      <c r="H1904" s="204" t="s">
        <v>488</v>
      </c>
      <c r="I1904" s="205"/>
      <c r="K1904" s="48" t="str">
        <f t="shared" si="58"/>
        <v>г Одинцово, ш Можайское, 52</v>
      </c>
      <c r="L1904" s="48" t="str">
        <f>VLOOKUP(A:A,Лист2!$A:$F,2,FALSE)</f>
        <v>г.Одинцово, Можайское шоссе, 52</v>
      </c>
      <c r="S1904" s="48">
        <f t="shared" si="59"/>
        <v>0</v>
      </c>
    </row>
    <row r="1905" spans="1:19" ht="11.85" customHeight="1" x14ac:dyDescent="0.2">
      <c r="A1905" s="48" t="s">
        <v>546</v>
      </c>
      <c r="B1905" s="51"/>
      <c r="C1905" s="196" t="s">
        <v>545</v>
      </c>
      <c r="D1905" s="197"/>
      <c r="E1905" s="197"/>
      <c r="F1905" s="197"/>
      <c r="G1905" s="197"/>
      <c r="H1905" s="197"/>
      <c r="I1905" s="196"/>
      <c r="K1905" s="48" t="str">
        <f t="shared" si="58"/>
        <v>г Одинцово, ш Можайское, 52</v>
      </c>
      <c r="L1905" s="48" t="str">
        <f>VLOOKUP(A:A,Лист2!$A:$F,2,FALSE)</f>
        <v>г.Одинцово, Можайское шоссе, 52</v>
      </c>
      <c r="S1905" s="48">
        <f t="shared" si="59"/>
        <v>0</v>
      </c>
    </row>
    <row r="1906" spans="1:19" ht="11.85" customHeight="1" x14ac:dyDescent="0.2">
      <c r="A1906" s="48" t="s">
        <v>545</v>
      </c>
      <c r="B1906" s="198" t="s">
        <v>505</v>
      </c>
      <c r="C1906" s="199"/>
      <c r="D1906" s="200"/>
      <c r="E1906" s="204" t="s">
        <v>503</v>
      </c>
      <c r="F1906" s="205"/>
      <c r="G1906" s="50" t="s">
        <v>368</v>
      </c>
      <c r="H1906" s="204" t="s">
        <v>406</v>
      </c>
      <c r="I1906" s="205"/>
      <c r="K1906" s="48" t="str">
        <f t="shared" si="58"/>
        <v>г Одинцово, ш Можайское, 54</v>
      </c>
      <c r="L1906" s="48" t="str">
        <f>VLOOKUP(A:A,Лист2!$A:$F,2,FALSE)</f>
        <v>г.Одинцово, Можайское шоссе, 54</v>
      </c>
      <c r="S1906" s="48">
        <f t="shared" si="59"/>
        <v>0</v>
      </c>
    </row>
    <row r="1907" spans="1:19" ht="11.1" customHeight="1" x14ac:dyDescent="0.2">
      <c r="A1907" s="48" t="s">
        <v>545</v>
      </c>
      <c r="B1907" s="201"/>
      <c r="C1907" s="202"/>
      <c r="D1907" s="203"/>
      <c r="E1907" s="204" t="s">
        <v>501</v>
      </c>
      <c r="F1907" s="205"/>
      <c r="G1907" s="50" t="s">
        <v>368</v>
      </c>
      <c r="H1907" s="204" t="s">
        <v>488</v>
      </c>
      <c r="I1907" s="205"/>
      <c r="K1907" s="48" t="str">
        <f t="shared" si="58"/>
        <v>г Одинцово, ш Можайское, 54</v>
      </c>
      <c r="L1907" s="48" t="str">
        <f>VLOOKUP(A:A,Лист2!$A:$F,2,FALSE)</f>
        <v>г.Одинцово, Можайское шоссе, 54</v>
      </c>
      <c r="S1907" s="48">
        <f t="shared" si="59"/>
        <v>0</v>
      </c>
    </row>
    <row r="1908" spans="1:19" ht="11.85" customHeight="1" x14ac:dyDescent="0.2">
      <c r="A1908" s="48" t="s">
        <v>545</v>
      </c>
      <c r="B1908" s="198" t="s">
        <v>339</v>
      </c>
      <c r="C1908" s="199"/>
      <c r="D1908" s="200"/>
      <c r="E1908" s="204" t="s">
        <v>351</v>
      </c>
      <c r="F1908" s="205"/>
      <c r="G1908" s="50" t="s">
        <v>350</v>
      </c>
      <c r="H1908" s="204" t="s">
        <v>370</v>
      </c>
      <c r="I1908" s="205"/>
      <c r="K1908" s="48" t="str">
        <f t="shared" si="58"/>
        <v>г Одинцово, ш Можайское, 54</v>
      </c>
      <c r="L1908" s="48" t="str">
        <f>VLOOKUP(A:A,Лист2!$A:$F,2,FALSE)</f>
        <v>г.Одинцово, Можайское шоссе, 54</v>
      </c>
      <c r="S1908" s="48">
        <f t="shared" si="59"/>
        <v>0</v>
      </c>
    </row>
    <row r="1909" spans="1:19" ht="11.85" customHeight="1" x14ac:dyDescent="0.2">
      <c r="A1909" s="48" t="s">
        <v>545</v>
      </c>
      <c r="B1909" s="209"/>
      <c r="C1909" s="210"/>
      <c r="D1909" s="211"/>
      <c r="E1909" s="204" t="s">
        <v>371</v>
      </c>
      <c r="F1909" s="205"/>
      <c r="G1909" s="50" t="s">
        <v>350</v>
      </c>
      <c r="H1909" s="204" t="s">
        <v>370</v>
      </c>
      <c r="I1909" s="205"/>
      <c r="K1909" s="48" t="str">
        <f t="shared" si="58"/>
        <v>г Одинцово, ш Можайское, 54</v>
      </c>
      <c r="L1909" s="48" t="str">
        <f>VLOOKUP(A:A,Лист2!$A:$F,2,FALSE)</f>
        <v>г.Одинцово, Можайское шоссе, 54</v>
      </c>
      <c r="S1909" s="48">
        <f t="shared" si="59"/>
        <v>0</v>
      </c>
    </row>
    <row r="1910" spans="1:19" ht="11.85" customHeight="1" x14ac:dyDescent="0.2">
      <c r="A1910" s="48" t="s">
        <v>545</v>
      </c>
      <c r="B1910" s="209"/>
      <c r="C1910" s="210"/>
      <c r="D1910" s="211"/>
      <c r="E1910" s="204" t="s">
        <v>369</v>
      </c>
      <c r="F1910" s="205"/>
      <c r="G1910" s="50" t="s">
        <v>368</v>
      </c>
      <c r="H1910" s="204" t="s">
        <v>367</v>
      </c>
      <c r="I1910" s="205"/>
      <c r="K1910" s="48" t="str">
        <f t="shared" si="58"/>
        <v>г Одинцово, ш Можайское, 54</v>
      </c>
      <c r="L1910" s="48" t="str">
        <f>VLOOKUP(A:A,Лист2!$A:$F,2,FALSE)</f>
        <v>г.Одинцово, Можайское шоссе, 54</v>
      </c>
      <c r="S1910" s="48">
        <f t="shared" si="59"/>
        <v>0</v>
      </c>
    </row>
    <row r="1911" spans="1:19" ht="11.1" customHeight="1" x14ac:dyDescent="0.2">
      <c r="A1911" s="48" t="s">
        <v>545</v>
      </c>
      <c r="B1911" s="209"/>
      <c r="C1911" s="210"/>
      <c r="D1911" s="211"/>
      <c r="E1911" s="204" t="s">
        <v>366</v>
      </c>
      <c r="F1911" s="205"/>
      <c r="G1911" s="50" t="s">
        <v>365</v>
      </c>
      <c r="H1911" s="204" t="s">
        <v>364</v>
      </c>
      <c r="I1911" s="205"/>
      <c r="K1911" s="48" t="str">
        <f t="shared" si="58"/>
        <v>г Одинцово, ш Можайское, 54</v>
      </c>
      <c r="L1911" s="48" t="str">
        <f>VLOOKUP(A:A,Лист2!$A:$F,2,FALSE)</f>
        <v>г.Одинцово, Можайское шоссе, 54</v>
      </c>
      <c r="S1911" s="48">
        <f t="shared" si="59"/>
        <v>0</v>
      </c>
    </row>
    <row r="1912" spans="1:19" ht="11.85" customHeight="1" x14ac:dyDescent="0.2">
      <c r="A1912" s="48" t="s">
        <v>545</v>
      </c>
      <c r="B1912" s="209"/>
      <c r="C1912" s="210"/>
      <c r="D1912" s="211"/>
      <c r="E1912" s="204" t="s">
        <v>517</v>
      </c>
      <c r="F1912" s="205"/>
      <c r="G1912" s="50" t="s">
        <v>361</v>
      </c>
      <c r="H1912" s="204" t="s">
        <v>336</v>
      </c>
      <c r="I1912" s="205"/>
      <c r="K1912" s="48" t="str">
        <f t="shared" si="58"/>
        <v>г Одинцово, ш Можайское, 54</v>
      </c>
      <c r="L1912" s="48" t="str">
        <f>VLOOKUP(A:A,Лист2!$A:$F,2,FALSE)</f>
        <v>г.Одинцово, Можайское шоссе, 54</v>
      </c>
      <c r="S1912" s="57">
        <f>G1912*1</f>
        <v>33.17</v>
      </c>
    </row>
    <row r="1913" spans="1:19" ht="11.85" customHeight="1" x14ac:dyDescent="0.2">
      <c r="A1913" s="48" t="s">
        <v>545</v>
      </c>
      <c r="B1913" s="201"/>
      <c r="C1913" s="202"/>
      <c r="D1913" s="203"/>
      <c r="E1913" s="204" t="s">
        <v>514</v>
      </c>
      <c r="F1913" s="205"/>
      <c r="G1913" s="50" t="s">
        <v>507</v>
      </c>
      <c r="H1913" s="204" t="s">
        <v>346</v>
      </c>
      <c r="I1913" s="205"/>
      <c r="K1913" s="48" t="str">
        <f t="shared" si="58"/>
        <v>г Одинцово, ш Можайское, 54</v>
      </c>
      <c r="L1913" s="48" t="str">
        <f>VLOOKUP(A:A,Лист2!$A:$F,2,FALSE)</f>
        <v>г.Одинцово, Можайское шоссе, 54</v>
      </c>
      <c r="S1913" s="48">
        <f t="shared" si="59"/>
        <v>0</v>
      </c>
    </row>
    <row r="1914" spans="1:19" ht="11.85" customHeight="1" x14ac:dyDescent="0.2">
      <c r="A1914" s="48" t="s">
        <v>545</v>
      </c>
      <c r="B1914" s="198" t="s">
        <v>497</v>
      </c>
      <c r="C1914" s="199"/>
      <c r="D1914" s="200"/>
      <c r="E1914" s="204" t="s">
        <v>495</v>
      </c>
      <c r="F1914" s="205"/>
      <c r="G1914" s="50" t="s">
        <v>365</v>
      </c>
      <c r="H1914" s="204" t="s">
        <v>494</v>
      </c>
      <c r="I1914" s="205"/>
      <c r="K1914" s="48" t="str">
        <f t="shared" si="58"/>
        <v>г Одинцово, ш Можайское, 54</v>
      </c>
      <c r="L1914" s="48" t="str">
        <f>VLOOKUP(A:A,Лист2!$A:$F,2,FALSE)</f>
        <v>г.Одинцово, Можайское шоссе, 54</v>
      </c>
      <c r="S1914" s="48">
        <f t="shared" si="59"/>
        <v>0</v>
      </c>
    </row>
    <row r="1915" spans="1:19" ht="11.1" customHeight="1" x14ac:dyDescent="0.2">
      <c r="A1915" s="48" t="s">
        <v>545</v>
      </c>
      <c r="B1915" s="209"/>
      <c r="C1915" s="210"/>
      <c r="D1915" s="211"/>
      <c r="E1915" s="204" t="s">
        <v>492</v>
      </c>
      <c r="F1915" s="205"/>
      <c r="G1915" s="50" t="s">
        <v>350</v>
      </c>
      <c r="H1915" s="204" t="s">
        <v>491</v>
      </c>
      <c r="I1915" s="205"/>
      <c r="K1915" s="48" t="str">
        <f t="shared" si="58"/>
        <v>г Одинцово, ш Можайское, 54</v>
      </c>
      <c r="L1915" s="48" t="str">
        <f>VLOOKUP(A:A,Лист2!$A:$F,2,FALSE)</f>
        <v>г.Одинцово, Можайское шоссе, 54</v>
      </c>
      <c r="S1915" s="48">
        <f t="shared" si="59"/>
        <v>0</v>
      </c>
    </row>
    <row r="1916" spans="1:19" ht="11.85" customHeight="1" x14ac:dyDescent="0.2">
      <c r="A1916" s="48" t="s">
        <v>545</v>
      </c>
      <c r="B1916" s="201"/>
      <c r="C1916" s="202"/>
      <c r="D1916" s="203"/>
      <c r="E1916" s="204" t="s">
        <v>489</v>
      </c>
      <c r="F1916" s="205"/>
      <c r="G1916" s="50" t="s">
        <v>350</v>
      </c>
      <c r="H1916" s="204" t="s">
        <v>488</v>
      </c>
      <c r="I1916" s="205"/>
      <c r="K1916" s="48" t="str">
        <f t="shared" si="58"/>
        <v>г Одинцово, ш Можайское, 54</v>
      </c>
      <c r="L1916" s="48" t="str">
        <f>VLOOKUP(A:A,Лист2!$A:$F,2,FALSE)</f>
        <v>г.Одинцово, Можайское шоссе, 54</v>
      </c>
      <c r="S1916" s="48">
        <f t="shared" si="59"/>
        <v>0</v>
      </c>
    </row>
    <row r="1917" spans="1:19" ht="11.85" customHeight="1" x14ac:dyDescent="0.2">
      <c r="A1917" s="48" t="s">
        <v>545</v>
      </c>
      <c r="B1917" s="51"/>
      <c r="C1917" s="196" t="s">
        <v>544</v>
      </c>
      <c r="D1917" s="197"/>
      <c r="E1917" s="197"/>
      <c r="F1917" s="197"/>
      <c r="G1917" s="197"/>
      <c r="H1917" s="197"/>
      <c r="I1917" s="196"/>
      <c r="K1917" s="48" t="str">
        <f t="shared" si="58"/>
        <v>г Одинцово, ш Можайское, 54</v>
      </c>
      <c r="L1917" s="48" t="str">
        <f>VLOOKUP(A:A,Лист2!$A:$F,2,FALSE)</f>
        <v>г.Одинцово, Можайское шоссе, 54</v>
      </c>
      <c r="S1917" s="48">
        <f t="shared" si="59"/>
        <v>0</v>
      </c>
    </row>
    <row r="1918" spans="1:19" ht="11.85" customHeight="1" x14ac:dyDescent="0.2">
      <c r="A1918" s="48" t="s">
        <v>544</v>
      </c>
      <c r="B1918" s="198" t="s">
        <v>505</v>
      </c>
      <c r="C1918" s="199"/>
      <c r="D1918" s="200"/>
      <c r="E1918" s="204" t="s">
        <v>503</v>
      </c>
      <c r="F1918" s="205"/>
      <c r="G1918" s="50" t="s">
        <v>368</v>
      </c>
      <c r="H1918" s="204" t="s">
        <v>406</v>
      </c>
      <c r="I1918" s="205"/>
      <c r="K1918" s="48" t="str">
        <f t="shared" si="58"/>
        <v>г Одинцово, ш Можайское, 58</v>
      </c>
      <c r="L1918" s="48" t="str">
        <f>VLOOKUP(A:A,Лист2!$A:$F,2,FALSE)</f>
        <v>г.Одинцово, Можайское шоссе, 58</v>
      </c>
      <c r="S1918" s="48">
        <f t="shared" si="59"/>
        <v>0</v>
      </c>
    </row>
    <row r="1919" spans="1:19" ht="11.1" customHeight="1" x14ac:dyDescent="0.2">
      <c r="A1919" s="48" t="s">
        <v>544</v>
      </c>
      <c r="B1919" s="201"/>
      <c r="C1919" s="202"/>
      <c r="D1919" s="203"/>
      <c r="E1919" s="204" t="s">
        <v>501</v>
      </c>
      <c r="F1919" s="205"/>
      <c r="G1919" s="50" t="s">
        <v>368</v>
      </c>
      <c r="H1919" s="204" t="s">
        <v>488</v>
      </c>
      <c r="I1919" s="205"/>
      <c r="K1919" s="48" t="str">
        <f t="shared" si="58"/>
        <v>г Одинцово, ш Можайское, 58</v>
      </c>
      <c r="L1919" s="48" t="str">
        <f>VLOOKUP(A:A,Лист2!$A:$F,2,FALSE)</f>
        <v>г.Одинцово, Можайское шоссе, 58</v>
      </c>
      <c r="S1919" s="48">
        <f t="shared" si="59"/>
        <v>0</v>
      </c>
    </row>
    <row r="1920" spans="1:19" ht="11.85" customHeight="1" x14ac:dyDescent="0.2">
      <c r="A1920" s="48" t="s">
        <v>544</v>
      </c>
      <c r="B1920" s="198" t="s">
        <v>339</v>
      </c>
      <c r="C1920" s="199"/>
      <c r="D1920" s="200"/>
      <c r="E1920" s="204" t="s">
        <v>351</v>
      </c>
      <c r="F1920" s="205"/>
      <c r="G1920" s="50" t="s">
        <v>350</v>
      </c>
      <c r="H1920" s="204" t="s">
        <v>379</v>
      </c>
      <c r="I1920" s="205"/>
      <c r="K1920" s="48" t="str">
        <f t="shared" si="58"/>
        <v>г Одинцово, ш Можайское, 58</v>
      </c>
      <c r="L1920" s="48" t="str">
        <f>VLOOKUP(A:A,Лист2!$A:$F,2,FALSE)</f>
        <v>г.Одинцово, Можайское шоссе, 58</v>
      </c>
      <c r="S1920" s="48">
        <f t="shared" si="59"/>
        <v>0</v>
      </c>
    </row>
    <row r="1921" spans="1:19" ht="11.85" customHeight="1" x14ac:dyDescent="0.2">
      <c r="A1921" s="48" t="s">
        <v>544</v>
      </c>
      <c r="B1921" s="209"/>
      <c r="C1921" s="210"/>
      <c r="D1921" s="211"/>
      <c r="E1921" s="204" t="s">
        <v>371</v>
      </c>
      <c r="F1921" s="205"/>
      <c r="G1921" s="50" t="s">
        <v>350</v>
      </c>
      <c r="H1921" s="204" t="s">
        <v>379</v>
      </c>
      <c r="I1921" s="205"/>
      <c r="K1921" s="48" t="str">
        <f t="shared" si="58"/>
        <v>г Одинцово, ш Можайское, 58</v>
      </c>
      <c r="L1921" s="48" t="str">
        <f>VLOOKUP(A:A,Лист2!$A:$F,2,FALSE)</f>
        <v>г.Одинцово, Можайское шоссе, 58</v>
      </c>
      <c r="S1921" s="48">
        <f t="shared" si="59"/>
        <v>0</v>
      </c>
    </row>
    <row r="1922" spans="1:19" ht="11.85" customHeight="1" x14ac:dyDescent="0.2">
      <c r="A1922" s="48" t="s">
        <v>544</v>
      </c>
      <c r="B1922" s="209"/>
      <c r="C1922" s="210"/>
      <c r="D1922" s="211"/>
      <c r="E1922" s="204" t="s">
        <v>369</v>
      </c>
      <c r="F1922" s="205"/>
      <c r="G1922" s="50" t="s">
        <v>368</v>
      </c>
      <c r="H1922" s="204" t="s">
        <v>378</v>
      </c>
      <c r="I1922" s="205"/>
      <c r="K1922" s="48" t="str">
        <f t="shared" si="58"/>
        <v>г Одинцово, ш Можайское, 58</v>
      </c>
      <c r="L1922" s="48" t="str">
        <f>VLOOKUP(A:A,Лист2!$A:$F,2,FALSE)</f>
        <v>г.Одинцово, Можайское шоссе, 58</v>
      </c>
      <c r="S1922" s="48">
        <f t="shared" si="59"/>
        <v>0</v>
      </c>
    </row>
    <row r="1923" spans="1:19" ht="11.1" customHeight="1" x14ac:dyDescent="0.2">
      <c r="A1923" s="48" t="s">
        <v>544</v>
      </c>
      <c r="B1923" s="209"/>
      <c r="C1923" s="210"/>
      <c r="D1923" s="211"/>
      <c r="E1923" s="204" t="s">
        <v>366</v>
      </c>
      <c r="F1923" s="205"/>
      <c r="G1923" s="50" t="s">
        <v>365</v>
      </c>
      <c r="H1923" s="204" t="s">
        <v>377</v>
      </c>
      <c r="I1923" s="205"/>
      <c r="K1923" s="48" t="str">
        <f t="shared" si="58"/>
        <v>г Одинцово, ш Можайское, 58</v>
      </c>
      <c r="L1923" s="48" t="str">
        <f>VLOOKUP(A:A,Лист2!$A:$F,2,FALSE)</f>
        <v>г.Одинцово, Можайское шоссе, 58</v>
      </c>
      <c r="S1923" s="48">
        <f t="shared" si="59"/>
        <v>0</v>
      </c>
    </row>
    <row r="1924" spans="1:19" ht="11.85" customHeight="1" x14ac:dyDescent="0.2">
      <c r="A1924" s="48" t="s">
        <v>544</v>
      </c>
      <c r="B1924" s="209"/>
      <c r="C1924" s="210"/>
      <c r="D1924" s="211"/>
      <c r="E1924" s="204" t="s">
        <v>510</v>
      </c>
      <c r="F1924" s="205"/>
      <c r="G1924" s="50" t="s">
        <v>509</v>
      </c>
      <c r="H1924" s="204" t="s">
        <v>336</v>
      </c>
      <c r="I1924" s="205"/>
      <c r="K1924" s="48" t="str">
        <f t="shared" si="58"/>
        <v>г Одинцово, ш Можайское, 58</v>
      </c>
      <c r="L1924" s="48" t="str">
        <f>VLOOKUP(A:A,Лист2!$A:$F,2,FALSE)</f>
        <v>г.Одинцово, Можайское шоссе, 58</v>
      </c>
      <c r="S1924" s="57">
        <f>G1924*1</f>
        <v>48.44</v>
      </c>
    </row>
    <row r="1925" spans="1:19" ht="11.85" customHeight="1" x14ac:dyDescent="0.2">
      <c r="A1925" s="48" t="s">
        <v>544</v>
      </c>
      <c r="B1925" s="201"/>
      <c r="C1925" s="202"/>
      <c r="D1925" s="203"/>
      <c r="E1925" s="204" t="s">
        <v>508</v>
      </c>
      <c r="F1925" s="205"/>
      <c r="G1925" s="50" t="s">
        <v>507</v>
      </c>
      <c r="H1925" s="204" t="s">
        <v>375</v>
      </c>
      <c r="I1925" s="205"/>
      <c r="K1925" s="48" t="str">
        <f t="shared" si="58"/>
        <v>г Одинцово, ш Можайское, 58</v>
      </c>
      <c r="L1925" s="48" t="str">
        <f>VLOOKUP(A:A,Лист2!$A:$F,2,FALSE)</f>
        <v>г.Одинцово, Можайское шоссе, 58</v>
      </c>
      <c r="S1925" s="48">
        <f t="shared" si="59"/>
        <v>0</v>
      </c>
    </row>
    <row r="1926" spans="1:19" ht="11.85" customHeight="1" x14ac:dyDescent="0.2">
      <c r="A1926" s="48" t="s">
        <v>544</v>
      </c>
      <c r="B1926" s="198" t="s">
        <v>497</v>
      </c>
      <c r="C1926" s="199"/>
      <c r="D1926" s="200"/>
      <c r="E1926" s="204" t="s">
        <v>495</v>
      </c>
      <c r="F1926" s="205"/>
      <c r="G1926" s="50" t="s">
        <v>365</v>
      </c>
      <c r="H1926" s="204" t="s">
        <v>494</v>
      </c>
      <c r="I1926" s="205"/>
      <c r="K1926" s="48" t="str">
        <f t="shared" si="58"/>
        <v>г Одинцово, ш Можайское, 58</v>
      </c>
      <c r="L1926" s="48" t="str">
        <f>VLOOKUP(A:A,Лист2!$A:$F,2,FALSE)</f>
        <v>г.Одинцово, Можайское шоссе, 58</v>
      </c>
      <c r="S1926" s="48">
        <f t="shared" si="59"/>
        <v>0</v>
      </c>
    </row>
    <row r="1927" spans="1:19" ht="11.1" customHeight="1" x14ac:dyDescent="0.2">
      <c r="A1927" s="48" t="s">
        <v>544</v>
      </c>
      <c r="B1927" s="209"/>
      <c r="C1927" s="210"/>
      <c r="D1927" s="211"/>
      <c r="E1927" s="204" t="s">
        <v>492</v>
      </c>
      <c r="F1927" s="205"/>
      <c r="G1927" s="50" t="s">
        <v>350</v>
      </c>
      <c r="H1927" s="204" t="s">
        <v>491</v>
      </c>
      <c r="I1927" s="205"/>
      <c r="K1927" s="48" t="str">
        <f t="shared" si="58"/>
        <v>г Одинцово, ш Можайское, 58</v>
      </c>
      <c r="L1927" s="48" t="str">
        <f>VLOOKUP(A:A,Лист2!$A:$F,2,FALSE)</f>
        <v>г.Одинцово, Можайское шоссе, 58</v>
      </c>
      <c r="S1927" s="48">
        <f t="shared" si="59"/>
        <v>0</v>
      </c>
    </row>
    <row r="1928" spans="1:19" ht="11.85" customHeight="1" x14ac:dyDescent="0.2">
      <c r="A1928" s="48" t="s">
        <v>544</v>
      </c>
      <c r="B1928" s="201"/>
      <c r="C1928" s="202"/>
      <c r="D1928" s="203"/>
      <c r="E1928" s="204" t="s">
        <v>489</v>
      </c>
      <c r="F1928" s="205"/>
      <c r="G1928" s="50" t="s">
        <v>350</v>
      </c>
      <c r="H1928" s="204" t="s">
        <v>488</v>
      </c>
      <c r="I1928" s="205"/>
      <c r="K1928" s="48" t="str">
        <f t="shared" si="58"/>
        <v>г Одинцово, ш Можайское, 58</v>
      </c>
      <c r="L1928" s="48" t="str">
        <f>VLOOKUP(A:A,Лист2!$A:$F,2,FALSE)</f>
        <v>г.Одинцово, Можайское шоссе, 58</v>
      </c>
      <c r="S1928" s="48">
        <f t="shared" si="59"/>
        <v>0</v>
      </c>
    </row>
    <row r="1929" spans="1:19" ht="11.85" customHeight="1" x14ac:dyDescent="0.2">
      <c r="A1929" s="48" t="s">
        <v>544</v>
      </c>
      <c r="B1929" s="51"/>
      <c r="C1929" s="196" t="s">
        <v>543</v>
      </c>
      <c r="D1929" s="197"/>
      <c r="E1929" s="197"/>
      <c r="F1929" s="197"/>
      <c r="G1929" s="197"/>
      <c r="H1929" s="197"/>
      <c r="I1929" s="196"/>
      <c r="K1929" s="48" t="str">
        <f t="shared" si="58"/>
        <v>г Одинцово, ш Можайское, 58</v>
      </c>
      <c r="L1929" s="48" t="str">
        <f>VLOOKUP(A:A,Лист2!$A:$F,2,FALSE)</f>
        <v>г.Одинцово, Можайское шоссе, 58</v>
      </c>
      <c r="S1929" s="48">
        <f t="shared" si="59"/>
        <v>0</v>
      </c>
    </row>
    <row r="1930" spans="1:19" ht="11.85" customHeight="1" x14ac:dyDescent="0.2">
      <c r="A1930" s="48" t="s">
        <v>543</v>
      </c>
      <c r="B1930" s="198" t="s">
        <v>505</v>
      </c>
      <c r="C1930" s="199"/>
      <c r="D1930" s="200"/>
      <c r="E1930" s="204" t="s">
        <v>503</v>
      </c>
      <c r="F1930" s="205"/>
      <c r="G1930" s="50" t="s">
        <v>368</v>
      </c>
      <c r="H1930" s="204" t="s">
        <v>406</v>
      </c>
      <c r="I1930" s="205"/>
      <c r="K1930" s="48" t="str">
        <f t="shared" ref="K1930:K1993" si="60">IF(C1929&gt;0,C1929,K1929)</f>
        <v>г Одинцово, ш Можайское, 62</v>
      </c>
      <c r="L1930" s="48" t="str">
        <f>VLOOKUP(A:A,Лист2!$A:$F,2,FALSE)</f>
        <v>г.Одинцово, Можайское шоссе, 62</v>
      </c>
      <c r="S1930" s="48">
        <f t="shared" ref="S1930:S1993" si="61">IF($E1930=S$7,G1930,0)</f>
        <v>0</v>
      </c>
    </row>
    <row r="1931" spans="1:19" ht="11.1" customHeight="1" x14ac:dyDescent="0.2">
      <c r="A1931" s="48" t="s">
        <v>543</v>
      </c>
      <c r="B1931" s="201"/>
      <c r="C1931" s="202"/>
      <c r="D1931" s="203"/>
      <c r="E1931" s="204" t="s">
        <v>501</v>
      </c>
      <c r="F1931" s="205"/>
      <c r="G1931" s="50" t="s">
        <v>368</v>
      </c>
      <c r="H1931" s="204" t="s">
        <v>488</v>
      </c>
      <c r="I1931" s="205"/>
      <c r="K1931" s="48" t="str">
        <f t="shared" si="60"/>
        <v>г Одинцово, ш Можайское, 62</v>
      </c>
      <c r="L1931" s="48" t="str">
        <f>VLOOKUP(A:A,Лист2!$A:$F,2,FALSE)</f>
        <v>г.Одинцово, Можайское шоссе, 62</v>
      </c>
      <c r="S1931" s="48">
        <f t="shared" si="61"/>
        <v>0</v>
      </c>
    </row>
    <row r="1932" spans="1:19" ht="11.85" customHeight="1" x14ac:dyDescent="0.2">
      <c r="A1932" s="48" t="s">
        <v>543</v>
      </c>
      <c r="B1932" s="198" t="s">
        <v>339</v>
      </c>
      <c r="C1932" s="199"/>
      <c r="D1932" s="200"/>
      <c r="E1932" s="204" t="s">
        <v>351</v>
      </c>
      <c r="F1932" s="205"/>
      <c r="G1932" s="50" t="s">
        <v>350</v>
      </c>
      <c r="H1932" s="204" t="s">
        <v>379</v>
      </c>
      <c r="I1932" s="205"/>
      <c r="K1932" s="48" t="str">
        <f t="shared" si="60"/>
        <v>г Одинцово, ш Можайское, 62</v>
      </c>
      <c r="L1932" s="48" t="str">
        <f>VLOOKUP(A:A,Лист2!$A:$F,2,FALSE)</f>
        <v>г.Одинцово, Можайское шоссе, 62</v>
      </c>
      <c r="S1932" s="48">
        <f t="shared" si="61"/>
        <v>0</v>
      </c>
    </row>
    <row r="1933" spans="1:19" ht="11.85" customHeight="1" x14ac:dyDescent="0.2">
      <c r="A1933" s="48" t="s">
        <v>543</v>
      </c>
      <c r="B1933" s="209"/>
      <c r="C1933" s="210"/>
      <c r="D1933" s="211"/>
      <c r="E1933" s="204" t="s">
        <v>371</v>
      </c>
      <c r="F1933" s="205"/>
      <c r="G1933" s="50" t="s">
        <v>350</v>
      </c>
      <c r="H1933" s="204" t="s">
        <v>379</v>
      </c>
      <c r="I1933" s="205"/>
      <c r="K1933" s="48" t="str">
        <f t="shared" si="60"/>
        <v>г Одинцово, ш Можайское, 62</v>
      </c>
      <c r="L1933" s="48" t="str">
        <f>VLOOKUP(A:A,Лист2!$A:$F,2,FALSE)</f>
        <v>г.Одинцово, Можайское шоссе, 62</v>
      </c>
      <c r="S1933" s="48">
        <f t="shared" si="61"/>
        <v>0</v>
      </c>
    </row>
    <row r="1934" spans="1:19" ht="11.85" customHeight="1" x14ac:dyDescent="0.2">
      <c r="A1934" s="48" t="s">
        <v>543</v>
      </c>
      <c r="B1934" s="209"/>
      <c r="C1934" s="210"/>
      <c r="D1934" s="211"/>
      <c r="E1934" s="204" t="s">
        <v>369</v>
      </c>
      <c r="F1934" s="205"/>
      <c r="G1934" s="50" t="s">
        <v>368</v>
      </c>
      <c r="H1934" s="204" t="s">
        <v>378</v>
      </c>
      <c r="I1934" s="205"/>
      <c r="K1934" s="48" t="str">
        <f t="shared" si="60"/>
        <v>г Одинцово, ш Можайское, 62</v>
      </c>
      <c r="L1934" s="48" t="str">
        <f>VLOOKUP(A:A,Лист2!$A:$F,2,FALSE)</f>
        <v>г.Одинцово, Можайское шоссе, 62</v>
      </c>
      <c r="S1934" s="48">
        <f t="shared" si="61"/>
        <v>0</v>
      </c>
    </row>
    <row r="1935" spans="1:19" ht="11.1" customHeight="1" x14ac:dyDescent="0.2">
      <c r="A1935" s="48" t="s">
        <v>543</v>
      </c>
      <c r="B1935" s="209"/>
      <c r="C1935" s="210"/>
      <c r="D1935" s="211"/>
      <c r="E1935" s="204" t="s">
        <v>366</v>
      </c>
      <c r="F1935" s="205"/>
      <c r="G1935" s="50" t="s">
        <v>365</v>
      </c>
      <c r="H1935" s="204" t="s">
        <v>377</v>
      </c>
      <c r="I1935" s="205"/>
      <c r="K1935" s="48" t="str">
        <f t="shared" si="60"/>
        <v>г Одинцово, ш Можайское, 62</v>
      </c>
      <c r="L1935" s="48" t="str">
        <f>VLOOKUP(A:A,Лист2!$A:$F,2,FALSE)</f>
        <v>г.Одинцово, Можайское шоссе, 62</v>
      </c>
      <c r="S1935" s="48">
        <f t="shared" si="61"/>
        <v>0</v>
      </c>
    </row>
    <row r="1936" spans="1:19" ht="11.85" customHeight="1" x14ac:dyDescent="0.2">
      <c r="A1936" s="48" t="s">
        <v>543</v>
      </c>
      <c r="B1936" s="209"/>
      <c r="C1936" s="210"/>
      <c r="D1936" s="211"/>
      <c r="E1936" s="204" t="s">
        <v>510</v>
      </c>
      <c r="F1936" s="205"/>
      <c r="G1936" s="50" t="s">
        <v>509</v>
      </c>
      <c r="H1936" s="204" t="s">
        <v>336</v>
      </c>
      <c r="I1936" s="205"/>
      <c r="K1936" s="48" t="str">
        <f t="shared" si="60"/>
        <v>г Одинцово, ш Можайское, 62</v>
      </c>
      <c r="L1936" s="48" t="str">
        <f>VLOOKUP(A:A,Лист2!$A:$F,2,FALSE)</f>
        <v>г.Одинцово, Можайское шоссе, 62</v>
      </c>
      <c r="S1936" s="57">
        <f>G1936*1</f>
        <v>48.44</v>
      </c>
    </row>
    <row r="1937" spans="1:19" ht="11.85" customHeight="1" x14ac:dyDescent="0.2">
      <c r="A1937" s="48" t="s">
        <v>543</v>
      </c>
      <c r="B1937" s="201"/>
      <c r="C1937" s="202"/>
      <c r="D1937" s="203"/>
      <c r="E1937" s="204" t="s">
        <v>508</v>
      </c>
      <c r="F1937" s="205"/>
      <c r="G1937" s="50" t="s">
        <v>507</v>
      </c>
      <c r="H1937" s="204" t="s">
        <v>375</v>
      </c>
      <c r="I1937" s="205"/>
      <c r="K1937" s="48" t="str">
        <f t="shared" si="60"/>
        <v>г Одинцово, ш Можайское, 62</v>
      </c>
      <c r="L1937" s="48" t="str">
        <f>VLOOKUP(A:A,Лист2!$A:$F,2,FALSE)</f>
        <v>г.Одинцово, Можайское шоссе, 62</v>
      </c>
      <c r="S1937" s="48">
        <f t="shared" si="61"/>
        <v>0</v>
      </c>
    </row>
    <row r="1938" spans="1:19" ht="11.85" customHeight="1" x14ac:dyDescent="0.2">
      <c r="A1938" s="48" t="s">
        <v>543</v>
      </c>
      <c r="B1938" s="198" t="s">
        <v>497</v>
      </c>
      <c r="C1938" s="199"/>
      <c r="D1938" s="200"/>
      <c r="E1938" s="204" t="s">
        <v>495</v>
      </c>
      <c r="F1938" s="205"/>
      <c r="G1938" s="50" t="s">
        <v>365</v>
      </c>
      <c r="H1938" s="204" t="s">
        <v>494</v>
      </c>
      <c r="I1938" s="205"/>
      <c r="K1938" s="48" t="str">
        <f t="shared" si="60"/>
        <v>г Одинцово, ш Можайское, 62</v>
      </c>
      <c r="L1938" s="48" t="str">
        <f>VLOOKUP(A:A,Лист2!$A:$F,2,FALSE)</f>
        <v>г.Одинцово, Можайское шоссе, 62</v>
      </c>
      <c r="S1938" s="48">
        <f t="shared" si="61"/>
        <v>0</v>
      </c>
    </row>
    <row r="1939" spans="1:19" ht="11.1" customHeight="1" x14ac:dyDescent="0.2">
      <c r="A1939" s="48" t="s">
        <v>543</v>
      </c>
      <c r="B1939" s="209"/>
      <c r="C1939" s="210"/>
      <c r="D1939" s="211"/>
      <c r="E1939" s="204" t="s">
        <v>492</v>
      </c>
      <c r="F1939" s="205"/>
      <c r="G1939" s="50" t="s">
        <v>350</v>
      </c>
      <c r="H1939" s="204" t="s">
        <v>491</v>
      </c>
      <c r="I1939" s="205"/>
      <c r="K1939" s="48" t="str">
        <f t="shared" si="60"/>
        <v>г Одинцово, ш Можайское, 62</v>
      </c>
      <c r="L1939" s="48" t="str">
        <f>VLOOKUP(A:A,Лист2!$A:$F,2,FALSE)</f>
        <v>г.Одинцово, Можайское шоссе, 62</v>
      </c>
      <c r="S1939" s="48">
        <f t="shared" si="61"/>
        <v>0</v>
      </c>
    </row>
    <row r="1940" spans="1:19" ht="11.85" customHeight="1" x14ac:dyDescent="0.2">
      <c r="A1940" s="48" t="s">
        <v>543</v>
      </c>
      <c r="B1940" s="201"/>
      <c r="C1940" s="202"/>
      <c r="D1940" s="203"/>
      <c r="E1940" s="204" t="s">
        <v>489</v>
      </c>
      <c r="F1940" s="205"/>
      <c r="G1940" s="50" t="s">
        <v>350</v>
      </c>
      <c r="H1940" s="204" t="s">
        <v>488</v>
      </c>
      <c r="I1940" s="205"/>
      <c r="K1940" s="48" t="str">
        <f t="shared" si="60"/>
        <v>г Одинцово, ш Можайское, 62</v>
      </c>
      <c r="L1940" s="48" t="str">
        <f>VLOOKUP(A:A,Лист2!$A:$F,2,FALSE)</f>
        <v>г.Одинцово, Можайское шоссе, 62</v>
      </c>
      <c r="S1940" s="48">
        <f t="shared" si="61"/>
        <v>0</v>
      </c>
    </row>
    <row r="1941" spans="1:19" ht="11.85" customHeight="1" x14ac:dyDescent="0.2">
      <c r="A1941" s="48" t="s">
        <v>543</v>
      </c>
      <c r="B1941" s="51"/>
      <c r="C1941" s="196" t="s">
        <v>542</v>
      </c>
      <c r="D1941" s="197"/>
      <c r="E1941" s="197"/>
      <c r="F1941" s="197"/>
      <c r="G1941" s="197"/>
      <c r="H1941" s="197"/>
      <c r="I1941" s="196"/>
      <c r="K1941" s="48" t="str">
        <f t="shared" si="60"/>
        <v>г Одинцово, ш Можайское, 62</v>
      </c>
      <c r="L1941" s="48" t="str">
        <f>VLOOKUP(A:A,Лист2!$A:$F,2,FALSE)</f>
        <v>г.Одинцово, Можайское шоссе, 62</v>
      </c>
      <c r="S1941" s="48">
        <f t="shared" si="61"/>
        <v>0</v>
      </c>
    </row>
    <row r="1942" spans="1:19" ht="11.85" customHeight="1" x14ac:dyDescent="0.2">
      <c r="A1942" s="48" t="s">
        <v>542</v>
      </c>
      <c r="B1942" s="198" t="s">
        <v>339</v>
      </c>
      <c r="C1942" s="212"/>
      <c r="D1942" s="213"/>
      <c r="E1942" s="204" t="s">
        <v>351</v>
      </c>
      <c r="F1942" s="205"/>
      <c r="G1942" s="50" t="s">
        <v>350</v>
      </c>
      <c r="H1942" s="204" t="s">
        <v>396</v>
      </c>
      <c r="I1942" s="205"/>
      <c r="K1942" s="48" t="str">
        <f t="shared" si="60"/>
        <v>г Одинцово, ш Можайское, 64</v>
      </c>
      <c r="L1942" s="48" t="str">
        <f>VLOOKUP(A:A,Лист2!$A:$F,2,FALSE)</f>
        <v>г.Одинцово, Можайское шоссе, 64</v>
      </c>
      <c r="S1942" s="48">
        <f t="shared" si="61"/>
        <v>0</v>
      </c>
    </row>
    <row r="1943" spans="1:19" ht="11.85" customHeight="1" x14ac:dyDescent="0.2">
      <c r="A1943" s="48" t="s">
        <v>542</v>
      </c>
      <c r="B1943" s="198" t="s">
        <v>339</v>
      </c>
      <c r="C1943" s="199"/>
      <c r="D1943" s="200"/>
      <c r="E1943" s="204" t="s">
        <v>371</v>
      </c>
      <c r="F1943" s="205"/>
      <c r="G1943" s="50" t="s">
        <v>350</v>
      </c>
      <c r="H1943" s="204" t="s">
        <v>396</v>
      </c>
      <c r="I1943" s="205"/>
      <c r="K1943" s="48" t="str">
        <f t="shared" si="60"/>
        <v>г Одинцово, ш Можайское, 64</v>
      </c>
      <c r="L1943" s="48" t="str">
        <f>VLOOKUP(A:A,Лист2!$A:$F,2,FALSE)</f>
        <v>г.Одинцово, Можайское шоссе, 64</v>
      </c>
      <c r="S1943" s="48">
        <f t="shared" si="61"/>
        <v>0</v>
      </c>
    </row>
    <row r="1944" spans="1:19" ht="11.85" customHeight="1" x14ac:dyDescent="0.2">
      <c r="A1944" s="48" t="s">
        <v>542</v>
      </c>
      <c r="B1944" s="209"/>
      <c r="C1944" s="210"/>
      <c r="D1944" s="211"/>
      <c r="E1944" s="204" t="s">
        <v>369</v>
      </c>
      <c r="F1944" s="205"/>
      <c r="G1944" s="50" t="s">
        <v>368</v>
      </c>
      <c r="H1944" s="204" t="s">
        <v>398</v>
      </c>
      <c r="I1944" s="205"/>
      <c r="K1944" s="48" t="str">
        <f t="shared" si="60"/>
        <v>г Одинцово, ш Можайское, 64</v>
      </c>
      <c r="L1944" s="48" t="str">
        <f>VLOOKUP(A:A,Лист2!$A:$F,2,FALSE)</f>
        <v>г.Одинцово, Можайское шоссе, 64</v>
      </c>
      <c r="S1944" s="48">
        <f t="shared" si="61"/>
        <v>0</v>
      </c>
    </row>
    <row r="1945" spans="1:19" ht="11.85" customHeight="1" x14ac:dyDescent="0.2">
      <c r="A1945" s="48" t="s">
        <v>542</v>
      </c>
      <c r="B1945" s="209"/>
      <c r="C1945" s="210"/>
      <c r="D1945" s="211"/>
      <c r="E1945" s="204" t="s">
        <v>366</v>
      </c>
      <c r="F1945" s="205"/>
      <c r="G1945" s="50" t="s">
        <v>365</v>
      </c>
      <c r="H1945" s="204" t="s">
        <v>401</v>
      </c>
      <c r="I1945" s="205"/>
      <c r="K1945" s="48" t="str">
        <f t="shared" si="60"/>
        <v>г Одинцово, ш Можайское, 64</v>
      </c>
      <c r="L1945" s="48" t="str">
        <f>VLOOKUP(A:A,Лист2!$A:$F,2,FALSE)</f>
        <v>г.Одинцово, Можайское шоссе, 64</v>
      </c>
      <c r="S1945" s="48">
        <f t="shared" si="61"/>
        <v>0</v>
      </c>
    </row>
    <row r="1946" spans="1:19" ht="11.1" customHeight="1" x14ac:dyDescent="0.2">
      <c r="A1946" s="48" t="s">
        <v>542</v>
      </c>
      <c r="B1946" s="209"/>
      <c r="C1946" s="210"/>
      <c r="D1946" s="211"/>
      <c r="E1946" s="204" t="s">
        <v>510</v>
      </c>
      <c r="F1946" s="205"/>
      <c r="G1946" s="50" t="s">
        <v>509</v>
      </c>
      <c r="H1946" s="204" t="s">
        <v>336</v>
      </c>
      <c r="I1946" s="205"/>
      <c r="K1946" s="48" t="str">
        <f t="shared" si="60"/>
        <v>г Одинцово, ш Можайское, 64</v>
      </c>
      <c r="L1946" s="48" t="str">
        <f>VLOOKUP(A:A,Лист2!$A:$F,2,FALSE)</f>
        <v>г.Одинцово, Можайское шоссе, 64</v>
      </c>
      <c r="S1946" s="57">
        <f>G1946*1</f>
        <v>48.44</v>
      </c>
    </row>
    <row r="1947" spans="1:19" ht="11.85" customHeight="1" x14ac:dyDescent="0.2">
      <c r="A1947" s="48" t="s">
        <v>542</v>
      </c>
      <c r="B1947" s="201"/>
      <c r="C1947" s="202"/>
      <c r="D1947" s="203"/>
      <c r="E1947" s="204" t="s">
        <v>508</v>
      </c>
      <c r="F1947" s="205"/>
      <c r="G1947" s="50" t="s">
        <v>507</v>
      </c>
      <c r="H1947" s="204" t="s">
        <v>375</v>
      </c>
      <c r="I1947" s="205"/>
      <c r="K1947" s="48" t="str">
        <f t="shared" si="60"/>
        <v>г Одинцово, ш Можайское, 64</v>
      </c>
      <c r="L1947" s="48" t="str">
        <f>VLOOKUP(A:A,Лист2!$A:$F,2,FALSE)</f>
        <v>г.Одинцово, Можайское шоссе, 64</v>
      </c>
      <c r="S1947" s="48">
        <f t="shared" si="61"/>
        <v>0</v>
      </c>
    </row>
    <row r="1948" spans="1:19" ht="11.85" customHeight="1" x14ac:dyDescent="0.2">
      <c r="A1948" s="48" t="s">
        <v>542</v>
      </c>
      <c r="B1948" s="51"/>
      <c r="C1948" s="196" t="s">
        <v>541</v>
      </c>
      <c r="D1948" s="197"/>
      <c r="E1948" s="197"/>
      <c r="F1948" s="197"/>
      <c r="G1948" s="197"/>
      <c r="H1948" s="197"/>
      <c r="I1948" s="196"/>
      <c r="K1948" s="48" t="str">
        <f t="shared" si="60"/>
        <v>г Одинцово, ш Можайское, 64</v>
      </c>
      <c r="L1948" s="48" t="str">
        <f>VLOOKUP(A:A,Лист2!$A:$F,2,FALSE)</f>
        <v>г.Одинцово, Можайское шоссе, 64</v>
      </c>
      <c r="S1948" s="48">
        <f t="shared" si="61"/>
        <v>0</v>
      </c>
    </row>
    <row r="1949" spans="1:19" ht="11.85" customHeight="1" x14ac:dyDescent="0.2">
      <c r="A1949" s="48" t="s">
        <v>541</v>
      </c>
      <c r="B1949" s="198" t="s">
        <v>505</v>
      </c>
      <c r="C1949" s="199"/>
      <c r="D1949" s="200"/>
      <c r="E1949" s="204" t="s">
        <v>503</v>
      </c>
      <c r="F1949" s="205"/>
      <c r="G1949" s="50" t="s">
        <v>368</v>
      </c>
      <c r="H1949" s="204" t="s">
        <v>406</v>
      </c>
      <c r="I1949" s="205"/>
      <c r="K1949" s="48" t="str">
        <f t="shared" si="60"/>
        <v>г Одинцово, ш Можайское, 66</v>
      </c>
      <c r="L1949" s="48" t="str">
        <f>VLOOKUP(A:A,Лист2!$A:$F,2,FALSE)</f>
        <v>г.Одинцово, Можайское шоссе, 66</v>
      </c>
      <c r="S1949" s="48">
        <f t="shared" si="61"/>
        <v>0</v>
      </c>
    </row>
    <row r="1950" spans="1:19" ht="11.1" customHeight="1" x14ac:dyDescent="0.2">
      <c r="A1950" s="48" t="s">
        <v>541</v>
      </c>
      <c r="B1950" s="201"/>
      <c r="C1950" s="202"/>
      <c r="D1950" s="203"/>
      <c r="E1950" s="204" t="s">
        <v>501</v>
      </c>
      <c r="F1950" s="205"/>
      <c r="G1950" s="50" t="s">
        <v>368</v>
      </c>
      <c r="H1950" s="204" t="s">
        <v>488</v>
      </c>
      <c r="I1950" s="205"/>
      <c r="K1950" s="48" t="str">
        <f t="shared" si="60"/>
        <v>г Одинцово, ш Можайское, 66</v>
      </c>
      <c r="L1950" s="48" t="str">
        <f>VLOOKUP(A:A,Лист2!$A:$F,2,FALSE)</f>
        <v>г.Одинцово, Можайское шоссе, 66</v>
      </c>
      <c r="S1950" s="48">
        <f t="shared" si="61"/>
        <v>0</v>
      </c>
    </row>
    <row r="1951" spans="1:19" ht="11.85" customHeight="1" x14ac:dyDescent="0.2">
      <c r="A1951" s="48" t="s">
        <v>541</v>
      </c>
      <c r="B1951" s="198" t="s">
        <v>339</v>
      </c>
      <c r="C1951" s="199"/>
      <c r="D1951" s="200"/>
      <c r="E1951" s="204" t="s">
        <v>351</v>
      </c>
      <c r="F1951" s="205"/>
      <c r="G1951" s="50" t="s">
        <v>350</v>
      </c>
      <c r="H1951" s="204" t="s">
        <v>379</v>
      </c>
      <c r="I1951" s="205"/>
      <c r="K1951" s="48" t="str">
        <f t="shared" si="60"/>
        <v>г Одинцово, ш Можайское, 66</v>
      </c>
      <c r="L1951" s="48" t="str">
        <f>VLOOKUP(A:A,Лист2!$A:$F,2,FALSE)</f>
        <v>г.Одинцово, Можайское шоссе, 66</v>
      </c>
      <c r="S1951" s="48">
        <f t="shared" si="61"/>
        <v>0</v>
      </c>
    </row>
    <row r="1952" spans="1:19" ht="11.85" customHeight="1" x14ac:dyDescent="0.2">
      <c r="A1952" s="48" t="s">
        <v>541</v>
      </c>
      <c r="B1952" s="209"/>
      <c r="C1952" s="210"/>
      <c r="D1952" s="211"/>
      <c r="E1952" s="204" t="s">
        <v>371</v>
      </c>
      <c r="F1952" s="205"/>
      <c r="G1952" s="50" t="s">
        <v>350</v>
      </c>
      <c r="H1952" s="204" t="s">
        <v>379</v>
      </c>
      <c r="I1952" s="205"/>
      <c r="K1952" s="48" t="str">
        <f t="shared" si="60"/>
        <v>г Одинцово, ш Можайское, 66</v>
      </c>
      <c r="L1952" s="48" t="str">
        <f>VLOOKUP(A:A,Лист2!$A:$F,2,FALSE)</f>
        <v>г.Одинцово, Можайское шоссе, 66</v>
      </c>
      <c r="S1952" s="48">
        <f t="shared" si="61"/>
        <v>0</v>
      </c>
    </row>
    <row r="1953" spans="1:19" ht="11.85" customHeight="1" x14ac:dyDescent="0.2">
      <c r="A1953" s="48" t="s">
        <v>541</v>
      </c>
      <c r="B1953" s="209"/>
      <c r="C1953" s="210"/>
      <c r="D1953" s="211"/>
      <c r="E1953" s="204" t="s">
        <v>369</v>
      </c>
      <c r="F1953" s="205"/>
      <c r="G1953" s="50" t="s">
        <v>368</v>
      </c>
      <c r="H1953" s="204" t="s">
        <v>378</v>
      </c>
      <c r="I1953" s="205"/>
      <c r="K1953" s="48" t="str">
        <f t="shared" si="60"/>
        <v>г Одинцово, ш Можайское, 66</v>
      </c>
      <c r="L1953" s="48" t="str">
        <f>VLOOKUP(A:A,Лист2!$A:$F,2,FALSE)</f>
        <v>г.Одинцово, Можайское шоссе, 66</v>
      </c>
      <c r="S1953" s="48">
        <f t="shared" si="61"/>
        <v>0</v>
      </c>
    </row>
    <row r="1954" spans="1:19" ht="11.1" customHeight="1" x14ac:dyDescent="0.2">
      <c r="A1954" s="48" t="s">
        <v>541</v>
      </c>
      <c r="B1954" s="209"/>
      <c r="C1954" s="210"/>
      <c r="D1954" s="211"/>
      <c r="E1954" s="204" t="s">
        <v>366</v>
      </c>
      <c r="F1954" s="205"/>
      <c r="G1954" s="50" t="s">
        <v>365</v>
      </c>
      <c r="H1954" s="204" t="s">
        <v>377</v>
      </c>
      <c r="I1954" s="205"/>
      <c r="K1954" s="48" t="str">
        <f t="shared" si="60"/>
        <v>г Одинцово, ш Можайское, 66</v>
      </c>
      <c r="L1954" s="48" t="str">
        <f>VLOOKUP(A:A,Лист2!$A:$F,2,FALSE)</f>
        <v>г.Одинцово, Можайское шоссе, 66</v>
      </c>
      <c r="S1954" s="48">
        <f t="shared" si="61"/>
        <v>0</v>
      </c>
    </row>
    <row r="1955" spans="1:19" ht="11.85" customHeight="1" x14ac:dyDescent="0.2">
      <c r="A1955" s="48" t="s">
        <v>541</v>
      </c>
      <c r="B1955" s="209"/>
      <c r="C1955" s="210"/>
      <c r="D1955" s="211"/>
      <c r="E1955" s="204" t="s">
        <v>510</v>
      </c>
      <c r="F1955" s="205"/>
      <c r="G1955" s="50" t="s">
        <v>509</v>
      </c>
      <c r="H1955" s="204" t="s">
        <v>336</v>
      </c>
      <c r="I1955" s="205"/>
      <c r="K1955" s="48" t="str">
        <f t="shared" si="60"/>
        <v>г Одинцово, ш Можайское, 66</v>
      </c>
      <c r="L1955" s="48" t="str">
        <f>VLOOKUP(A:A,Лист2!$A:$F,2,FALSE)</f>
        <v>г.Одинцово, Можайское шоссе, 66</v>
      </c>
      <c r="S1955" s="57">
        <f>G1955*1</f>
        <v>48.44</v>
      </c>
    </row>
    <row r="1956" spans="1:19" ht="11.85" customHeight="1" x14ac:dyDescent="0.2">
      <c r="A1956" s="48" t="s">
        <v>541</v>
      </c>
      <c r="B1956" s="201"/>
      <c r="C1956" s="202"/>
      <c r="D1956" s="203"/>
      <c r="E1956" s="204" t="s">
        <v>508</v>
      </c>
      <c r="F1956" s="205"/>
      <c r="G1956" s="50" t="s">
        <v>507</v>
      </c>
      <c r="H1956" s="204" t="s">
        <v>375</v>
      </c>
      <c r="I1956" s="205"/>
      <c r="K1956" s="48" t="str">
        <f t="shared" si="60"/>
        <v>г Одинцово, ш Можайское, 66</v>
      </c>
      <c r="L1956" s="48" t="str">
        <f>VLOOKUP(A:A,Лист2!$A:$F,2,FALSE)</f>
        <v>г.Одинцово, Можайское шоссе, 66</v>
      </c>
      <c r="S1956" s="48">
        <f t="shared" si="61"/>
        <v>0</v>
      </c>
    </row>
    <row r="1957" spans="1:19" ht="11.85" customHeight="1" x14ac:dyDescent="0.2">
      <c r="A1957" s="48" t="s">
        <v>541</v>
      </c>
      <c r="B1957" s="198" t="s">
        <v>497</v>
      </c>
      <c r="C1957" s="199"/>
      <c r="D1957" s="200"/>
      <c r="E1957" s="204" t="s">
        <v>495</v>
      </c>
      <c r="F1957" s="205"/>
      <c r="G1957" s="50" t="s">
        <v>365</v>
      </c>
      <c r="H1957" s="204" t="s">
        <v>494</v>
      </c>
      <c r="I1957" s="205"/>
      <c r="K1957" s="48" t="str">
        <f t="shared" si="60"/>
        <v>г Одинцово, ш Можайское, 66</v>
      </c>
      <c r="L1957" s="48" t="str">
        <f>VLOOKUP(A:A,Лист2!$A:$F,2,FALSE)</f>
        <v>г.Одинцово, Можайское шоссе, 66</v>
      </c>
      <c r="S1957" s="48">
        <f t="shared" si="61"/>
        <v>0</v>
      </c>
    </row>
    <row r="1958" spans="1:19" ht="11.1" customHeight="1" x14ac:dyDescent="0.2">
      <c r="A1958" s="48" t="s">
        <v>541</v>
      </c>
      <c r="B1958" s="209"/>
      <c r="C1958" s="210"/>
      <c r="D1958" s="211"/>
      <c r="E1958" s="204" t="s">
        <v>492</v>
      </c>
      <c r="F1958" s="205"/>
      <c r="G1958" s="50" t="s">
        <v>350</v>
      </c>
      <c r="H1958" s="204" t="s">
        <v>491</v>
      </c>
      <c r="I1958" s="205"/>
      <c r="K1958" s="48" t="str">
        <f t="shared" si="60"/>
        <v>г Одинцово, ш Можайское, 66</v>
      </c>
      <c r="L1958" s="48" t="str">
        <f>VLOOKUP(A:A,Лист2!$A:$F,2,FALSE)</f>
        <v>г.Одинцово, Можайское шоссе, 66</v>
      </c>
      <c r="S1958" s="48">
        <f t="shared" si="61"/>
        <v>0</v>
      </c>
    </row>
    <row r="1959" spans="1:19" ht="11.85" customHeight="1" x14ac:dyDescent="0.2">
      <c r="A1959" s="48" t="s">
        <v>541</v>
      </c>
      <c r="B1959" s="201"/>
      <c r="C1959" s="202"/>
      <c r="D1959" s="203"/>
      <c r="E1959" s="204" t="s">
        <v>489</v>
      </c>
      <c r="F1959" s="205"/>
      <c r="G1959" s="50" t="s">
        <v>350</v>
      </c>
      <c r="H1959" s="204" t="s">
        <v>488</v>
      </c>
      <c r="I1959" s="205"/>
      <c r="K1959" s="48" t="str">
        <f t="shared" si="60"/>
        <v>г Одинцово, ш Можайское, 66</v>
      </c>
      <c r="L1959" s="48" t="str">
        <f>VLOOKUP(A:A,Лист2!$A:$F,2,FALSE)</f>
        <v>г.Одинцово, Можайское шоссе, 66</v>
      </c>
      <c r="S1959" s="48">
        <f t="shared" si="61"/>
        <v>0</v>
      </c>
    </row>
    <row r="1960" spans="1:19" ht="11.85" customHeight="1" x14ac:dyDescent="0.2">
      <c r="A1960" s="48" t="s">
        <v>541</v>
      </c>
      <c r="B1960" s="51"/>
      <c r="C1960" s="196" t="s">
        <v>540</v>
      </c>
      <c r="D1960" s="197"/>
      <c r="E1960" s="197"/>
      <c r="F1960" s="197"/>
      <c r="G1960" s="197"/>
      <c r="H1960" s="197"/>
      <c r="I1960" s="196"/>
      <c r="K1960" s="48" t="str">
        <f t="shared" si="60"/>
        <v>г Одинцово, ш Можайское, 66</v>
      </c>
      <c r="L1960" s="48" t="str">
        <f>VLOOKUP(A:A,Лист2!$A:$F,2,FALSE)</f>
        <v>г.Одинцово, Можайское шоссе, 66</v>
      </c>
      <c r="S1960" s="48">
        <f t="shared" si="61"/>
        <v>0</v>
      </c>
    </row>
    <row r="1961" spans="1:19" ht="11.85" customHeight="1" x14ac:dyDescent="0.2">
      <c r="A1961" s="48" t="s">
        <v>540</v>
      </c>
      <c r="B1961" s="198" t="s">
        <v>505</v>
      </c>
      <c r="C1961" s="199"/>
      <c r="D1961" s="200"/>
      <c r="E1961" s="204" t="s">
        <v>503</v>
      </c>
      <c r="F1961" s="205"/>
      <c r="G1961" s="50" t="s">
        <v>368</v>
      </c>
      <c r="H1961" s="204" t="s">
        <v>406</v>
      </c>
      <c r="I1961" s="205"/>
      <c r="K1961" s="48" t="str">
        <f t="shared" si="60"/>
        <v>г Одинцово, ш Можайское, 70</v>
      </c>
      <c r="L1961" s="48" t="str">
        <f>VLOOKUP(A:A,Лист2!$A:$F,2,FALSE)</f>
        <v>г.Одинцово, Можайское шоссе, 70</v>
      </c>
      <c r="S1961" s="48">
        <f t="shared" si="61"/>
        <v>0</v>
      </c>
    </row>
    <row r="1962" spans="1:19" ht="11.1" customHeight="1" x14ac:dyDescent="0.2">
      <c r="A1962" s="48" t="s">
        <v>540</v>
      </c>
      <c r="B1962" s="201"/>
      <c r="C1962" s="202"/>
      <c r="D1962" s="203"/>
      <c r="E1962" s="204" t="s">
        <v>501</v>
      </c>
      <c r="F1962" s="205"/>
      <c r="G1962" s="50" t="s">
        <v>368</v>
      </c>
      <c r="H1962" s="204" t="s">
        <v>488</v>
      </c>
      <c r="I1962" s="205"/>
      <c r="K1962" s="48" t="str">
        <f t="shared" si="60"/>
        <v>г Одинцово, ш Можайское, 70</v>
      </c>
      <c r="L1962" s="48" t="str">
        <f>VLOOKUP(A:A,Лист2!$A:$F,2,FALSE)</f>
        <v>г.Одинцово, Можайское шоссе, 70</v>
      </c>
      <c r="S1962" s="48">
        <f t="shared" si="61"/>
        <v>0</v>
      </c>
    </row>
    <row r="1963" spans="1:19" ht="11.85" customHeight="1" x14ac:dyDescent="0.2">
      <c r="A1963" s="48" t="s">
        <v>540</v>
      </c>
      <c r="B1963" s="198" t="s">
        <v>339</v>
      </c>
      <c r="C1963" s="199"/>
      <c r="D1963" s="200"/>
      <c r="E1963" s="204" t="s">
        <v>351</v>
      </c>
      <c r="F1963" s="205"/>
      <c r="G1963" s="50" t="s">
        <v>350</v>
      </c>
      <c r="H1963" s="204" t="s">
        <v>379</v>
      </c>
      <c r="I1963" s="205"/>
      <c r="K1963" s="48" t="str">
        <f t="shared" si="60"/>
        <v>г Одинцово, ш Можайское, 70</v>
      </c>
      <c r="L1963" s="48" t="str">
        <f>VLOOKUP(A:A,Лист2!$A:$F,2,FALSE)</f>
        <v>г.Одинцово, Можайское шоссе, 70</v>
      </c>
      <c r="S1963" s="48">
        <f t="shared" si="61"/>
        <v>0</v>
      </c>
    </row>
    <row r="1964" spans="1:19" ht="11.85" customHeight="1" x14ac:dyDescent="0.2">
      <c r="A1964" s="48" t="s">
        <v>540</v>
      </c>
      <c r="B1964" s="209"/>
      <c r="C1964" s="210"/>
      <c r="D1964" s="211"/>
      <c r="E1964" s="204" t="s">
        <v>371</v>
      </c>
      <c r="F1964" s="205"/>
      <c r="G1964" s="50" t="s">
        <v>350</v>
      </c>
      <c r="H1964" s="204" t="s">
        <v>379</v>
      </c>
      <c r="I1964" s="205"/>
      <c r="K1964" s="48" t="str">
        <f t="shared" si="60"/>
        <v>г Одинцово, ш Можайское, 70</v>
      </c>
      <c r="L1964" s="48" t="str">
        <f>VLOOKUP(A:A,Лист2!$A:$F,2,FALSE)</f>
        <v>г.Одинцово, Можайское шоссе, 70</v>
      </c>
      <c r="S1964" s="48">
        <f t="shared" si="61"/>
        <v>0</v>
      </c>
    </row>
    <row r="1965" spans="1:19" ht="11.85" customHeight="1" x14ac:dyDescent="0.2">
      <c r="A1965" s="48" t="s">
        <v>540</v>
      </c>
      <c r="B1965" s="209"/>
      <c r="C1965" s="210"/>
      <c r="D1965" s="211"/>
      <c r="E1965" s="204" t="s">
        <v>369</v>
      </c>
      <c r="F1965" s="205"/>
      <c r="G1965" s="50" t="s">
        <v>368</v>
      </c>
      <c r="H1965" s="204" t="s">
        <v>378</v>
      </c>
      <c r="I1965" s="205"/>
      <c r="K1965" s="48" t="str">
        <f t="shared" si="60"/>
        <v>г Одинцово, ш Можайское, 70</v>
      </c>
      <c r="L1965" s="48" t="str">
        <f>VLOOKUP(A:A,Лист2!$A:$F,2,FALSE)</f>
        <v>г.Одинцово, Можайское шоссе, 70</v>
      </c>
      <c r="S1965" s="48">
        <f t="shared" si="61"/>
        <v>0</v>
      </c>
    </row>
    <row r="1966" spans="1:19" ht="11.1" customHeight="1" x14ac:dyDescent="0.2">
      <c r="A1966" s="48" t="s">
        <v>540</v>
      </c>
      <c r="B1966" s="209"/>
      <c r="C1966" s="210"/>
      <c r="D1966" s="211"/>
      <c r="E1966" s="204" t="s">
        <v>366</v>
      </c>
      <c r="F1966" s="205"/>
      <c r="G1966" s="50" t="s">
        <v>365</v>
      </c>
      <c r="H1966" s="204" t="s">
        <v>377</v>
      </c>
      <c r="I1966" s="205"/>
      <c r="K1966" s="48" t="str">
        <f t="shared" si="60"/>
        <v>г Одинцово, ш Можайское, 70</v>
      </c>
      <c r="L1966" s="48" t="str">
        <f>VLOOKUP(A:A,Лист2!$A:$F,2,FALSE)</f>
        <v>г.Одинцово, Можайское шоссе, 70</v>
      </c>
      <c r="S1966" s="48">
        <f t="shared" si="61"/>
        <v>0</v>
      </c>
    </row>
    <row r="1967" spans="1:19" ht="11.85" customHeight="1" x14ac:dyDescent="0.2">
      <c r="A1967" s="48" t="s">
        <v>540</v>
      </c>
      <c r="B1967" s="209"/>
      <c r="C1967" s="210"/>
      <c r="D1967" s="211"/>
      <c r="E1967" s="204" t="s">
        <v>510</v>
      </c>
      <c r="F1967" s="205"/>
      <c r="G1967" s="50" t="s">
        <v>509</v>
      </c>
      <c r="H1967" s="204" t="s">
        <v>336</v>
      </c>
      <c r="I1967" s="205"/>
      <c r="K1967" s="48" t="str">
        <f t="shared" si="60"/>
        <v>г Одинцово, ш Можайское, 70</v>
      </c>
      <c r="L1967" s="48" t="str">
        <f>VLOOKUP(A:A,Лист2!$A:$F,2,FALSE)</f>
        <v>г.Одинцово, Можайское шоссе, 70</v>
      </c>
      <c r="S1967" s="57">
        <f>G1967*1</f>
        <v>48.44</v>
      </c>
    </row>
    <row r="1968" spans="1:19" ht="11.85" customHeight="1" x14ac:dyDescent="0.2">
      <c r="A1968" s="48" t="s">
        <v>540</v>
      </c>
      <c r="B1968" s="201"/>
      <c r="C1968" s="202"/>
      <c r="D1968" s="203"/>
      <c r="E1968" s="204" t="s">
        <v>508</v>
      </c>
      <c r="F1968" s="205"/>
      <c r="G1968" s="50" t="s">
        <v>507</v>
      </c>
      <c r="H1968" s="204" t="s">
        <v>375</v>
      </c>
      <c r="I1968" s="205"/>
      <c r="K1968" s="48" t="str">
        <f t="shared" si="60"/>
        <v>г Одинцово, ш Можайское, 70</v>
      </c>
      <c r="L1968" s="48" t="str">
        <f>VLOOKUP(A:A,Лист2!$A:$F,2,FALSE)</f>
        <v>г.Одинцово, Можайское шоссе, 70</v>
      </c>
      <c r="S1968" s="48">
        <f t="shared" si="61"/>
        <v>0</v>
      </c>
    </row>
    <row r="1969" spans="1:19" ht="11.85" customHeight="1" x14ac:dyDescent="0.2">
      <c r="A1969" s="48" t="s">
        <v>540</v>
      </c>
      <c r="B1969" s="198" t="s">
        <v>497</v>
      </c>
      <c r="C1969" s="199"/>
      <c r="D1969" s="200"/>
      <c r="E1969" s="204" t="s">
        <v>495</v>
      </c>
      <c r="F1969" s="205"/>
      <c r="G1969" s="50" t="s">
        <v>365</v>
      </c>
      <c r="H1969" s="204" t="s">
        <v>494</v>
      </c>
      <c r="I1969" s="205"/>
      <c r="K1969" s="48" t="str">
        <f t="shared" si="60"/>
        <v>г Одинцово, ш Можайское, 70</v>
      </c>
      <c r="L1969" s="48" t="str">
        <f>VLOOKUP(A:A,Лист2!$A:$F,2,FALSE)</f>
        <v>г.Одинцово, Можайское шоссе, 70</v>
      </c>
      <c r="S1969" s="48">
        <f t="shared" si="61"/>
        <v>0</v>
      </c>
    </row>
    <row r="1970" spans="1:19" ht="11.1" customHeight="1" x14ac:dyDescent="0.2">
      <c r="A1970" s="48" t="s">
        <v>540</v>
      </c>
      <c r="B1970" s="209"/>
      <c r="C1970" s="210"/>
      <c r="D1970" s="211"/>
      <c r="E1970" s="204" t="s">
        <v>492</v>
      </c>
      <c r="F1970" s="205"/>
      <c r="G1970" s="50" t="s">
        <v>350</v>
      </c>
      <c r="H1970" s="204" t="s">
        <v>491</v>
      </c>
      <c r="I1970" s="205"/>
      <c r="K1970" s="48" t="str">
        <f t="shared" si="60"/>
        <v>г Одинцово, ш Можайское, 70</v>
      </c>
      <c r="L1970" s="48" t="str">
        <f>VLOOKUP(A:A,Лист2!$A:$F,2,FALSE)</f>
        <v>г.Одинцово, Можайское шоссе, 70</v>
      </c>
      <c r="S1970" s="48">
        <f t="shared" si="61"/>
        <v>0</v>
      </c>
    </row>
    <row r="1971" spans="1:19" ht="11.85" customHeight="1" x14ac:dyDescent="0.2">
      <c r="A1971" s="48" t="s">
        <v>540</v>
      </c>
      <c r="B1971" s="201"/>
      <c r="C1971" s="202"/>
      <c r="D1971" s="203"/>
      <c r="E1971" s="204" t="s">
        <v>489</v>
      </c>
      <c r="F1971" s="205"/>
      <c r="G1971" s="50" t="s">
        <v>350</v>
      </c>
      <c r="H1971" s="204" t="s">
        <v>488</v>
      </c>
      <c r="I1971" s="205"/>
      <c r="K1971" s="48" t="str">
        <f t="shared" si="60"/>
        <v>г Одинцово, ш Можайское, 70</v>
      </c>
      <c r="L1971" s="48" t="str">
        <f>VLOOKUP(A:A,Лист2!$A:$F,2,FALSE)</f>
        <v>г.Одинцово, Можайское шоссе, 70</v>
      </c>
      <c r="S1971" s="48">
        <f t="shared" si="61"/>
        <v>0</v>
      </c>
    </row>
    <row r="1972" spans="1:19" ht="11.85" customHeight="1" x14ac:dyDescent="0.2">
      <c r="A1972" s="48" t="s">
        <v>540</v>
      </c>
      <c r="B1972" s="51"/>
      <c r="C1972" s="196" t="s">
        <v>539</v>
      </c>
      <c r="D1972" s="197"/>
      <c r="E1972" s="197"/>
      <c r="F1972" s="197"/>
      <c r="G1972" s="197"/>
      <c r="H1972" s="197"/>
      <c r="I1972" s="196"/>
      <c r="K1972" s="48" t="str">
        <f t="shared" si="60"/>
        <v>г Одинцово, ш Можайское, 70</v>
      </c>
      <c r="L1972" s="48" t="str">
        <f>VLOOKUP(A:A,Лист2!$A:$F,2,FALSE)</f>
        <v>г.Одинцово, Можайское шоссе, 70</v>
      </c>
      <c r="S1972" s="48">
        <f t="shared" si="61"/>
        <v>0</v>
      </c>
    </row>
    <row r="1973" spans="1:19" ht="11.85" customHeight="1" x14ac:dyDescent="0.2">
      <c r="A1973" s="48" t="s">
        <v>539</v>
      </c>
      <c r="B1973" s="198" t="s">
        <v>505</v>
      </c>
      <c r="C1973" s="199"/>
      <c r="D1973" s="200"/>
      <c r="E1973" s="204" t="s">
        <v>503</v>
      </c>
      <c r="F1973" s="205"/>
      <c r="G1973" s="50" t="s">
        <v>368</v>
      </c>
      <c r="H1973" s="204" t="s">
        <v>406</v>
      </c>
      <c r="I1973" s="205"/>
      <c r="K1973" s="48" t="str">
        <f t="shared" si="60"/>
        <v>г Одинцово, ш Можайское, 76</v>
      </c>
      <c r="L1973" s="48" t="str">
        <f>VLOOKUP(A:A,Лист2!$A:$F,2,FALSE)</f>
        <v>г.Одинцово, Можайское шоссе, 76</v>
      </c>
      <c r="S1973" s="48">
        <f t="shared" si="61"/>
        <v>0</v>
      </c>
    </row>
    <row r="1974" spans="1:19" ht="11.1" customHeight="1" x14ac:dyDescent="0.2">
      <c r="A1974" s="48" t="s">
        <v>539</v>
      </c>
      <c r="B1974" s="201"/>
      <c r="C1974" s="202"/>
      <c r="D1974" s="203"/>
      <c r="E1974" s="204" t="s">
        <v>501</v>
      </c>
      <c r="F1974" s="205"/>
      <c r="G1974" s="50" t="s">
        <v>368</v>
      </c>
      <c r="H1974" s="204" t="s">
        <v>488</v>
      </c>
      <c r="I1974" s="205"/>
      <c r="K1974" s="48" t="str">
        <f t="shared" si="60"/>
        <v>г Одинцово, ш Можайское, 76</v>
      </c>
      <c r="L1974" s="48" t="str">
        <f>VLOOKUP(A:A,Лист2!$A:$F,2,FALSE)</f>
        <v>г.Одинцово, Можайское шоссе, 76</v>
      </c>
      <c r="S1974" s="48">
        <f t="shared" si="61"/>
        <v>0</v>
      </c>
    </row>
    <row r="1975" spans="1:19" ht="11.85" customHeight="1" x14ac:dyDescent="0.2">
      <c r="A1975" s="48" t="s">
        <v>539</v>
      </c>
      <c r="B1975" s="198" t="s">
        <v>339</v>
      </c>
      <c r="C1975" s="199"/>
      <c r="D1975" s="200"/>
      <c r="E1975" s="204" t="s">
        <v>351</v>
      </c>
      <c r="F1975" s="205"/>
      <c r="G1975" s="50" t="s">
        <v>350</v>
      </c>
      <c r="H1975" s="204" t="s">
        <v>379</v>
      </c>
      <c r="I1975" s="205"/>
      <c r="K1975" s="48" t="str">
        <f t="shared" si="60"/>
        <v>г Одинцово, ш Можайское, 76</v>
      </c>
      <c r="L1975" s="48" t="str">
        <f>VLOOKUP(A:A,Лист2!$A:$F,2,FALSE)</f>
        <v>г.Одинцово, Можайское шоссе, 76</v>
      </c>
      <c r="S1975" s="48">
        <f t="shared" si="61"/>
        <v>0</v>
      </c>
    </row>
    <row r="1976" spans="1:19" ht="11.85" customHeight="1" x14ac:dyDescent="0.2">
      <c r="A1976" s="48" t="s">
        <v>539</v>
      </c>
      <c r="B1976" s="209"/>
      <c r="C1976" s="210"/>
      <c r="D1976" s="211"/>
      <c r="E1976" s="204" t="s">
        <v>371</v>
      </c>
      <c r="F1976" s="205"/>
      <c r="G1976" s="50" t="s">
        <v>350</v>
      </c>
      <c r="H1976" s="204" t="s">
        <v>379</v>
      </c>
      <c r="I1976" s="205"/>
      <c r="K1976" s="48" t="str">
        <f t="shared" si="60"/>
        <v>г Одинцово, ш Можайское, 76</v>
      </c>
      <c r="L1976" s="48" t="str">
        <f>VLOOKUP(A:A,Лист2!$A:$F,2,FALSE)</f>
        <v>г.Одинцово, Можайское шоссе, 76</v>
      </c>
      <c r="S1976" s="48">
        <f t="shared" si="61"/>
        <v>0</v>
      </c>
    </row>
    <row r="1977" spans="1:19" ht="11.85" customHeight="1" x14ac:dyDescent="0.2">
      <c r="A1977" s="48" t="s">
        <v>539</v>
      </c>
      <c r="B1977" s="209"/>
      <c r="C1977" s="210"/>
      <c r="D1977" s="211"/>
      <c r="E1977" s="204" t="s">
        <v>369</v>
      </c>
      <c r="F1977" s="205"/>
      <c r="G1977" s="50" t="s">
        <v>368</v>
      </c>
      <c r="H1977" s="204" t="s">
        <v>378</v>
      </c>
      <c r="I1977" s="205"/>
      <c r="K1977" s="48" t="str">
        <f t="shared" si="60"/>
        <v>г Одинцово, ш Можайское, 76</v>
      </c>
      <c r="L1977" s="48" t="str">
        <f>VLOOKUP(A:A,Лист2!$A:$F,2,FALSE)</f>
        <v>г.Одинцово, Можайское шоссе, 76</v>
      </c>
      <c r="S1977" s="48">
        <f t="shared" si="61"/>
        <v>0</v>
      </c>
    </row>
    <row r="1978" spans="1:19" ht="11.1" customHeight="1" x14ac:dyDescent="0.2">
      <c r="A1978" s="48" t="s">
        <v>539</v>
      </c>
      <c r="B1978" s="209"/>
      <c r="C1978" s="210"/>
      <c r="D1978" s="211"/>
      <c r="E1978" s="204" t="s">
        <v>366</v>
      </c>
      <c r="F1978" s="205"/>
      <c r="G1978" s="50" t="s">
        <v>365</v>
      </c>
      <c r="H1978" s="204" t="s">
        <v>377</v>
      </c>
      <c r="I1978" s="205"/>
      <c r="K1978" s="48" t="str">
        <f t="shared" si="60"/>
        <v>г Одинцово, ш Можайское, 76</v>
      </c>
      <c r="L1978" s="48" t="str">
        <f>VLOOKUP(A:A,Лист2!$A:$F,2,FALSE)</f>
        <v>г.Одинцово, Можайское шоссе, 76</v>
      </c>
      <c r="S1978" s="48">
        <f t="shared" si="61"/>
        <v>0</v>
      </c>
    </row>
    <row r="1979" spans="1:19" ht="11.85" customHeight="1" x14ac:dyDescent="0.2">
      <c r="A1979" s="48" t="s">
        <v>539</v>
      </c>
      <c r="B1979" s="209"/>
      <c r="C1979" s="210"/>
      <c r="D1979" s="211"/>
      <c r="E1979" s="204" t="s">
        <v>510</v>
      </c>
      <c r="F1979" s="205"/>
      <c r="G1979" s="50" t="s">
        <v>509</v>
      </c>
      <c r="H1979" s="204" t="s">
        <v>336</v>
      </c>
      <c r="I1979" s="205"/>
      <c r="K1979" s="48" t="str">
        <f t="shared" si="60"/>
        <v>г Одинцово, ш Можайское, 76</v>
      </c>
      <c r="L1979" s="48" t="str">
        <f>VLOOKUP(A:A,Лист2!$A:$F,2,FALSE)</f>
        <v>г.Одинцово, Можайское шоссе, 76</v>
      </c>
      <c r="S1979" s="57">
        <f>G1979*1</f>
        <v>48.44</v>
      </c>
    </row>
    <row r="1980" spans="1:19" ht="11.85" customHeight="1" x14ac:dyDescent="0.2">
      <c r="A1980" s="48" t="s">
        <v>539</v>
      </c>
      <c r="B1980" s="201"/>
      <c r="C1980" s="202"/>
      <c r="D1980" s="203"/>
      <c r="E1980" s="204" t="s">
        <v>508</v>
      </c>
      <c r="F1980" s="205"/>
      <c r="G1980" s="50" t="s">
        <v>507</v>
      </c>
      <c r="H1980" s="204" t="s">
        <v>375</v>
      </c>
      <c r="I1980" s="205"/>
      <c r="K1980" s="48" t="str">
        <f t="shared" si="60"/>
        <v>г Одинцово, ш Можайское, 76</v>
      </c>
      <c r="L1980" s="48" t="str">
        <f>VLOOKUP(A:A,Лист2!$A:$F,2,FALSE)</f>
        <v>г.Одинцово, Можайское шоссе, 76</v>
      </c>
      <c r="S1980" s="48">
        <f t="shared" si="61"/>
        <v>0</v>
      </c>
    </row>
    <row r="1981" spans="1:19" ht="11.85" customHeight="1" x14ac:dyDescent="0.2">
      <c r="A1981" s="48" t="s">
        <v>539</v>
      </c>
      <c r="B1981" s="198" t="s">
        <v>497</v>
      </c>
      <c r="C1981" s="199"/>
      <c r="D1981" s="200"/>
      <c r="E1981" s="204" t="s">
        <v>495</v>
      </c>
      <c r="F1981" s="205"/>
      <c r="G1981" s="50" t="s">
        <v>365</v>
      </c>
      <c r="H1981" s="204" t="s">
        <v>494</v>
      </c>
      <c r="I1981" s="205"/>
      <c r="K1981" s="48" t="str">
        <f t="shared" si="60"/>
        <v>г Одинцово, ш Можайское, 76</v>
      </c>
      <c r="L1981" s="48" t="str">
        <f>VLOOKUP(A:A,Лист2!$A:$F,2,FALSE)</f>
        <v>г.Одинцово, Можайское шоссе, 76</v>
      </c>
      <c r="S1981" s="48">
        <f t="shared" si="61"/>
        <v>0</v>
      </c>
    </row>
    <row r="1982" spans="1:19" ht="11.1" customHeight="1" x14ac:dyDescent="0.2">
      <c r="A1982" s="48" t="s">
        <v>539</v>
      </c>
      <c r="B1982" s="209"/>
      <c r="C1982" s="210"/>
      <c r="D1982" s="211"/>
      <c r="E1982" s="204" t="s">
        <v>492</v>
      </c>
      <c r="F1982" s="205"/>
      <c r="G1982" s="50" t="s">
        <v>350</v>
      </c>
      <c r="H1982" s="204" t="s">
        <v>491</v>
      </c>
      <c r="I1982" s="205"/>
      <c r="K1982" s="48" t="str">
        <f t="shared" si="60"/>
        <v>г Одинцово, ш Можайское, 76</v>
      </c>
      <c r="L1982" s="48" t="str">
        <f>VLOOKUP(A:A,Лист2!$A:$F,2,FALSE)</f>
        <v>г.Одинцово, Можайское шоссе, 76</v>
      </c>
      <c r="S1982" s="48">
        <f t="shared" si="61"/>
        <v>0</v>
      </c>
    </row>
    <row r="1983" spans="1:19" ht="11.85" customHeight="1" x14ac:dyDescent="0.2">
      <c r="A1983" s="48" t="s">
        <v>539</v>
      </c>
      <c r="B1983" s="201"/>
      <c r="C1983" s="202"/>
      <c r="D1983" s="203"/>
      <c r="E1983" s="204" t="s">
        <v>489</v>
      </c>
      <c r="F1983" s="205"/>
      <c r="G1983" s="50" t="s">
        <v>350</v>
      </c>
      <c r="H1983" s="204" t="s">
        <v>488</v>
      </c>
      <c r="I1983" s="205"/>
      <c r="K1983" s="48" t="str">
        <f t="shared" si="60"/>
        <v>г Одинцово, ш Можайское, 76</v>
      </c>
      <c r="L1983" s="48" t="str">
        <f>VLOOKUP(A:A,Лист2!$A:$F,2,FALSE)</f>
        <v>г.Одинцово, Можайское шоссе, 76</v>
      </c>
      <c r="S1983" s="48">
        <f t="shared" si="61"/>
        <v>0</v>
      </c>
    </row>
    <row r="1984" spans="1:19" ht="11.85" customHeight="1" x14ac:dyDescent="0.2">
      <c r="A1984" s="48" t="s">
        <v>539</v>
      </c>
      <c r="B1984" s="51"/>
      <c r="C1984" s="196" t="s">
        <v>538</v>
      </c>
      <c r="D1984" s="197"/>
      <c r="E1984" s="197"/>
      <c r="F1984" s="197"/>
      <c r="G1984" s="197"/>
      <c r="H1984" s="197"/>
      <c r="I1984" s="196"/>
      <c r="K1984" s="48" t="str">
        <f t="shared" si="60"/>
        <v>г Одинцово, ш Можайское, 76</v>
      </c>
      <c r="L1984" s="48" t="str">
        <f>VLOOKUP(A:A,Лист2!$A:$F,2,FALSE)</f>
        <v>г.Одинцово, Можайское шоссе, 76</v>
      </c>
      <c r="S1984" s="48">
        <f t="shared" si="61"/>
        <v>0</v>
      </c>
    </row>
    <row r="1985" spans="1:19" ht="11.85" customHeight="1" x14ac:dyDescent="0.2">
      <c r="A1985" s="48" t="s">
        <v>538</v>
      </c>
      <c r="B1985" s="198" t="s">
        <v>505</v>
      </c>
      <c r="C1985" s="199"/>
      <c r="D1985" s="200"/>
      <c r="E1985" s="204" t="s">
        <v>503</v>
      </c>
      <c r="F1985" s="205"/>
      <c r="G1985" s="50" t="s">
        <v>368</v>
      </c>
      <c r="H1985" s="204" t="s">
        <v>406</v>
      </c>
      <c r="I1985" s="205"/>
      <c r="K1985" s="48" t="str">
        <f t="shared" si="60"/>
        <v>г Одинцово, ш Можайское, 80</v>
      </c>
      <c r="L1985" s="48" t="str">
        <f>VLOOKUP(A:A,Лист2!$A:$F,2,FALSE)</f>
        <v>г.Одинцово, Можайское шоссе, 80</v>
      </c>
      <c r="S1985" s="48">
        <f t="shared" si="61"/>
        <v>0</v>
      </c>
    </row>
    <row r="1986" spans="1:19" ht="11.1" customHeight="1" x14ac:dyDescent="0.2">
      <c r="A1986" s="48" t="s">
        <v>538</v>
      </c>
      <c r="B1986" s="201"/>
      <c r="C1986" s="202"/>
      <c r="D1986" s="203"/>
      <c r="E1986" s="204" t="s">
        <v>501</v>
      </c>
      <c r="F1986" s="205"/>
      <c r="G1986" s="50" t="s">
        <v>368</v>
      </c>
      <c r="H1986" s="204" t="s">
        <v>488</v>
      </c>
      <c r="I1986" s="205"/>
      <c r="K1986" s="48" t="str">
        <f t="shared" si="60"/>
        <v>г Одинцово, ш Можайское, 80</v>
      </c>
      <c r="L1986" s="48" t="str">
        <f>VLOOKUP(A:A,Лист2!$A:$F,2,FALSE)</f>
        <v>г.Одинцово, Можайское шоссе, 80</v>
      </c>
      <c r="S1986" s="48">
        <f t="shared" si="61"/>
        <v>0</v>
      </c>
    </row>
    <row r="1987" spans="1:19" ht="11.85" customHeight="1" x14ac:dyDescent="0.2">
      <c r="A1987" s="48" t="s">
        <v>538</v>
      </c>
      <c r="B1987" s="198" t="s">
        <v>339</v>
      </c>
      <c r="C1987" s="199"/>
      <c r="D1987" s="200"/>
      <c r="E1987" s="204" t="s">
        <v>351</v>
      </c>
      <c r="F1987" s="205"/>
      <c r="G1987" s="50" t="s">
        <v>350</v>
      </c>
      <c r="H1987" s="204" t="s">
        <v>370</v>
      </c>
      <c r="I1987" s="205"/>
      <c r="K1987" s="48" t="str">
        <f t="shared" si="60"/>
        <v>г Одинцово, ш Можайское, 80</v>
      </c>
      <c r="L1987" s="48" t="str">
        <f>VLOOKUP(A:A,Лист2!$A:$F,2,FALSE)</f>
        <v>г.Одинцово, Можайское шоссе, 80</v>
      </c>
      <c r="S1987" s="48">
        <f t="shared" si="61"/>
        <v>0</v>
      </c>
    </row>
    <row r="1988" spans="1:19" ht="11.85" customHeight="1" x14ac:dyDescent="0.2">
      <c r="A1988" s="48" t="s">
        <v>538</v>
      </c>
      <c r="B1988" s="209"/>
      <c r="C1988" s="210"/>
      <c r="D1988" s="211"/>
      <c r="E1988" s="204" t="s">
        <v>371</v>
      </c>
      <c r="F1988" s="205"/>
      <c r="G1988" s="50" t="s">
        <v>350</v>
      </c>
      <c r="H1988" s="204" t="s">
        <v>370</v>
      </c>
      <c r="I1988" s="205"/>
      <c r="K1988" s="48" t="str">
        <f t="shared" si="60"/>
        <v>г Одинцово, ш Можайское, 80</v>
      </c>
      <c r="L1988" s="48" t="str">
        <f>VLOOKUP(A:A,Лист2!$A:$F,2,FALSE)</f>
        <v>г.Одинцово, Можайское шоссе, 80</v>
      </c>
      <c r="S1988" s="48">
        <f t="shared" si="61"/>
        <v>0</v>
      </c>
    </row>
    <row r="1989" spans="1:19" ht="11.85" customHeight="1" x14ac:dyDescent="0.2">
      <c r="A1989" s="48" t="s">
        <v>538</v>
      </c>
      <c r="B1989" s="209"/>
      <c r="C1989" s="210"/>
      <c r="D1989" s="211"/>
      <c r="E1989" s="204" t="s">
        <v>369</v>
      </c>
      <c r="F1989" s="205"/>
      <c r="G1989" s="50" t="s">
        <v>368</v>
      </c>
      <c r="H1989" s="204" t="s">
        <v>367</v>
      </c>
      <c r="I1989" s="205"/>
      <c r="K1989" s="48" t="str">
        <f t="shared" si="60"/>
        <v>г Одинцово, ш Можайское, 80</v>
      </c>
      <c r="L1989" s="48" t="str">
        <f>VLOOKUP(A:A,Лист2!$A:$F,2,FALSE)</f>
        <v>г.Одинцово, Можайское шоссе, 80</v>
      </c>
      <c r="S1989" s="48">
        <f t="shared" si="61"/>
        <v>0</v>
      </c>
    </row>
    <row r="1990" spans="1:19" ht="11.1" customHeight="1" x14ac:dyDescent="0.2">
      <c r="A1990" s="48" t="s">
        <v>538</v>
      </c>
      <c r="B1990" s="209"/>
      <c r="C1990" s="210"/>
      <c r="D1990" s="211"/>
      <c r="E1990" s="204" t="s">
        <v>366</v>
      </c>
      <c r="F1990" s="205"/>
      <c r="G1990" s="50" t="s">
        <v>365</v>
      </c>
      <c r="H1990" s="204" t="s">
        <v>364</v>
      </c>
      <c r="I1990" s="205"/>
      <c r="K1990" s="48" t="str">
        <f t="shared" si="60"/>
        <v>г Одинцово, ш Можайское, 80</v>
      </c>
      <c r="L1990" s="48" t="str">
        <f>VLOOKUP(A:A,Лист2!$A:$F,2,FALSE)</f>
        <v>г.Одинцово, Можайское шоссе, 80</v>
      </c>
      <c r="S1990" s="48">
        <f t="shared" si="61"/>
        <v>0</v>
      </c>
    </row>
    <row r="1991" spans="1:19" ht="11.85" customHeight="1" x14ac:dyDescent="0.2">
      <c r="A1991" s="48" t="s">
        <v>538</v>
      </c>
      <c r="B1991" s="209"/>
      <c r="C1991" s="210"/>
      <c r="D1991" s="211"/>
      <c r="E1991" s="204" t="s">
        <v>517</v>
      </c>
      <c r="F1991" s="205"/>
      <c r="G1991" s="50" t="s">
        <v>361</v>
      </c>
      <c r="H1991" s="204" t="s">
        <v>336</v>
      </c>
      <c r="I1991" s="205"/>
      <c r="K1991" s="48" t="str">
        <f t="shared" si="60"/>
        <v>г Одинцово, ш Можайское, 80</v>
      </c>
      <c r="L1991" s="48" t="str">
        <f>VLOOKUP(A:A,Лист2!$A:$F,2,FALSE)</f>
        <v>г.Одинцово, Можайское шоссе, 80</v>
      </c>
      <c r="S1991" s="57">
        <f>G1991*1</f>
        <v>33.17</v>
      </c>
    </row>
    <row r="1992" spans="1:19" ht="11.85" customHeight="1" x14ac:dyDescent="0.2">
      <c r="A1992" s="48" t="s">
        <v>538</v>
      </c>
      <c r="B1992" s="201"/>
      <c r="C1992" s="202"/>
      <c r="D1992" s="203"/>
      <c r="E1992" s="204" t="s">
        <v>514</v>
      </c>
      <c r="F1992" s="205"/>
      <c r="G1992" s="50" t="s">
        <v>507</v>
      </c>
      <c r="H1992" s="204" t="s">
        <v>346</v>
      </c>
      <c r="I1992" s="205"/>
      <c r="K1992" s="48" t="str">
        <f t="shared" si="60"/>
        <v>г Одинцово, ш Можайское, 80</v>
      </c>
      <c r="L1992" s="48" t="str">
        <f>VLOOKUP(A:A,Лист2!$A:$F,2,FALSE)</f>
        <v>г.Одинцово, Можайское шоссе, 80</v>
      </c>
      <c r="S1992" s="48">
        <f t="shared" si="61"/>
        <v>0</v>
      </c>
    </row>
    <row r="1993" spans="1:19" ht="11.85" customHeight="1" x14ac:dyDescent="0.2">
      <c r="A1993" s="48" t="s">
        <v>538</v>
      </c>
      <c r="B1993" s="198" t="s">
        <v>497</v>
      </c>
      <c r="C1993" s="199"/>
      <c r="D1993" s="200"/>
      <c r="E1993" s="204" t="s">
        <v>495</v>
      </c>
      <c r="F1993" s="205"/>
      <c r="G1993" s="50" t="s">
        <v>365</v>
      </c>
      <c r="H1993" s="204" t="s">
        <v>494</v>
      </c>
      <c r="I1993" s="205"/>
      <c r="K1993" s="48" t="str">
        <f t="shared" si="60"/>
        <v>г Одинцово, ш Можайское, 80</v>
      </c>
      <c r="L1993" s="48" t="str">
        <f>VLOOKUP(A:A,Лист2!$A:$F,2,FALSE)</f>
        <v>г.Одинцово, Можайское шоссе, 80</v>
      </c>
      <c r="S1993" s="48">
        <f t="shared" si="61"/>
        <v>0</v>
      </c>
    </row>
    <row r="1994" spans="1:19" ht="11.1" customHeight="1" x14ac:dyDescent="0.2">
      <c r="A1994" s="48" t="s">
        <v>538</v>
      </c>
      <c r="B1994" s="209"/>
      <c r="C1994" s="210"/>
      <c r="D1994" s="211"/>
      <c r="E1994" s="204" t="s">
        <v>492</v>
      </c>
      <c r="F1994" s="205"/>
      <c r="G1994" s="50" t="s">
        <v>350</v>
      </c>
      <c r="H1994" s="204" t="s">
        <v>491</v>
      </c>
      <c r="I1994" s="205"/>
      <c r="K1994" s="48" t="str">
        <f t="shared" ref="K1994:K2057" si="62">IF(C1993&gt;0,C1993,K1993)</f>
        <v>г Одинцово, ш Можайское, 80</v>
      </c>
      <c r="L1994" s="48" t="str">
        <f>VLOOKUP(A:A,Лист2!$A:$F,2,FALSE)</f>
        <v>г.Одинцово, Можайское шоссе, 80</v>
      </c>
      <c r="S1994" s="48">
        <f t="shared" ref="S1994:S2057" si="63">IF($E1994=S$7,G1994,0)</f>
        <v>0</v>
      </c>
    </row>
    <row r="1995" spans="1:19" ht="11.85" customHeight="1" x14ac:dyDescent="0.2">
      <c r="A1995" s="48" t="s">
        <v>538</v>
      </c>
      <c r="B1995" s="201"/>
      <c r="C1995" s="202"/>
      <c r="D1995" s="203"/>
      <c r="E1995" s="204" t="s">
        <v>489</v>
      </c>
      <c r="F1995" s="205"/>
      <c r="G1995" s="50" t="s">
        <v>350</v>
      </c>
      <c r="H1995" s="204" t="s">
        <v>488</v>
      </c>
      <c r="I1995" s="205"/>
      <c r="K1995" s="48" t="str">
        <f t="shared" si="62"/>
        <v>г Одинцово, ш Можайское, 80</v>
      </c>
      <c r="L1995" s="48" t="str">
        <f>VLOOKUP(A:A,Лист2!$A:$F,2,FALSE)</f>
        <v>г.Одинцово, Можайское шоссе, 80</v>
      </c>
      <c r="S1995" s="48">
        <f t="shared" si="63"/>
        <v>0</v>
      </c>
    </row>
    <row r="1996" spans="1:19" ht="11.85" customHeight="1" x14ac:dyDescent="0.2">
      <c r="A1996" s="48" t="s">
        <v>538</v>
      </c>
      <c r="B1996" s="51"/>
      <c r="C1996" s="196" t="s">
        <v>537</v>
      </c>
      <c r="D1996" s="197"/>
      <c r="E1996" s="197"/>
      <c r="F1996" s="197"/>
      <c r="G1996" s="197"/>
      <c r="H1996" s="197"/>
      <c r="I1996" s="196"/>
      <c r="K1996" s="48" t="str">
        <f t="shared" si="62"/>
        <v>г Одинцово, ш Можайское, 80</v>
      </c>
      <c r="L1996" s="48" t="str">
        <f>VLOOKUP(A:A,Лист2!$A:$F,2,FALSE)</f>
        <v>г.Одинцово, Можайское шоссе, 80</v>
      </c>
      <c r="S1996" s="48">
        <f t="shared" si="63"/>
        <v>0</v>
      </c>
    </row>
    <row r="1997" spans="1:19" ht="11.85" customHeight="1" x14ac:dyDescent="0.2">
      <c r="A1997" s="48" t="s">
        <v>537</v>
      </c>
      <c r="B1997" s="198" t="s">
        <v>505</v>
      </c>
      <c r="C1997" s="199"/>
      <c r="D1997" s="200"/>
      <c r="E1997" s="204" t="s">
        <v>503</v>
      </c>
      <c r="F1997" s="205"/>
      <c r="G1997" s="50" t="s">
        <v>368</v>
      </c>
      <c r="H1997" s="204" t="s">
        <v>406</v>
      </c>
      <c r="I1997" s="205"/>
      <c r="K1997" s="48" t="str">
        <f t="shared" si="62"/>
        <v>г Одинцово, ш Можайское, 82</v>
      </c>
      <c r="L1997" s="48" t="str">
        <f>VLOOKUP(A:A,Лист2!$A:$F,2,FALSE)</f>
        <v>г.Одинцово, Можайское шоссе, 82</v>
      </c>
      <c r="S1997" s="48">
        <f t="shared" si="63"/>
        <v>0</v>
      </c>
    </row>
    <row r="1998" spans="1:19" ht="11.1" customHeight="1" x14ac:dyDescent="0.2">
      <c r="A1998" s="48" t="s">
        <v>537</v>
      </c>
      <c r="B1998" s="201"/>
      <c r="C1998" s="202"/>
      <c r="D1998" s="203"/>
      <c r="E1998" s="204" t="s">
        <v>501</v>
      </c>
      <c r="F1998" s="205"/>
      <c r="G1998" s="50" t="s">
        <v>368</v>
      </c>
      <c r="H1998" s="204" t="s">
        <v>488</v>
      </c>
      <c r="I1998" s="205"/>
      <c r="K1998" s="48" t="str">
        <f t="shared" si="62"/>
        <v>г Одинцово, ш Можайское, 82</v>
      </c>
      <c r="L1998" s="48" t="str">
        <f>VLOOKUP(A:A,Лист2!$A:$F,2,FALSE)</f>
        <v>г.Одинцово, Можайское шоссе, 82</v>
      </c>
      <c r="S1998" s="48">
        <f t="shared" si="63"/>
        <v>0</v>
      </c>
    </row>
    <row r="1999" spans="1:19" ht="11.85" customHeight="1" x14ac:dyDescent="0.2">
      <c r="A1999" s="48" t="s">
        <v>537</v>
      </c>
      <c r="B1999" s="198" t="s">
        <v>339</v>
      </c>
      <c r="C1999" s="199"/>
      <c r="D1999" s="200"/>
      <c r="E1999" s="204" t="s">
        <v>351</v>
      </c>
      <c r="F1999" s="205"/>
      <c r="G1999" s="50" t="s">
        <v>350</v>
      </c>
      <c r="H1999" s="204" t="s">
        <v>370</v>
      </c>
      <c r="I1999" s="205"/>
      <c r="K1999" s="48" t="str">
        <f t="shared" si="62"/>
        <v>г Одинцово, ш Можайское, 82</v>
      </c>
      <c r="L1999" s="48" t="str">
        <f>VLOOKUP(A:A,Лист2!$A:$F,2,FALSE)</f>
        <v>г.Одинцово, Можайское шоссе, 82</v>
      </c>
      <c r="S1999" s="48">
        <f t="shared" si="63"/>
        <v>0</v>
      </c>
    </row>
    <row r="2000" spans="1:19" ht="11.85" customHeight="1" x14ac:dyDescent="0.2">
      <c r="A2000" s="48" t="s">
        <v>537</v>
      </c>
      <c r="B2000" s="209"/>
      <c r="C2000" s="210"/>
      <c r="D2000" s="211"/>
      <c r="E2000" s="204" t="s">
        <v>371</v>
      </c>
      <c r="F2000" s="205"/>
      <c r="G2000" s="50" t="s">
        <v>350</v>
      </c>
      <c r="H2000" s="204" t="s">
        <v>370</v>
      </c>
      <c r="I2000" s="205"/>
      <c r="K2000" s="48" t="str">
        <f t="shared" si="62"/>
        <v>г Одинцово, ш Можайское, 82</v>
      </c>
      <c r="L2000" s="48" t="str">
        <f>VLOOKUP(A:A,Лист2!$A:$F,2,FALSE)</f>
        <v>г.Одинцово, Можайское шоссе, 82</v>
      </c>
      <c r="S2000" s="48">
        <f t="shared" si="63"/>
        <v>0</v>
      </c>
    </row>
    <row r="2001" spans="1:19" ht="11.85" customHeight="1" x14ac:dyDescent="0.2">
      <c r="A2001" s="48" t="s">
        <v>537</v>
      </c>
      <c r="B2001" s="209"/>
      <c r="C2001" s="210"/>
      <c r="D2001" s="211"/>
      <c r="E2001" s="204" t="s">
        <v>369</v>
      </c>
      <c r="F2001" s="205"/>
      <c r="G2001" s="50" t="s">
        <v>368</v>
      </c>
      <c r="H2001" s="204" t="s">
        <v>367</v>
      </c>
      <c r="I2001" s="205"/>
      <c r="K2001" s="48" t="str">
        <f t="shared" si="62"/>
        <v>г Одинцово, ш Можайское, 82</v>
      </c>
      <c r="L2001" s="48" t="str">
        <f>VLOOKUP(A:A,Лист2!$A:$F,2,FALSE)</f>
        <v>г.Одинцово, Можайское шоссе, 82</v>
      </c>
      <c r="S2001" s="48">
        <f t="shared" si="63"/>
        <v>0</v>
      </c>
    </row>
    <row r="2002" spans="1:19" ht="11.1" customHeight="1" x14ac:dyDescent="0.2">
      <c r="A2002" s="48" t="s">
        <v>537</v>
      </c>
      <c r="B2002" s="209"/>
      <c r="C2002" s="210"/>
      <c r="D2002" s="211"/>
      <c r="E2002" s="204" t="s">
        <v>366</v>
      </c>
      <c r="F2002" s="205"/>
      <c r="G2002" s="50" t="s">
        <v>365</v>
      </c>
      <c r="H2002" s="204" t="s">
        <v>364</v>
      </c>
      <c r="I2002" s="205"/>
      <c r="K2002" s="48" t="str">
        <f t="shared" si="62"/>
        <v>г Одинцово, ш Можайское, 82</v>
      </c>
      <c r="L2002" s="48" t="str">
        <f>VLOOKUP(A:A,Лист2!$A:$F,2,FALSE)</f>
        <v>г.Одинцово, Можайское шоссе, 82</v>
      </c>
      <c r="S2002" s="48">
        <f t="shared" si="63"/>
        <v>0</v>
      </c>
    </row>
    <row r="2003" spans="1:19" ht="11.85" customHeight="1" x14ac:dyDescent="0.2">
      <c r="A2003" s="48" t="s">
        <v>537</v>
      </c>
      <c r="B2003" s="209"/>
      <c r="C2003" s="210"/>
      <c r="D2003" s="211"/>
      <c r="E2003" s="204" t="s">
        <v>517</v>
      </c>
      <c r="F2003" s="205"/>
      <c r="G2003" s="50" t="s">
        <v>361</v>
      </c>
      <c r="H2003" s="204" t="s">
        <v>336</v>
      </c>
      <c r="I2003" s="205"/>
      <c r="K2003" s="48" t="str">
        <f t="shared" si="62"/>
        <v>г Одинцово, ш Можайское, 82</v>
      </c>
      <c r="L2003" s="48" t="str">
        <f>VLOOKUP(A:A,Лист2!$A:$F,2,FALSE)</f>
        <v>г.Одинцово, Можайское шоссе, 82</v>
      </c>
      <c r="S2003" s="57">
        <f>G2003*1</f>
        <v>33.17</v>
      </c>
    </row>
    <row r="2004" spans="1:19" ht="11.85" customHeight="1" x14ac:dyDescent="0.2">
      <c r="A2004" s="48" t="s">
        <v>537</v>
      </c>
      <c r="B2004" s="201"/>
      <c r="C2004" s="202"/>
      <c r="D2004" s="203"/>
      <c r="E2004" s="204" t="s">
        <v>514</v>
      </c>
      <c r="F2004" s="205"/>
      <c r="G2004" s="50" t="s">
        <v>507</v>
      </c>
      <c r="H2004" s="204" t="s">
        <v>346</v>
      </c>
      <c r="I2004" s="205"/>
      <c r="K2004" s="48" t="str">
        <f t="shared" si="62"/>
        <v>г Одинцово, ш Можайское, 82</v>
      </c>
      <c r="L2004" s="48" t="str">
        <f>VLOOKUP(A:A,Лист2!$A:$F,2,FALSE)</f>
        <v>г.Одинцово, Можайское шоссе, 82</v>
      </c>
      <c r="S2004" s="48">
        <f t="shared" si="63"/>
        <v>0</v>
      </c>
    </row>
    <row r="2005" spans="1:19" ht="11.85" customHeight="1" x14ac:dyDescent="0.2">
      <c r="A2005" s="48" t="s">
        <v>537</v>
      </c>
      <c r="B2005" s="198" t="s">
        <v>497</v>
      </c>
      <c r="C2005" s="199"/>
      <c r="D2005" s="200"/>
      <c r="E2005" s="204" t="s">
        <v>495</v>
      </c>
      <c r="F2005" s="205"/>
      <c r="G2005" s="50" t="s">
        <v>365</v>
      </c>
      <c r="H2005" s="204" t="s">
        <v>494</v>
      </c>
      <c r="I2005" s="205"/>
      <c r="K2005" s="48" t="str">
        <f t="shared" si="62"/>
        <v>г Одинцово, ш Можайское, 82</v>
      </c>
      <c r="L2005" s="48" t="str">
        <f>VLOOKUP(A:A,Лист2!$A:$F,2,FALSE)</f>
        <v>г.Одинцово, Можайское шоссе, 82</v>
      </c>
      <c r="S2005" s="48">
        <f t="shared" si="63"/>
        <v>0</v>
      </c>
    </row>
    <row r="2006" spans="1:19" ht="11.1" customHeight="1" x14ac:dyDescent="0.2">
      <c r="A2006" s="48" t="s">
        <v>537</v>
      </c>
      <c r="B2006" s="209"/>
      <c r="C2006" s="210"/>
      <c r="D2006" s="211"/>
      <c r="E2006" s="204" t="s">
        <v>492</v>
      </c>
      <c r="F2006" s="205"/>
      <c r="G2006" s="50" t="s">
        <v>350</v>
      </c>
      <c r="H2006" s="204" t="s">
        <v>491</v>
      </c>
      <c r="I2006" s="205"/>
      <c r="K2006" s="48" t="str">
        <f t="shared" si="62"/>
        <v>г Одинцово, ш Можайское, 82</v>
      </c>
      <c r="L2006" s="48" t="str">
        <f>VLOOKUP(A:A,Лист2!$A:$F,2,FALSE)</f>
        <v>г.Одинцово, Можайское шоссе, 82</v>
      </c>
      <c r="S2006" s="48">
        <f t="shared" si="63"/>
        <v>0</v>
      </c>
    </row>
    <row r="2007" spans="1:19" ht="11.85" customHeight="1" x14ac:dyDescent="0.2">
      <c r="A2007" s="48" t="s">
        <v>537</v>
      </c>
      <c r="B2007" s="201"/>
      <c r="C2007" s="202"/>
      <c r="D2007" s="203"/>
      <c r="E2007" s="204" t="s">
        <v>489</v>
      </c>
      <c r="F2007" s="205"/>
      <c r="G2007" s="50" t="s">
        <v>350</v>
      </c>
      <c r="H2007" s="204" t="s">
        <v>488</v>
      </c>
      <c r="I2007" s="205"/>
      <c r="K2007" s="48" t="str">
        <f t="shared" si="62"/>
        <v>г Одинцово, ш Можайское, 82</v>
      </c>
      <c r="L2007" s="48" t="str">
        <f>VLOOKUP(A:A,Лист2!$A:$F,2,FALSE)</f>
        <v>г.Одинцово, Можайское шоссе, 82</v>
      </c>
      <c r="S2007" s="48">
        <f t="shared" si="63"/>
        <v>0</v>
      </c>
    </row>
    <row r="2008" spans="1:19" ht="11.85" customHeight="1" x14ac:dyDescent="0.2">
      <c r="A2008" s="48" t="s">
        <v>537</v>
      </c>
      <c r="B2008" s="51"/>
      <c r="C2008" s="196" t="s">
        <v>536</v>
      </c>
      <c r="D2008" s="197"/>
      <c r="E2008" s="197"/>
      <c r="F2008" s="197"/>
      <c r="G2008" s="197"/>
      <c r="H2008" s="197"/>
      <c r="I2008" s="196"/>
      <c r="K2008" s="48" t="str">
        <f t="shared" si="62"/>
        <v>г Одинцово, ш Можайское, 82</v>
      </c>
      <c r="L2008" s="48" t="str">
        <f>VLOOKUP(A:A,Лист2!$A:$F,2,FALSE)</f>
        <v>г.Одинцово, Можайское шоссе, 82</v>
      </c>
      <c r="S2008" s="48">
        <f t="shared" si="63"/>
        <v>0</v>
      </c>
    </row>
    <row r="2009" spans="1:19" ht="11.85" customHeight="1" x14ac:dyDescent="0.2">
      <c r="A2009" s="48" t="s">
        <v>536</v>
      </c>
      <c r="B2009" s="198" t="s">
        <v>505</v>
      </c>
      <c r="C2009" s="212"/>
      <c r="D2009" s="213"/>
      <c r="E2009" s="204" t="s">
        <v>503</v>
      </c>
      <c r="F2009" s="205"/>
      <c r="G2009" s="50" t="s">
        <v>368</v>
      </c>
      <c r="H2009" s="204" t="s">
        <v>406</v>
      </c>
      <c r="I2009" s="205"/>
      <c r="K2009" s="48" t="str">
        <f t="shared" si="62"/>
        <v>г Одинцово, ш Можайское, 84</v>
      </c>
      <c r="L2009" s="48" t="str">
        <f>VLOOKUP(A:A,Лист2!$A:$F,2,FALSE)</f>
        <v>г.Одинцово, Можайское шоссе, 84</v>
      </c>
      <c r="S2009" s="48">
        <f t="shared" si="63"/>
        <v>0</v>
      </c>
    </row>
    <row r="2010" spans="1:19" ht="11.85" customHeight="1" x14ac:dyDescent="0.2">
      <c r="A2010" s="48" t="s">
        <v>536</v>
      </c>
      <c r="B2010" s="198" t="s">
        <v>505</v>
      </c>
      <c r="C2010" s="212"/>
      <c r="D2010" s="213"/>
      <c r="E2010" s="204" t="s">
        <v>501</v>
      </c>
      <c r="F2010" s="205"/>
      <c r="G2010" s="50" t="s">
        <v>368</v>
      </c>
      <c r="H2010" s="204" t="s">
        <v>488</v>
      </c>
      <c r="I2010" s="205"/>
      <c r="K2010" s="48" t="str">
        <f t="shared" si="62"/>
        <v>г Одинцово, ш Можайское, 84</v>
      </c>
      <c r="L2010" s="48" t="str">
        <f>VLOOKUP(A:A,Лист2!$A:$F,2,FALSE)</f>
        <v>г.Одинцово, Можайское шоссе, 84</v>
      </c>
      <c r="S2010" s="48">
        <f t="shared" si="63"/>
        <v>0</v>
      </c>
    </row>
    <row r="2011" spans="1:19" ht="11.85" customHeight="1" x14ac:dyDescent="0.2">
      <c r="A2011" s="48" t="s">
        <v>536</v>
      </c>
      <c r="B2011" s="198" t="s">
        <v>339</v>
      </c>
      <c r="C2011" s="199"/>
      <c r="D2011" s="200"/>
      <c r="E2011" s="204" t="s">
        <v>351</v>
      </c>
      <c r="F2011" s="205"/>
      <c r="G2011" s="50" t="s">
        <v>350</v>
      </c>
      <c r="H2011" s="204" t="s">
        <v>370</v>
      </c>
      <c r="I2011" s="205"/>
      <c r="K2011" s="48" t="str">
        <f t="shared" si="62"/>
        <v>г Одинцово, ш Можайское, 84</v>
      </c>
      <c r="L2011" s="48" t="str">
        <f>VLOOKUP(A:A,Лист2!$A:$F,2,FALSE)</f>
        <v>г.Одинцово, Можайское шоссе, 84</v>
      </c>
      <c r="S2011" s="48">
        <f t="shared" si="63"/>
        <v>0</v>
      </c>
    </row>
    <row r="2012" spans="1:19" ht="11.85" customHeight="1" x14ac:dyDescent="0.2">
      <c r="A2012" s="48" t="s">
        <v>536</v>
      </c>
      <c r="B2012" s="209"/>
      <c r="C2012" s="210"/>
      <c r="D2012" s="211"/>
      <c r="E2012" s="204" t="s">
        <v>371</v>
      </c>
      <c r="F2012" s="205"/>
      <c r="G2012" s="50" t="s">
        <v>350</v>
      </c>
      <c r="H2012" s="204" t="s">
        <v>370</v>
      </c>
      <c r="I2012" s="205"/>
      <c r="K2012" s="48" t="str">
        <f t="shared" si="62"/>
        <v>г Одинцово, ш Можайское, 84</v>
      </c>
      <c r="L2012" s="48" t="str">
        <f>VLOOKUP(A:A,Лист2!$A:$F,2,FALSE)</f>
        <v>г.Одинцово, Можайское шоссе, 84</v>
      </c>
      <c r="S2012" s="48">
        <f t="shared" si="63"/>
        <v>0</v>
      </c>
    </row>
    <row r="2013" spans="1:19" ht="11.1" customHeight="1" x14ac:dyDescent="0.2">
      <c r="A2013" s="48" t="s">
        <v>536</v>
      </c>
      <c r="B2013" s="209"/>
      <c r="C2013" s="210"/>
      <c r="D2013" s="211"/>
      <c r="E2013" s="204" t="s">
        <v>369</v>
      </c>
      <c r="F2013" s="205"/>
      <c r="G2013" s="50" t="s">
        <v>368</v>
      </c>
      <c r="H2013" s="204" t="s">
        <v>367</v>
      </c>
      <c r="I2013" s="205"/>
      <c r="K2013" s="48" t="str">
        <f t="shared" si="62"/>
        <v>г Одинцово, ш Можайское, 84</v>
      </c>
      <c r="L2013" s="48" t="str">
        <f>VLOOKUP(A:A,Лист2!$A:$F,2,FALSE)</f>
        <v>г.Одинцово, Можайское шоссе, 84</v>
      </c>
      <c r="S2013" s="48">
        <f t="shared" si="63"/>
        <v>0</v>
      </c>
    </row>
    <row r="2014" spans="1:19" ht="11.85" customHeight="1" x14ac:dyDescent="0.2">
      <c r="A2014" s="48" t="s">
        <v>536</v>
      </c>
      <c r="B2014" s="209"/>
      <c r="C2014" s="210"/>
      <c r="D2014" s="211"/>
      <c r="E2014" s="204" t="s">
        <v>366</v>
      </c>
      <c r="F2014" s="205"/>
      <c r="G2014" s="50" t="s">
        <v>365</v>
      </c>
      <c r="H2014" s="204" t="s">
        <v>364</v>
      </c>
      <c r="I2014" s="205"/>
      <c r="K2014" s="48" t="str">
        <f t="shared" si="62"/>
        <v>г Одинцово, ш Можайское, 84</v>
      </c>
      <c r="L2014" s="48" t="str">
        <f>VLOOKUP(A:A,Лист2!$A:$F,2,FALSE)</f>
        <v>г.Одинцово, Можайское шоссе, 84</v>
      </c>
      <c r="S2014" s="48">
        <f t="shared" si="63"/>
        <v>0</v>
      </c>
    </row>
    <row r="2015" spans="1:19" ht="11.85" customHeight="1" x14ac:dyDescent="0.2">
      <c r="A2015" s="48" t="s">
        <v>536</v>
      </c>
      <c r="B2015" s="209"/>
      <c r="C2015" s="210"/>
      <c r="D2015" s="211"/>
      <c r="E2015" s="204" t="s">
        <v>517</v>
      </c>
      <c r="F2015" s="205"/>
      <c r="G2015" s="50" t="s">
        <v>361</v>
      </c>
      <c r="H2015" s="204" t="s">
        <v>336</v>
      </c>
      <c r="I2015" s="205"/>
      <c r="K2015" s="48" t="str">
        <f t="shared" si="62"/>
        <v>г Одинцово, ш Можайское, 84</v>
      </c>
      <c r="L2015" s="48" t="str">
        <f>VLOOKUP(A:A,Лист2!$A:$F,2,FALSE)</f>
        <v>г.Одинцово, Можайское шоссе, 84</v>
      </c>
      <c r="S2015" s="57">
        <f>G2015*1</f>
        <v>33.17</v>
      </c>
    </row>
    <row r="2016" spans="1:19" ht="11.85" customHeight="1" x14ac:dyDescent="0.2">
      <c r="A2016" s="48" t="s">
        <v>536</v>
      </c>
      <c r="B2016" s="201"/>
      <c r="C2016" s="202"/>
      <c r="D2016" s="203"/>
      <c r="E2016" s="204" t="s">
        <v>514</v>
      </c>
      <c r="F2016" s="205"/>
      <c r="G2016" s="50" t="s">
        <v>507</v>
      </c>
      <c r="H2016" s="204" t="s">
        <v>346</v>
      </c>
      <c r="I2016" s="205"/>
      <c r="K2016" s="48" t="str">
        <f t="shared" si="62"/>
        <v>г Одинцово, ш Можайское, 84</v>
      </c>
      <c r="L2016" s="48" t="str">
        <f>VLOOKUP(A:A,Лист2!$A:$F,2,FALSE)</f>
        <v>г.Одинцово, Можайское шоссе, 84</v>
      </c>
      <c r="S2016" s="48">
        <f t="shared" si="63"/>
        <v>0</v>
      </c>
    </row>
    <row r="2017" spans="1:19" ht="11.1" customHeight="1" x14ac:dyDescent="0.2">
      <c r="A2017" s="48" t="s">
        <v>536</v>
      </c>
      <c r="B2017" s="198" t="s">
        <v>497</v>
      </c>
      <c r="C2017" s="199"/>
      <c r="D2017" s="200"/>
      <c r="E2017" s="204" t="s">
        <v>495</v>
      </c>
      <c r="F2017" s="205"/>
      <c r="G2017" s="50" t="s">
        <v>365</v>
      </c>
      <c r="H2017" s="204" t="s">
        <v>494</v>
      </c>
      <c r="I2017" s="205"/>
      <c r="K2017" s="48" t="str">
        <f t="shared" si="62"/>
        <v>г Одинцово, ш Можайское, 84</v>
      </c>
      <c r="L2017" s="48" t="str">
        <f>VLOOKUP(A:A,Лист2!$A:$F,2,FALSE)</f>
        <v>г.Одинцово, Можайское шоссе, 84</v>
      </c>
      <c r="S2017" s="48">
        <f t="shared" si="63"/>
        <v>0</v>
      </c>
    </row>
    <row r="2018" spans="1:19" ht="11.85" customHeight="1" x14ac:dyDescent="0.2">
      <c r="A2018" s="48" t="s">
        <v>536</v>
      </c>
      <c r="B2018" s="209"/>
      <c r="C2018" s="210"/>
      <c r="D2018" s="211"/>
      <c r="E2018" s="204" t="s">
        <v>492</v>
      </c>
      <c r="F2018" s="205"/>
      <c r="G2018" s="50" t="s">
        <v>350</v>
      </c>
      <c r="H2018" s="204" t="s">
        <v>491</v>
      </c>
      <c r="I2018" s="205"/>
      <c r="K2018" s="48" t="str">
        <f t="shared" si="62"/>
        <v>г Одинцово, ш Можайское, 84</v>
      </c>
      <c r="L2018" s="48" t="str">
        <f>VLOOKUP(A:A,Лист2!$A:$F,2,FALSE)</f>
        <v>г.Одинцово, Можайское шоссе, 84</v>
      </c>
      <c r="S2018" s="48">
        <f t="shared" si="63"/>
        <v>0</v>
      </c>
    </row>
    <row r="2019" spans="1:19" ht="11.85" customHeight="1" x14ac:dyDescent="0.2">
      <c r="A2019" s="48" t="s">
        <v>536</v>
      </c>
      <c r="B2019" s="201"/>
      <c r="C2019" s="202"/>
      <c r="D2019" s="203"/>
      <c r="E2019" s="204" t="s">
        <v>489</v>
      </c>
      <c r="F2019" s="205"/>
      <c r="G2019" s="50" t="s">
        <v>350</v>
      </c>
      <c r="H2019" s="204" t="s">
        <v>488</v>
      </c>
      <c r="I2019" s="205"/>
      <c r="K2019" s="48" t="str">
        <f t="shared" si="62"/>
        <v>г Одинцово, ш Можайское, 84</v>
      </c>
      <c r="L2019" s="48" t="str">
        <f>VLOOKUP(A:A,Лист2!$A:$F,2,FALSE)</f>
        <v>г.Одинцово, Можайское шоссе, 84</v>
      </c>
      <c r="S2019" s="48">
        <f t="shared" si="63"/>
        <v>0</v>
      </c>
    </row>
    <row r="2020" spans="1:19" ht="11.85" customHeight="1" x14ac:dyDescent="0.2">
      <c r="A2020" s="48" t="s">
        <v>536</v>
      </c>
      <c r="B2020" s="51"/>
      <c r="C2020" s="196" t="s">
        <v>535</v>
      </c>
      <c r="D2020" s="197"/>
      <c r="E2020" s="197"/>
      <c r="F2020" s="197"/>
      <c r="G2020" s="197"/>
      <c r="H2020" s="197"/>
      <c r="I2020" s="196"/>
      <c r="K2020" s="48" t="str">
        <f t="shared" si="62"/>
        <v>г Одинцово, ш Можайское, 84</v>
      </c>
      <c r="L2020" s="48" t="str">
        <f>VLOOKUP(A:A,Лист2!$A:$F,2,FALSE)</f>
        <v>г.Одинцово, Можайское шоссе, 84</v>
      </c>
      <c r="S2020" s="48">
        <f t="shared" si="63"/>
        <v>0</v>
      </c>
    </row>
    <row r="2021" spans="1:19" ht="11.1" customHeight="1" x14ac:dyDescent="0.2">
      <c r="A2021" s="48" t="s">
        <v>535</v>
      </c>
      <c r="B2021" s="198" t="s">
        <v>505</v>
      </c>
      <c r="C2021" s="199"/>
      <c r="D2021" s="200"/>
      <c r="E2021" s="204" t="s">
        <v>503</v>
      </c>
      <c r="F2021" s="205"/>
      <c r="G2021" s="50" t="s">
        <v>368</v>
      </c>
      <c r="H2021" s="204" t="s">
        <v>406</v>
      </c>
      <c r="I2021" s="205"/>
      <c r="K2021" s="48" t="str">
        <f t="shared" si="62"/>
        <v>г Одинцово, ш Можайское, 86</v>
      </c>
      <c r="L2021" s="48" t="str">
        <f>VLOOKUP(A:A,Лист2!$A:$F,2,FALSE)</f>
        <v>г.Одинцово, Можайское шоссе, 86</v>
      </c>
      <c r="S2021" s="48">
        <f t="shared" si="63"/>
        <v>0</v>
      </c>
    </row>
    <row r="2022" spans="1:19" ht="11.85" customHeight="1" x14ac:dyDescent="0.2">
      <c r="A2022" s="48" t="s">
        <v>535</v>
      </c>
      <c r="B2022" s="201"/>
      <c r="C2022" s="202"/>
      <c r="D2022" s="203"/>
      <c r="E2022" s="204" t="s">
        <v>501</v>
      </c>
      <c r="F2022" s="205"/>
      <c r="G2022" s="50" t="s">
        <v>368</v>
      </c>
      <c r="H2022" s="204" t="s">
        <v>488</v>
      </c>
      <c r="I2022" s="205"/>
      <c r="K2022" s="48" t="str">
        <f t="shared" si="62"/>
        <v>г Одинцово, ш Можайское, 86</v>
      </c>
      <c r="L2022" s="48" t="str">
        <f>VLOOKUP(A:A,Лист2!$A:$F,2,FALSE)</f>
        <v>г.Одинцово, Можайское шоссе, 86</v>
      </c>
      <c r="S2022" s="48">
        <f t="shared" si="63"/>
        <v>0</v>
      </c>
    </row>
    <row r="2023" spans="1:19" ht="11.85" customHeight="1" x14ac:dyDescent="0.2">
      <c r="A2023" s="48" t="s">
        <v>535</v>
      </c>
      <c r="B2023" s="198" t="s">
        <v>339</v>
      </c>
      <c r="C2023" s="199"/>
      <c r="D2023" s="200"/>
      <c r="E2023" s="204" t="s">
        <v>351</v>
      </c>
      <c r="F2023" s="205"/>
      <c r="G2023" s="50" t="s">
        <v>350</v>
      </c>
      <c r="H2023" s="204" t="s">
        <v>370</v>
      </c>
      <c r="I2023" s="205"/>
      <c r="K2023" s="48" t="str">
        <f t="shared" si="62"/>
        <v>г Одинцово, ш Можайское, 86</v>
      </c>
      <c r="L2023" s="48" t="str">
        <f>VLOOKUP(A:A,Лист2!$A:$F,2,FALSE)</f>
        <v>г.Одинцово, Можайское шоссе, 86</v>
      </c>
      <c r="S2023" s="48">
        <f t="shared" si="63"/>
        <v>0</v>
      </c>
    </row>
    <row r="2024" spans="1:19" ht="11.85" customHeight="1" x14ac:dyDescent="0.2">
      <c r="A2024" s="48" t="s">
        <v>535</v>
      </c>
      <c r="B2024" s="209"/>
      <c r="C2024" s="210"/>
      <c r="D2024" s="211"/>
      <c r="E2024" s="204" t="s">
        <v>371</v>
      </c>
      <c r="F2024" s="205"/>
      <c r="G2024" s="50" t="s">
        <v>350</v>
      </c>
      <c r="H2024" s="204" t="s">
        <v>370</v>
      </c>
      <c r="I2024" s="205"/>
      <c r="K2024" s="48" t="str">
        <f t="shared" si="62"/>
        <v>г Одинцово, ш Можайское, 86</v>
      </c>
      <c r="L2024" s="48" t="str">
        <f>VLOOKUP(A:A,Лист2!$A:$F,2,FALSE)</f>
        <v>г.Одинцово, Можайское шоссе, 86</v>
      </c>
      <c r="S2024" s="48">
        <f t="shared" si="63"/>
        <v>0</v>
      </c>
    </row>
    <row r="2025" spans="1:19" ht="11.1" customHeight="1" x14ac:dyDescent="0.2">
      <c r="A2025" s="48" t="s">
        <v>535</v>
      </c>
      <c r="B2025" s="209"/>
      <c r="C2025" s="210"/>
      <c r="D2025" s="211"/>
      <c r="E2025" s="204" t="s">
        <v>369</v>
      </c>
      <c r="F2025" s="205"/>
      <c r="G2025" s="50" t="s">
        <v>368</v>
      </c>
      <c r="H2025" s="204" t="s">
        <v>367</v>
      </c>
      <c r="I2025" s="205"/>
      <c r="K2025" s="48" t="str">
        <f t="shared" si="62"/>
        <v>г Одинцово, ш Можайское, 86</v>
      </c>
      <c r="L2025" s="48" t="str">
        <f>VLOOKUP(A:A,Лист2!$A:$F,2,FALSE)</f>
        <v>г.Одинцово, Можайское шоссе, 86</v>
      </c>
      <c r="S2025" s="48">
        <f t="shared" si="63"/>
        <v>0</v>
      </c>
    </row>
    <row r="2026" spans="1:19" ht="11.85" customHeight="1" x14ac:dyDescent="0.2">
      <c r="A2026" s="48" t="s">
        <v>535</v>
      </c>
      <c r="B2026" s="209"/>
      <c r="C2026" s="210"/>
      <c r="D2026" s="211"/>
      <c r="E2026" s="204" t="s">
        <v>366</v>
      </c>
      <c r="F2026" s="205"/>
      <c r="G2026" s="50" t="s">
        <v>365</v>
      </c>
      <c r="H2026" s="204" t="s">
        <v>364</v>
      </c>
      <c r="I2026" s="205"/>
      <c r="K2026" s="48" t="str">
        <f t="shared" si="62"/>
        <v>г Одинцово, ш Можайское, 86</v>
      </c>
      <c r="L2026" s="48" t="str">
        <f>VLOOKUP(A:A,Лист2!$A:$F,2,FALSE)</f>
        <v>г.Одинцово, Можайское шоссе, 86</v>
      </c>
      <c r="S2026" s="48">
        <f t="shared" si="63"/>
        <v>0</v>
      </c>
    </row>
    <row r="2027" spans="1:19" ht="11.85" customHeight="1" x14ac:dyDescent="0.2">
      <c r="A2027" s="48" t="s">
        <v>535</v>
      </c>
      <c r="B2027" s="209"/>
      <c r="C2027" s="210"/>
      <c r="D2027" s="211"/>
      <c r="E2027" s="204" t="s">
        <v>517</v>
      </c>
      <c r="F2027" s="205"/>
      <c r="G2027" s="50" t="s">
        <v>361</v>
      </c>
      <c r="H2027" s="204" t="s">
        <v>336</v>
      </c>
      <c r="I2027" s="205"/>
      <c r="K2027" s="48" t="str">
        <f t="shared" si="62"/>
        <v>г Одинцово, ш Можайское, 86</v>
      </c>
      <c r="L2027" s="48" t="str">
        <f>VLOOKUP(A:A,Лист2!$A:$F,2,FALSE)</f>
        <v>г.Одинцово, Можайское шоссе, 86</v>
      </c>
      <c r="S2027" s="57">
        <f>G2027*1</f>
        <v>33.17</v>
      </c>
    </row>
    <row r="2028" spans="1:19" ht="11.85" customHeight="1" x14ac:dyDescent="0.2">
      <c r="A2028" s="48" t="s">
        <v>535</v>
      </c>
      <c r="B2028" s="201"/>
      <c r="C2028" s="202"/>
      <c r="D2028" s="203"/>
      <c r="E2028" s="204" t="s">
        <v>514</v>
      </c>
      <c r="F2028" s="205"/>
      <c r="G2028" s="50" t="s">
        <v>507</v>
      </c>
      <c r="H2028" s="204" t="s">
        <v>346</v>
      </c>
      <c r="I2028" s="205"/>
      <c r="K2028" s="48" t="str">
        <f t="shared" si="62"/>
        <v>г Одинцово, ш Можайское, 86</v>
      </c>
      <c r="L2028" s="48" t="str">
        <f>VLOOKUP(A:A,Лист2!$A:$F,2,FALSE)</f>
        <v>г.Одинцово, Можайское шоссе, 86</v>
      </c>
      <c r="S2028" s="48">
        <f t="shared" si="63"/>
        <v>0</v>
      </c>
    </row>
    <row r="2029" spans="1:19" ht="11.1" customHeight="1" x14ac:dyDescent="0.2">
      <c r="A2029" s="48" t="s">
        <v>535</v>
      </c>
      <c r="B2029" s="198" t="s">
        <v>497</v>
      </c>
      <c r="C2029" s="199"/>
      <c r="D2029" s="200"/>
      <c r="E2029" s="204" t="s">
        <v>495</v>
      </c>
      <c r="F2029" s="205"/>
      <c r="G2029" s="50" t="s">
        <v>365</v>
      </c>
      <c r="H2029" s="204" t="s">
        <v>494</v>
      </c>
      <c r="I2029" s="205"/>
      <c r="K2029" s="48" t="str">
        <f t="shared" si="62"/>
        <v>г Одинцово, ш Можайское, 86</v>
      </c>
      <c r="L2029" s="48" t="str">
        <f>VLOOKUP(A:A,Лист2!$A:$F,2,FALSE)</f>
        <v>г.Одинцово, Можайское шоссе, 86</v>
      </c>
      <c r="S2029" s="48">
        <f t="shared" si="63"/>
        <v>0</v>
      </c>
    </row>
    <row r="2030" spans="1:19" ht="11.85" customHeight="1" x14ac:dyDescent="0.2">
      <c r="A2030" s="48" t="s">
        <v>535</v>
      </c>
      <c r="B2030" s="209"/>
      <c r="C2030" s="210"/>
      <c r="D2030" s="211"/>
      <c r="E2030" s="204" t="s">
        <v>492</v>
      </c>
      <c r="F2030" s="205"/>
      <c r="G2030" s="50" t="s">
        <v>350</v>
      </c>
      <c r="H2030" s="204" t="s">
        <v>491</v>
      </c>
      <c r="I2030" s="205"/>
      <c r="K2030" s="48" t="str">
        <f t="shared" si="62"/>
        <v>г Одинцово, ш Можайское, 86</v>
      </c>
      <c r="L2030" s="48" t="str">
        <f>VLOOKUP(A:A,Лист2!$A:$F,2,FALSE)</f>
        <v>г.Одинцово, Можайское шоссе, 86</v>
      </c>
      <c r="S2030" s="48">
        <f t="shared" si="63"/>
        <v>0</v>
      </c>
    </row>
    <row r="2031" spans="1:19" ht="11.85" customHeight="1" x14ac:dyDescent="0.2">
      <c r="A2031" s="48" t="s">
        <v>535</v>
      </c>
      <c r="B2031" s="201"/>
      <c r="C2031" s="202"/>
      <c r="D2031" s="203"/>
      <c r="E2031" s="204" t="s">
        <v>489</v>
      </c>
      <c r="F2031" s="205"/>
      <c r="G2031" s="50" t="s">
        <v>350</v>
      </c>
      <c r="H2031" s="204" t="s">
        <v>488</v>
      </c>
      <c r="I2031" s="205"/>
      <c r="K2031" s="48" t="str">
        <f t="shared" si="62"/>
        <v>г Одинцово, ш Можайское, 86</v>
      </c>
      <c r="L2031" s="48" t="str">
        <f>VLOOKUP(A:A,Лист2!$A:$F,2,FALSE)</f>
        <v>г.Одинцово, Можайское шоссе, 86</v>
      </c>
      <c r="S2031" s="48">
        <f t="shared" si="63"/>
        <v>0</v>
      </c>
    </row>
    <row r="2032" spans="1:19" ht="11.85" customHeight="1" x14ac:dyDescent="0.2">
      <c r="A2032" s="48" t="s">
        <v>535</v>
      </c>
      <c r="B2032" s="51"/>
      <c r="C2032" s="196" t="s">
        <v>534</v>
      </c>
      <c r="D2032" s="197"/>
      <c r="E2032" s="197"/>
      <c r="F2032" s="197"/>
      <c r="G2032" s="197"/>
      <c r="H2032" s="197"/>
      <c r="I2032" s="196"/>
      <c r="K2032" s="48" t="str">
        <f t="shared" si="62"/>
        <v>г Одинцово, ш Можайское, 86</v>
      </c>
      <c r="L2032" s="48" t="str">
        <f>VLOOKUP(A:A,Лист2!$A:$F,2,FALSE)</f>
        <v>г.Одинцово, Можайское шоссе, 86</v>
      </c>
      <c r="S2032" s="48">
        <f t="shared" si="63"/>
        <v>0</v>
      </c>
    </row>
    <row r="2033" spans="1:19" ht="11.1" customHeight="1" x14ac:dyDescent="0.2">
      <c r="A2033" s="48" t="s">
        <v>534</v>
      </c>
      <c r="B2033" s="198" t="s">
        <v>505</v>
      </c>
      <c r="C2033" s="199"/>
      <c r="D2033" s="200"/>
      <c r="E2033" s="204" t="s">
        <v>503</v>
      </c>
      <c r="F2033" s="205"/>
      <c r="G2033" s="50" t="s">
        <v>368</v>
      </c>
      <c r="H2033" s="204" t="s">
        <v>406</v>
      </c>
      <c r="I2033" s="205"/>
      <c r="K2033" s="48" t="str">
        <f t="shared" si="62"/>
        <v>г Одинцово, ш Можайское, 88</v>
      </c>
      <c r="L2033" s="48" t="str">
        <f>VLOOKUP(A:A,Лист2!$A:$F,2,FALSE)</f>
        <v>г.Одинцово, Можайское шоссе, 88</v>
      </c>
      <c r="S2033" s="48">
        <f t="shared" si="63"/>
        <v>0</v>
      </c>
    </row>
    <row r="2034" spans="1:19" ht="11.85" customHeight="1" x14ac:dyDescent="0.2">
      <c r="A2034" s="48" t="s">
        <v>534</v>
      </c>
      <c r="B2034" s="201"/>
      <c r="C2034" s="202"/>
      <c r="D2034" s="203"/>
      <c r="E2034" s="204" t="s">
        <v>501</v>
      </c>
      <c r="F2034" s="205"/>
      <c r="G2034" s="50" t="s">
        <v>368</v>
      </c>
      <c r="H2034" s="204" t="s">
        <v>488</v>
      </c>
      <c r="I2034" s="205"/>
      <c r="K2034" s="48" t="str">
        <f t="shared" si="62"/>
        <v>г Одинцово, ш Можайское, 88</v>
      </c>
      <c r="L2034" s="48" t="str">
        <f>VLOOKUP(A:A,Лист2!$A:$F,2,FALSE)</f>
        <v>г.Одинцово, Можайское шоссе, 88</v>
      </c>
      <c r="S2034" s="48">
        <f t="shared" si="63"/>
        <v>0</v>
      </c>
    </row>
    <row r="2035" spans="1:19" ht="11.85" customHeight="1" x14ac:dyDescent="0.2">
      <c r="A2035" s="48" t="s">
        <v>534</v>
      </c>
      <c r="B2035" s="198" t="s">
        <v>339</v>
      </c>
      <c r="C2035" s="199"/>
      <c r="D2035" s="200"/>
      <c r="E2035" s="204" t="s">
        <v>351</v>
      </c>
      <c r="F2035" s="205"/>
      <c r="G2035" s="50" t="s">
        <v>350</v>
      </c>
      <c r="H2035" s="204" t="s">
        <v>370</v>
      </c>
      <c r="I2035" s="205"/>
      <c r="K2035" s="48" t="str">
        <f t="shared" si="62"/>
        <v>г Одинцово, ш Можайское, 88</v>
      </c>
      <c r="L2035" s="48" t="str">
        <f>VLOOKUP(A:A,Лист2!$A:$F,2,FALSE)</f>
        <v>г.Одинцово, Можайское шоссе, 88</v>
      </c>
      <c r="S2035" s="48">
        <f t="shared" si="63"/>
        <v>0</v>
      </c>
    </row>
    <row r="2036" spans="1:19" ht="11.85" customHeight="1" x14ac:dyDescent="0.2">
      <c r="A2036" s="48" t="s">
        <v>534</v>
      </c>
      <c r="B2036" s="209"/>
      <c r="C2036" s="210"/>
      <c r="D2036" s="211"/>
      <c r="E2036" s="204" t="s">
        <v>371</v>
      </c>
      <c r="F2036" s="205"/>
      <c r="G2036" s="50" t="s">
        <v>350</v>
      </c>
      <c r="H2036" s="204" t="s">
        <v>370</v>
      </c>
      <c r="I2036" s="205"/>
      <c r="K2036" s="48" t="str">
        <f t="shared" si="62"/>
        <v>г Одинцово, ш Можайское, 88</v>
      </c>
      <c r="L2036" s="48" t="str">
        <f>VLOOKUP(A:A,Лист2!$A:$F,2,FALSE)</f>
        <v>г.Одинцово, Можайское шоссе, 88</v>
      </c>
      <c r="S2036" s="48">
        <f t="shared" si="63"/>
        <v>0</v>
      </c>
    </row>
    <row r="2037" spans="1:19" ht="11.1" customHeight="1" x14ac:dyDescent="0.2">
      <c r="A2037" s="48" t="s">
        <v>534</v>
      </c>
      <c r="B2037" s="209"/>
      <c r="C2037" s="210"/>
      <c r="D2037" s="211"/>
      <c r="E2037" s="204" t="s">
        <v>369</v>
      </c>
      <c r="F2037" s="205"/>
      <c r="G2037" s="50" t="s">
        <v>368</v>
      </c>
      <c r="H2037" s="204" t="s">
        <v>367</v>
      </c>
      <c r="I2037" s="205"/>
      <c r="K2037" s="48" t="str">
        <f t="shared" si="62"/>
        <v>г Одинцово, ш Можайское, 88</v>
      </c>
      <c r="L2037" s="48" t="str">
        <f>VLOOKUP(A:A,Лист2!$A:$F,2,FALSE)</f>
        <v>г.Одинцово, Можайское шоссе, 88</v>
      </c>
      <c r="S2037" s="48">
        <f t="shared" si="63"/>
        <v>0</v>
      </c>
    </row>
    <row r="2038" spans="1:19" ht="11.85" customHeight="1" x14ac:dyDescent="0.2">
      <c r="A2038" s="48" t="s">
        <v>534</v>
      </c>
      <c r="B2038" s="209"/>
      <c r="C2038" s="210"/>
      <c r="D2038" s="211"/>
      <c r="E2038" s="204" t="s">
        <v>366</v>
      </c>
      <c r="F2038" s="205"/>
      <c r="G2038" s="50" t="s">
        <v>365</v>
      </c>
      <c r="H2038" s="204" t="s">
        <v>364</v>
      </c>
      <c r="I2038" s="205"/>
      <c r="K2038" s="48" t="str">
        <f t="shared" si="62"/>
        <v>г Одинцово, ш Можайское, 88</v>
      </c>
      <c r="L2038" s="48" t="str">
        <f>VLOOKUP(A:A,Лист2!$A:$F,2,FALSE)</f>
        <v>г.Одинцово, Можайское шоссе, 88</v>
      </c>
      <c r="S2038" s="48">
        <f t="shared" si="63"/>
        <v>0</v>
      </c>
    </row>
    <row r="2039" spans="1:19" ht="11.85" customHeight="1" x14ac:dyDescent="0.2">
      <c r="A2039" s="48" t="s">
        <v>534</v>
      </c>
      <c r="B2039" s="209"/>
      <c r="C2039" s="210"/>
      <c r="D2039" s="211"/>
      <c r="E2039" s="204" t="s">
        <v>517</v>
      </c>
      <c r="F2039" s="205"/>
      <c r="G2039" s="50" t="s">
        <v>361</v>
      </c>
      <c r="H2039" s="204" t="s">
        <v>336</v>
      </c>
      <c r="I2039" s="205"/>
      <c r="K2039" s="48" t="str">
        <f t="shared" si="62"/>
        <v>г Одинцово, ш Можайское, 88</v>
      </c>
      <c r="L2039" s="48" t="str">
        <f>VLOOKUP(A:A,Лист2!$A:$F,2,FALSE)</f>
        <v>г.Одинцово, Можайское шоссе, 88</v>
      </c>
      <c r="S2039" s="57">
        <f>G2039*1</f>
        <v>33.17</v>
      </c>
    </row>
    <row r="2040" spans="1:19" ht="11.85" customHeight="1" x14ac:dyDescent="0.2">
      <c r="A2040" s="48" t="s">
        <v>534</v>
      </c>
      <c r="B2040" s="201"/>
      <c r="C2040" s="202"/>
      <c r="D2040" s="203"/>
      <c r="E2040" s="204" t="s">
        <v>514</v>
      </c>
      <c r="F2040" s="205"/>
      <c r="G2040" s="50" t="s">
        <v>507</v>
      </c>
      <c r="H2040" s="204" t="s">
        <v>346</v>
      </c>
      <c r="I2040" s="205"/>
      <c r="K2040" s="48" t="str">
        <f t="shared" si="62"/>
        <v>г Одинцово, ш Можайское, 88</v>
      </c>
      <c r="L2040" s="48" t="str">
        <f>VLOOKUP(A:A,Лист2!$A:$F,2,FALSE)</f>
        <v>г.Одинцово, Можайское шоссе, 88</v>
      </c>
      <c r="S2040" s="48">
        <f t="shared" si="63"/>
        <v>0</v>
      </c>
    </row>
    <row r="2041" spans="1:19" ht="11.1" customHeight="1" x14ac:dyDescent="0.2">
      <c r="A2041" s="48" t="s">
        <v>534</v>
      </c>
      <c r="B2041" s="198" t="s">
        <v>497</v>
      </c>
      <c r="C2041" s="199"/>
      <c r="D2041" s="200"/>
      <c r="E2041" s="204" t="s">
        <v>495</v>
      </c>
      <c r="F2041" s="205"/>
      <c r="G2041" s="50" t="s">
        <v>365</v>
      </c>
      <c r="H2041" s="204" t="s">
        <v>494</v>
      </c>
      <c r="I2041" s="205"/>
      <c r="K2041" s="48" t="str">
        <f t="shared" si="62"/>
        <v>г Одинцово, ш Можайское, 88</v>
      </c>
      <c r="L2041" s="48" t="str">
        <f>VLOOKUP(A:A,Лист2!$A:$F,2,FALSE)</f>
        <v>г.Одинцово, Можайское шоссе, 88</v>
      </c>
      <c r="S2041" s="48">
        <f t="shared" si="63"/>
        <v>0</v>
      </c>
    </row>
    <row r="2042" spans="1:19" ht="11.85" customHeight="1" x14ac:dyDescent="0.2">
      <c r="A2042" s="48" t="s">
        <v>534</v>
      </c>
      <c r="B2042" s="209"/>
      <c r="C2042" s="210"/>
      <c r="D2042" s="211"/>
      <c r="E2042" s="204" t="s">
        <v>492</v>
      </c>
      <c r="F2042" s="205"/>
      <c r="G2042" s="50" t="s">
        <v>350</v>
      </c>
      <c r="H2042" s="204" t="s">
        <v>491</v>
      </c>
      <c r="I2042" s="205"/>
      <c r="K2042" s="48" t="str">
        <f t="shared" si="62"/>
        <v>г Одинцово, ш Можайское, 88</v>
      </c>
      <c r="L2042" s="48" t="str">
        <f>VLOOKUP(A:A,Лист2!$A:$F,2,FALSE)</f>
        <v>г.Одинцово, Можайское шоссе, 88</v>
      </c>
      <c r="S2042" s="48">
        <f t="shared" si="63"/>
        <v>0</v>
      </c>
    </row>
    <row r="2043" spans="1:19" ht="11.85" customHeight="1" x14ac:dyDescent="0.2">
      <c r="A2043" s="48" t="s">
        <v>534</v>
      </c>
      <c r="B2043" s="201"/>
      <c r="C2043" s="202"/>
      <c r="D2043" s="203"/>
      <c r="E2043" s="204" t="s">
        <v>489</v>
      </c>
      <c r="F2043" s="205"/>
      <c r="G2043" s="50" t="s">
        <v>350</v>
      </c>
      <c r="H2043" s="204" t="s">
        <v>488</v>
      </c>
      <c r="I2043" s="205"/>
      <c r="K2043" s="48" t="str">
        <f t="shared" si="62"/>
        <v>г Одинцово, ш Можайское, 88</v>
      </c>
      <c r="L2043" s="48" t="str">
        <f>VLOOKUP(A:A,Лист2!$A:$F,2,FALSE)</f>
        <v>г.Одинцово, Можайское шоссе, 88</v>
      </c>
      <c r="S2043" s="48">
        <f t="shared" si="63"/>
        <v>0</v>
      </c>
    </row>
    <row r="2044" spans="1:19" ht="11.85" customHeight="1" x14ac:dyDescent="0.2">
      <c r="A2044" s="48" t="s">
        <v>534</v>
      </c>
      <c r="B2044" s="51"/>
      <c r="C2044" s="196" t="s">
        <v>533</v>
      </c>
      <c r="D2044" s="197"/>
      <c r="E2044" s="197"/>
      <c r="F2044" s="197"/>
      <c r="G2044" s="197"/>
      <c r="H2044" s="197"/>
      <c r="I2044" s="196"/>
      <c r="K2044" s="48" t="str">
        <f t="shared" si="62"/>
        <v>г Одинцово, ш Можайское, 88</v>
      </c>
      <c r="L2044" s="48" t="str">
        <f>VLOOKUP(A:A,Лист2!$A:$F,2,FALSE)</f>
        <v>г.Одинцово, Можайское шоссе, 88</v>
      </c>
      <c r="S2044" s="48">
        <f t="shared" si="63"/>
        <v>0</v>
      </c>
    </row>
    <row r="2045" spans="1:19" ht="11.1" customHeight="1" x14ac:dyDescent="0.2">
      <c r="A2045" s="48" t="s">
        <v>533</v>
      </c>
      <c r="B2045" s="198" t="s">
        <v>505</v>
      </c>
      <c r="C2045" s="199"/>
      <c r="D2045" s="200"/>
      <c r="E2045" s="204" t="s">
        <v>503</v>
      </c>
      <c r="F2045" s="205"/>
      <c r="G2045" s="50" t="s">
        <v>368</v>
      </c>
      <c r="H2045" s="204" t="s">
        <v>406</v>
      </c>
      <c r="I2045" s="205"/>
      <c r="K2045" s="48" t="str">
        <f t="shared" si="62"/>
        <v>г Одинцово, ш Можайское, 90</v>
      </c>
      <c r="L2045" s="48" t="str">
        <f>VLOOKUP(A:A,Лист2!$A:$F,2,FALSE)</f>
        <v>г.Одинцово, Можайское шоссе, 90</v>
      </c>
      <c r="S2045" s="48">
        <f t="shared" si="63"/>
        <v>0</v>
      </c>
    </row>
    <row r="2046" spans="1:19" ht="11.85" customHeight="1" x14ac:dyDescent="0.2">
      <c r="A2046" s="48" t="s">
        <v>533</v>
      </c>
      <c r="B2046" s="201"/>
      <c r="C2046" s="202"/>
      <c r="D2046" s="203"/>
      <c r="E2046" s="204" t="s">
        <v>501</v>
      </c>
      <c r="F2046" s="205"/>
      <c r="G2046" s="50" t="s">
        <v>368</v>
      </c>
      <c r="H2046" s="204" t="s">
        <v>488</v>
      </c>
      <c r="I2046" s="205"/>
      <c r="K2046" s="48" t="str">
        <f t="shared" si="62"/>
        <v>г Одинцово, ш Можайское, 90</v>
      </c>
      <c r="L2046" s="48" t="str">
        <f>VLOOKUP(A:A,Лист2!$A:$F,2,FALSE)</f>
        <v>г.Одинцово, Можайское шоссе, 90</v>
      </c>
      <c r="S2046" s="48">
        <f t="shared" si="63"/>
        <v>0</v>
      </c>
    </row>
    <row r="2047" spans="1:19" ht="11.85" customHeight="1" x14ac:dyDescent="0.2">
      <c r="A2047" s="48" t="s">
        <v>533</v>
      </c>
      <c r="B2047" s="198" t="s">
        <v>339</v>
      </c>
      <c r="C2047" s="199"/>
      <c r="D2047" s="200"/>
      <c r="E2047" s="204" t="s">
        <v>351</v>
      </c>
      <c r="F2047" s="205"/>
      <c r="G2047" s="50" t="s">
        <v>350</v>
      </c>
      <c r="H2047" s="204" t="s">
        <v>370</v>
      </c>
      <c r="I2047" s="205"/>
      <c r="K2047" s="48" t="str">
        <f t="shared" si="62"/>
        <v>г Одинцово, ш Можайское, 90</v>
      </c>
      <c r="L2047" s="48" t="str">
        <f>VLOOKUP(A:A,Лист2!$A:$F,2,FALSE)</f>
        <v>г.Одинцово, Можайское шоссе, 90</v>
      </c>
      <c r="S2047" s="48">
        <f t="shared" si="63"/>
        <v>0</v>
      </c>
    </row>
    <row r="2048" spans="1:19" ht="11.85" customHeight="1" x14ac:dyDescent="0.2">
      <c r="A2048" s="48" t="s">
        <v>533</v>
      </c>
      <c r="B2048" s="209"/>
      <c r="C2048" s="210"/>
      <c r="D2048" s="211"/>
      <c r="E2048" s="204" t="s">
        <v>371</v>
      </c>
      <c r="F2048" s="205"/>
      <c r="G2048" s="50" t="s">
        <v>350</v>
      </c>
      <c r="H2048" s="204" t="s">
        <v>370</v>
      </c>
      <c r="I2048" s="205"/>
      <c r="K2048" s="48" t="str">
        <f t="shared" si="62"/>
        <v>г Одинцово, ш Можайское, 90</v>
      </c>
      <c r="L2048" s="48" t="str">
        <f>VLOOKUP(A:A,Лист2!$A:$F,2,FALSE)</f>
        <v>г.Одинцово, Можайское шоссе, 90</v>
      </c>
      <c r="S2048" s="48">
        <f t="shared" si="63"/>
        <v>0</v>
      </c>
    </row>
    <row r="2049" spans="1:19" ht="11.1" customHeight="1" x14ac:dyDescent="0.2">
      <c r="A2049" s="48" t="s">
        <v>533</v>
      </c>
      <c r="B2049" s="209"/>
      <c r="C2049" s="210"/>
      <c r="D2049" s="211"/>
      <c r="E2049" s="204" t="s">
        <v>369</v>
      </c>
      <c r="F2049" s="205"/>
      <c r="G2049" s="50" t="s">
        <v>368</v>
      </c>
      <c r="H2049" s="204" t="s">
        <v>367</v>
      </c>
      <c r="I2049" s="205"/>
      <c r="K2049" s="48" t="str">
        <f t="shared" si="62"/>
        <v>г Одинцово, ш Можайское, 90</v>
      </c>
      <c r="L2049" s="48" t="str">
        <f>VLOOKUP(A:A,Лист2!$A:$F,2,FALSE)</f>
        <v>г.Одинцово, Можайское шоссе, 90</v>
      </c>
      <c r="S2049" s="48">
        <f t="shared" si="63"/>
        <v>0</v>
      </c>
    </row>
    <row r="2050" spans="1:19" ht="11.85" customHeight="1" x14ac:dyDescent="0.2">
      <c r="A2050" s="48" t="s">
        <v>533</v>
      </c>
      <c r="B2050" s="209"/>
      <c r="C2050" s="210"/>
      <c r="D2050" s="211"/>
      <c r="E2050" s="204" t="s">
        <v>366</v>
      </c>
      <c r="F2050" s="205"/>
      <c r="G2050" s="50" t="s">
        <v>365</v>
      </c>
      <c r="H2050" s="204" t="s">
        <v>364</v>
      </c>
      <c r="I2050" s="205"/>
      <c r="K2050" s="48" t="str">
        <f t="shared" si="62"/>
        <v>г Одинцово, ш Можайское, 90</v>
      </c>
      <c r="L2050" s="48" t="str">
        <f>VLOOKUP(A:A,Лист2!$A:$F,2,FALSE)</f>
        <v>г.Одинцово, Можайское шоссе, 90</v>
      </c>
      <c r="S2050" s="48">
        <f t="shared" si="63"/>
        <v>0</v>
      </c>
    </row>
    <row r="2051" spans="1:19" ht="11.85" customHeight="1" x14ac:dyDescent="0.2">
      <c r="A2051" s="48" t="s">
        <v>533</v>
      </c>
      <c r="B2051" s="209"/>
      <c r="C2051" s="210"/>
      <c r="D2051" s="211"/>
      <c r="E2051" s="204" t="s">
        <v>517</v>
      </c>
      <c r="F2051" s="205"/>
      <c r="G2051" s="50" t="s">
        <v>361</v>
      </c>
      <c r="H2051" s="204" t="s">
        <v>336</v>
      </c>
      <c r="I2051" s="205"/>
      <c r="K2051" s="48" t="str">
        <f t="shared" si="62"/>
        <v>г Одинцово, ш Можайское, 90</v>
      </c>
      <c r="L2051" s="48" t="str">
        <f>VLOOKUP(A:A,Лист2!$A:$F,2,FALSE)</f>
        <v>г.Одинцово, Можайское шоссе, 90</v>
      </c>
      <c r="S2051" s="57">
        <f>G2051*1</f>
        <v>33.17</v>
      </c>
    </row>
    <row r="2052" spans="1:19" ht="11.85" customHeight="1" x14ac:dyDescent="0.2">
      <c r="A2052" s="48" t="s">
        <v>533</v>
      </c>
      <c r="B2052" s="201"/>
      <c r="C2052" s="202"/>
      <c r="D2052" s="203"/>
      <c r="E2052" s="204" t="s">
        <v>514</v>
      </c>
      <c r="F2052" s="205"/>
      <c r="G2052" s="50" t="s">
        <v>507</v>
      </c>
      <c r="H2052" s="204" t="s">
        <v>346</v>
      </c>
      <c r="I2052" s="205"/>
      <c r="K2052" s="48" t="str">
        <f t="shared" si="62"/>
        <v>г Одинцово, ш Можайское, 90</v>
      </c>
      <c r="L2052" s="48" t="str">
        <f>VLOOKUP(A:A,Лист2!$A:$F,2,FALSE)</f>
        <v>г.Одинцово, Можайское шоссе, 90</v>
      </c>
      <c r="S2052" s="48">
        <f t="shared" si="63"/>
        <v>0</v>
      </c>
    </row>
    <row r="2053" spans="1:19" ht="11.1" customHeight="1" x14ac:dyDescent="0.2">
      <c r="A2053" s="48" t="s">
        <v>533</v>
      </c>
      <c r="B2053" s="198" t="s">
        <v>497</v>
      </c>
      <c r="C2053" s="199"/>
      <c r="D2053" s="200"/>
      <c r="E2053" s="204" t="s">
        <v>495</v>
      </c>
      <c r="F2053" s="205"/>
      <c r="G2053" s="50" t="s">
        <v>365</v>
      </c>
      <c r="H2053" s="204" t="s">
        <v>494</v>
      </c>
      <c r="I2053" s="205"/>
      <c r="K2053" s="48" t="str">
        <f t="shared" si="62"/>
        <v>г Одинцово, ш Можайское, 90</v>
      </c>
      <c r="L2053" s="48" t="str">
        <f>VLOOKUP(A:A,Лист2!$A:$F,2,FALSE)</f>
        <v>г.Одинцово, Можайское шоссе, 90</v>
      </c>
      <c r="S2053" s="48">
        <f t="shared" si="63"/>
        <v>0</v>
      </c>
    </row>
    <row r="2054" spans="1:19" ht="11.85" customHeight="1" x14ac:dyDescent="0.2">
      <c r="A2054" s="48" t="s">
        <v>533</v>
      </c>
      <c r="B2054" s="209"/>
      <c r="C2054" s="210"/>
      <c r="D2054" s="211"/>
      <c r="E2054" s="204" t="s">
        <v>492</v>
      </c>
      <c r="F2054" s="205"/>
      <c r="G2054" s="50" t="s">
        <v>350</v>
      </c>
      <c r="H2054" s="204" t="s">
        <v>491</v>
      </c>
      <c r="I2054" s="205"/>
      <c r="K2054" s="48" t="str">
        <f t="shared" si="62"/>
        <v>г Одинцово, ш Можайское, 90</v>
      </c>
      <c r="L2054" s="48" t="str">
        <f>VLOOKUP(A:A,Лист2!$A:$F,2,FALSE)</f>
        <v>г.Одинцово, Можайское шоссе, 90</v>
      </c>
      <c r="S2054" s="48">
        <f t="shared" si="63"/>
        <v>0</v>
      </c>
    </row>
    <row r="2055" spans="1:19" ht="11.85" customHeight="1" x14ac:dyDescent="0.2">
      <c r="A2055" s="48" t="s">
        <v>533</v>
      </c>
      <c r="B2055" s="201"/>
      <c r="C2055" s="202"/>
      <c r="D2055" s="203"/>
      <c r="E2055" s="204" t="s">
        <v>489</v>
      </c>
      <c r="F2055" s="205"/>
      <c r="G2055" s="50" t="s">
        <v>350</v>
      </c>
      <c r="H2055" s="204" t="s">
        <v>488</v>
      </c>
      <c r="I2055" s="205"/>
      <c r="K2055" s="48" t="str">
        <f t="shared" si="62"/>
        <v>г Одинцово, ш Можайское, 90</v>
      </c>
      <c r="L2055" s="48" t="str">
        <f>VLOOKUP(A:A,Лист2!$A:$F,2,FALSE)</f>
        <v>г.Одинцово, Можайское шоссе, 90</v>
      </c>
      <c r="S2055" s="48">
        <f t="shared" si="63"/>
        <v>0</v>
      </c>
    </row>
    <row r="2056" spans="1:19" ht="11.85" customHeight="1" x14ac:dyDescent="0.2">
      <c r="A2056" s="48" t="s">
        <v>533</v>
      </c>
      <c r="B2056" s="51"/>
      <c r="C2056" s="196" t="s">
        <v>532</v>
      </c>
      <c r="D2056" s="197"/>
      <c r="E2056" s="197"/>
      <c r="F2056" s="197"/>
      <c r="G2056" s="197"/>
      <c r="H2056" s="197"/>
      <c r="I2056" s="196"/>
      <c r="K2056" s="48" t="str">
        <f t="shared" si="62"/>
        <v>г Одинцово, ш Можайское, 90</v>
      </c>
      <c r="L2056" s="48" t="str">
        <f>VLOOKUP(A:A,Лист2!$A:$F,2,FALSE)</f>
        <v>г.Одинцово, Можайское шоссе, 90</v>
      </c>
      <c r="S2056" s="48">
        <f t="shared" si="63"/>
        <v>0</v>
      </c>
    </row>
    <row r="2057" spans="1:19" ht="11.1" customHeight="1" x14ac:dyDescent="0.2">
      <c r="A2057" s="48" t="s">
        <v>532</v>
      </c>
      <c r="B2057" s="198" t="s">
        <v>339</v>
      </c>
      <c r="C2057" s="199"/>
      <c r="D2057" s="200"/>
      <c r="E2057" s="204" t="s">
        <v>351</v>
      </c>
      <c r="F2057" s="205"/>
      <c r="G2057" s="50" t="s">
        <v>350</v>
      </c>
      <c r="H2057" s="204" t="s">
        <v>370</v>
      </c>
      <c r="I2057" s="205"/>
      <c r="K2057" s="48" t="str">
        <f t="shared" si="62"/>
        <v>г Одинцово, ш Можайское, 92</v>
      </c>
      <c r="L2057" s="48" t="str">
        <f>VLOOKUP(A:A,Лист2!$A:$F,2,FALSE)</f>
        <v>г.Одинцово, Можайское шоссе, 92</v>
      </c>
      <c r="S2057" s="48">
        <f t="shared" si="63"/>
        <v>0</v>
      </c>
    </row>
    <row r="2058" spans="1:19" ht="11.85" customHeight="1" x14ac:dyDescent="0.2">
      <c r="A2058" s="48" t="s">
        <v>532</v>
      </c>
      <c r="B2058" s="209"/>
      <c r="C2058" s="210"/>
      <c r="D2058" s="211"/>
      <c r="E2058" s="204" t="s">
        <v>371</v>
      </c>
      <c r="F2058" s="205"/>
      <c r="G2058" s="50" t="s">
        <v>350</v>
      </c>
      <c r="H2058" s="204" t="s">
        <v>370</v>
      </c>
      <c r="I2058" s="205"/>
      <c r="K2058" s="48" t="str">
        <f t="shared" ref="K2058:K2121" si="64">IF(C2057&gt;0,C2057,K2057)</f>
        <v>г Одинцово, ш Можайское, 92</v>
      </c>
      <c r="L2058" s="48" t="str">
        <f>VLOOKUP(A:A,Лист2!$A:$F,2,FALSE)</f>
        <v>г.Одинцово, Можайское шоссе, 92</v>
      </c>
      <c r="S2058" s="48">
        <f t="shared" ref="S2058:S2121" si="65">IF($E2058=S$7,G2058,0)</f>
        <v>0</v>
      </c>
    </row>
    <row r="2059" spans="1:19" ht="11.85" customHeight="1" x14ac:dyDescent="0.2">
      <c r="A2059" s="48" t="s">
        <v>532</v>
      </c>
      <c r="B2059" s="209"/>
      <c r="C2059" s="210"/>
      <c r="D2059" s="211"/>
      <c r="E2059" s="204" t="s">
        <v>369</v>
      </c>
      <c r="F2059" s="205"/>
      <c r="G2059" s="50" t="s">
        <v>368</v>
      </c>
      <c r="H2059" s="204" t="s">
        <v>367</v>
      </c>
      <c r="I2059" s="205"/>
      <c r="K2059" s="48" t="str">
        <f t="shared" si="64"/>
        <v>г Одинцово, ш Можайское, 92</v>
      </c>
      <c r="L2059" s="48" t="str">
        <f>VLOOKUP(A:A,Лист2!$A:$F,2,FALSE)</f>
        <v>г.Одинцово, Можайское шоссе, 92</v>
      </c>
      <c r="S2059" s="48">
        <f t="shared" si="65"/>
        <v>0</v>
      </c>
    </row>
    <row r="2060" spans="1:19" ht="11.85" customHeight="1" x14ac:dyDescent="0.2">
      <c r="A2060" s="48" t="s">
        <v>532</v>
      </c>
      <c r="B2060" s="209"/>
      <c r="C2060" s="210"/>
      <c r="D2060" s="211"/>
      <c r="E2060" s="204" t="s">
        <v>366</v>
      </c>
      <c r="F2060" s="205"/>
      <c r="G2060" s="50" t="s">
        <v>365</v>
      </c>
      <c r="H2060" s="204" t="s">
        <v>364</v>
      </c>
      <c r="I2060" s="205"/>
      <c r="K2060" s="48" t="str">
        <f t="shared" si="64"/>
        <v>г Одинцово, ш Можайское, 92</v>
      </c>
      <c r="L2060" s="48" t="str">
        <f>VLOOKUP(A:A,Лист2!$A:$F,2,FALSE)</f>
        <v>г.Одинцово, Можайское шоссе, 92</v>
      </c>
      <c r="S2060" s="48">
        <f t="shared" si="65"/>
        <v>0</v>
      </c>
    </row>
    <row r="2061" spans="1:19" ht="11.1" customHeight="1" x14ac:dyDescent="0.2">
      <c r="A2061" s="48" t="s">
        <v>532</v>
      </c>
      <c r="B2061" s="209"/>
      <c r="C2061" s="210"/>
      <c r="D2061" s="211"/>
      <c r="E2061" s="204" t="s">
        <v>517</v>
      </c>
      <c r="F2061" s="205"/>
      <c r="G2061" s="50" t="s">
        <v>361</v>
      </c>
      <c r="H2061" s="204" t="s">
        <v>336</v>
      </c>
      <c r="I2061" s="205"/>
      <c r="K2061" s="48" t="str">
        <f t="shared" si="64"/>
        <v>г Одинцово, ш Можайское, 92</v>
      </c>
      <c r="L2061" s="48" t="str">
        <f>VLOOKUP(A:A,Лист2!$A:$F,2,FALSE)</f>
        <v>г.Одинцово, Можайское шоссе, 92</v>
      </c>
      <c r="S2061" s="57">
        <f>G2061*1</f>
        <v>33.17</v>
      </c>
    </row>
    <row r="2062" spans="1:19" ht="11.85" customHeight="1" x14ac:dyDescent="0.2">
      <c r="A2062" s="48" t="s">
        <v>532</v>
      </c>
      <c r="B2062" s="201"/>
      <c r="C2062" s="202"/>
      <c r="D2062" s="203"/>
      <c r="E2062" s="204" t="s">
        <v>514</v>
      </c>
      <c r="F2062" s="205"/>
      <c r="G2062" s="50" t="s">
        <v>507</v>
      </c>
      <c r="H2062" s="204" t="s">
        <v>346</v>
      </c>
      <c r="I2062" s="205"/>
      <c r="K2062" s="48" t="str">
        <f t="shared" si="64"/>
        <v>г Одинцово, ш Можайское, 92</v>
      </c>
      <c r="L2062" s="48" t="str">
        <f>VLOOKUP(A:A,Лист2!$A:$F,2,FALSE)</f>
        <v>г.Одинцово, Можайское шоссе, 92</v>
      </c>
      <c r="S2062" s="48">
        <f t="shared" si="65"/>
        <v>0</v>
      </c>
    </row>
    <row r="2063" spans="1:19" ht="11.85" customHeight="1" x14ac:dyDescent="0.2">
      <c r="A2063" s="48" t="s">
        <v>532</v>
      </c>
      <c r="B2063" s="198" t="s">
        <v>497</v>
      </c>
      <c r="C2063" s="199"/>
      <c r="D2063" s="200"/>
      <c r="E2063" s="204" t="s">
        <v>495</v>
      </c>
      <c r="F2063" s="205"/>
      <c r="G2063" s="50" t="s">
        <v>365</v>
      </c>
      <c r="H2063" s="204" t="s">
        <v>494</v>
      </c>
      <c r="I2063" s="205"/>
      <c r="K2063" s="48" t="str">
        <f t="shared" si="64"/>
        <v>г Одинцово, ш Можайское, 92</v>
      </c>
      <c r="L2063" s="48" t="str">
        <f>VLOOKUP(A:A,Лист2!$A:$F,2,FALSE)</f>
        <v>г.Одинцово, Можайское шоссе, 92</v>
      </c>
      <c r="S2063" s="48">
        <f t="shared" si="65"/>
        <v>0</v>
      </c>
    </row>
    <row r="2064" spans="1:19" ht="11.85" customHeight="1" x14ac:dyDescent="0.2">
      <c r="A2064" s="48" t="s">
        <v>532</v>
      </c>
      <c r="B2064" s="201"/>
      <c r="C2064" s="202"/>
      <c r="D2064" s="203"/>
      <c r="E2064" s="204" t="s">
        <v>492</v>
      </c>
      <c r="F2064" s="205"/>
      <c r="G2064" s="50" t="s">
        <v>350</v>
      </c>
      <c r="H2064" s="204" t="s">
        <v>491</v>
      </c>
      <c r="I2064" s="205"/>
      <c r="K2064" s="48" t="str">
        <f t="shared" si="64"/>
        <v>г Одинцово, ш Можайское, 92</v>
      </c>
      <c r="L2064" s="48" t="str">
        <f>VLOOKUP(A:A,Лист2!$A:$F,2,FALSE)</f>
        <v>г.Одинцово, Можайское шоссе, 92</v>
      </c>
      <c r="S2064" s="48">
        <f t="shared" si="65"/>
        <v>0</v>
      </c>
    </row>
    <row r="2065" spans="1:19" ht="11.1" customHeight="1" x14ac:dyDescent="0.2">
      <c r="A2065" s="48" t="s">
        <v>532</v>
      </c>
      <c r="B2065" s="51"/>
      <c r="C2065" s="196" t="s">
        <v>531</v>
      </c>
      <c r="D2065" s="197"/>
      <c r="E2065" s="197"/>
      <c r="F2065" s="197"/>
      <c r="G2065" s="197"/>
      <c r="H2065" s="197"/>
      <c r="I2065" s="196"/>
      <c r="K2065" s="48" t="str">
        <f t="shared" si="64"/>
        <v>г Одинцово, ш Можайское, 92</v>
      </c>
      <c r="L2065" s="48" t="str">
        <f>VLOOKUP(A:A,Лист2!$A:$F,2,FALSE)</f>
        <v>г.Одинцово, Можайское шоссе, 92</v>
      </c>
      <c r="S2065" s="48">
        <f t="shared" si="65"/>
        <v>0</v>
      </c>
    </row>
    <row r="2066" spans="1:19" ht="11.85" customHeight="1" x14ac:dyDescent="0.2">
      <c r="A2066" s="48" t="s">
        <v>531</v>
      </c>
      <c r="B2066" s="198" t="s">
        <v>505</v>
      </c>
      <c r="C2066" s="199"/>
      <c r="D2066" s="200"/>
      <c r="E2066" s="204" t="s">
        <v>503</v>
      </c>
      <c r="F2066" s="205"/>
      <c r="G2066" s="50" t="s">
        <v>368</v>
      </c>
      <c r="H2066" s="204" t="s">
        <v>406</v>
      </c>
      <c r="I2066" s="205"/>
      <c r="K2066" s="48" t="str">
        <f t="shared" si="64"/>
        <v>г Одинцово, ш Можайское, 94</v>
      </c>
      <c r="L2066" s="48" t="str">
        <f>VLOOKUP(A:A,Лист2!$A:$F,2,FALSE)</f>
        <v>г.Одинцово, Можайское шоссе, 94</v>
      </c>
      <c r="S2066" s="48">
        <f t="shared" si="65"/>
        <v>0</v>
      </c>
    </row>
    <row r="2067" spans="1:19" ht="11.85" customHeight="1" x14ac:dyDescent="0.2">
      <c r="A2067" s="48" t="s">
        <v>531</v>
      </c>
      <c r="B2067" s="201"/>
      <c r="C2067" s="202"/>
      <c r="D2067" s="203"/>
      <c r="E2067" s="204" t="s">
        <v>501</v>
      </c>
      <c r="F2067" s="205"/>
      <c r="G2067" s="50" t="s">
        <v>368</v>
      </c>
      <c r="H2067" s="204" t="s">
        <v>488</v>
      </c>
      <c r="I2067" s="205"/>
      <c r="K2067" s="48" t="str">
        <f t="shared" si="64"/>
        <v>г Одинцово, ш Можайское, 94</v>
      </c>
      <c r="L2067" s="48" t="str">
        <f>VLOOKUP(A:A,Лист2!$A:$F,2,FALSE)</f>
        <v>г.Одинцово, Можайское шоссе, 94</v>
      </c>
      <c r="S2067" s="48">
        <f t="shared" si="65"/>
        <v>0</v>
      </c>
    </row>
    <row r="2068" spans="1:19" ht="11.85" customHeight="1" x14ac:dyDescent="0.2">
      <c r="A2068" s="48" t="s">
        <v>531</v>
      </c>
      <c r="B2068" s="198" t="s">
        <v>339</v>
      </c>
      <c r="C2068" s="199"/>
      <c r="D2068" s="200"/>
      <c r="E2068" s="204" t="s">
        <v>351</v>
      </c>
      <c r="F2068" s="205"/>
      <c r="G2068" s="50" t="s">
        <v>350</v>
      </c>
      <c r="H2068" s="204" t="s">
        <v>370</v>
      </c>
      <c r="I2068" s="205"/>
      <c r="K2068" s="48" t="str">
        <f t="shared" si="64"/>
        <v>г Одинцово, ш Можайское, 94</v>
      </c>
      <c r="L2068" s="48" t="str">
        <f>VLOOKUP(A:A,Лист2!$A:$F,2,FALSE)</f>
        <v>г.Одинцово, Можайское шоссе, 94</v>
      </c>
      <c r="S2068" s="48">
        <f t="shared" si="65"/>
        <v>0</v>
      </c>
    </row>
    <row r="2069" spans="1:19" ht="11.1" customHeight="1" x14ac:dyDescent="0.2">
      <c r="A2069" s="48" t="s">
        <v>531</v>
      </c>
      <c r="B2069" s="209"/>
      <c r="C2069" s="210"/>
      <c r="D2069" s="211"/>
      <c r="E2069" s="204" t="s">
        <v>371</v>
      </c>
      <c r="F2069" s="205"/>
      <c r="G2069" s="50" t="s">
        <v>350</v>
      </c>
      <c r="H2069" s="204" t="s">
        <v>370</v>
      </c>
      <c r="I2069" s="205"/>
      <c r="K2069" s="48" t="str">
        <f t="shared" si="64"/>
        <v>г Одинцово, ш Можайское, 94</v>
      </c>
      <c r="L2069" s="48" t="str">
        <f>VLOOKUP(A:A,Лист2!$A:$F,2,FALSE)</f>
        <v>г.Одинцово, Можайское шоссе, 94</v>
      </c>
      <c r="S2069" s="48">
        <f t="shared" si="65"/>
        <v>0</v>
      </c>
    </row>
    <row r="2070" spans="1:19" ht="11.85" customHeight="1" x14ac:dyDescent="0.2">
      <c r="A2070" s="48" t="s">
        <v>531</v>
      </c>
      <c r="B2070" s="209"/>
      <c r="C2070" s="210"/>
      <c r="D2070" s="211"/>
      <c r="E2070" s="204" t="s">
        <v>369</v>
      </c>
      <c r="F2070" s="205"/>
      <c r="G2070" s="50" t="s">
        <v>368</v>
      </c>
      <c r="H2070" s="204" t="s">
        <v>367</v>
      </c>
      <c r="I2070" s="205"/>
      <c r="K2070" s="48" t="str">
        <f t="shared" si="64"/>
        <v>г Одинцово, ш Можайское, 94</v>
      </c>
      <c r="L2070" s="48" t="str">
        <f>VLOOKUP(A:A,Лист2!$A:$F,2,FALSE)</f>
        <v>г.Одинцово, Можайское шоссе, 94</v>
      </c>
      <c r="S2070" s="48">
        <f t="shared" si="65"/>
        <v>0</v>
      </c>
    </row>
    <row r="2071" spans="1:19" ht="11.85" customHeight="1" x14ac:dyDescent="0.2">
      <c r="A2071" s="48" t="s">
        <v>531</v>
      </c>
      <c r="B2071" s="209"/>
      <c r="C2071" s="210"/>
      <c r="D2071" s="211"/>
      <c r="E2071" s="204" t="s">
        <v>366</v>
      </c>
      <c r="F2071" s="205"/>
      <c r="G2071" s="50" t="s">
        <v>365</v>
      </c>
      <c r="H2071" s="204" t="s">
        <v>364</v>
      </c>
      <c r="I2071" s="205"/>
      <c r="K2071" s="48" t="str">
        <f t="shared" si="64"/>
        <v>г Одинцово, ш Можайское, 94</v>
      </c>
      <c r="L2071" s="48" t="str">
        <f>VLOOKUP(A:A,Лист2!$A:$F,2,FALSE)</f>
        <v>г.Одинцово, Можайское шоссе, 94</v>
      </c>
      <c r="S2071" s="48">
        <f t="shared" si="65"/>
        <v>0</v>
      </c>
    </row>
    <row r="2072" spans="1:19" ht="11.85" customHeight="1" x14ac:dyDescent="0.2">
      <c r="A2072" s="48" t="s">
        <v>531</v>
      </c>
      <c r="B2072" s="209"/>
      <c r="C2072" s="210"/>
      <c r="D2072" s="211"/>
      <c r="E2072" s="204" t="s">
        <v>517</v>
      </c>
      <c r="F2072" s="205"/>
      <c r="G2072" s="50" t="s">
        <v>361</v>
      </c>
      <c r="H2072" s="204" t="s">
        <v>336</v>
      </c>
      <c r="I2072" s="205"/>
      <c r="K2072" s="48" t="str">
        <f t="shared" si="64"/>
        <v>г Одинцово, ш Можайское, 94</v>
      </c>
      <c r="L2072" s="48" t="str">
        <f>VLOOKUP(A:A,Лист2!$A:$F,2,FALSE)</f>
        <v>г.Одинцово, Можайское шоссе, 94</v>
      </c>
      <c r="S2072" s="57">
        <f>G2072*1</f>
        <v>33.17</v>
      </c>
    </row>
    <row r="2073" spans="1:19" ht="11.1" customHeight="1" x14ac:dyDescent="0.2">
      <c r="A2073" s="48" t="s">
        <v>531</v>
      </c>
      <c r="B2073" s="201"/>
      <c r="C2073" s="202"/>
      <c r="D2073" s="203"/>
      <c r="E2073" s="204" t="s">
        <v>514</v>
      </c>
      <c r="F2073" s="205"/>
      <c r="G2073" s="50" t="s">
        <v>507</v>
      </c>
      <c r="H2073" s="204" t="s">
        <v>346</v>
      </c>
      <c r="I2073" s="205"/>
      <c r="K2073" s="48" t="str">
        <f t="shared" si="64"/>
        <v>г Одинцово, ш Можайское, 94</v>
      </c>
      <c r="L2073" s="48" t="str">
        <f>VLOOKUP(A:A,Лист2!$A:$F,2,FALSE)</f>
        <v>г.Одинцово, Можайское шоссе, 94</v>
      </c>
      <c r="S2073" s="48">
        <f t="shared" si="65"/>
        <v>0</v>
      </c>
    </row>
    <row r="2074" spans="1:19" ht="11.85" customHeight="1" x14ac:dyDescent="0.2">
      <c r="A2074" s="48" t="s">
        <v>531</v>
      </c>
      <c r="B2074" s="198" t="s">
        <v>497</v>
      </c>
      <c r="C2074" s="199"/>
      <c r="D2074" s="200"/>
      <c r="E2074" s="204" t="s">
        <v>495</v>
      </c>
      <c r="F2074" s="205"/>
      <c r="G2074" s="50" t="s">
        <v>365</v>
      </c>
      <c r="H2074" s="204" t="s">
        <v>494</v>
      </c>
      <c r="I2074" s="205"/>
      <c r="K2074" s="48" t="str">
        <f t="shared" si="64"/>
        <v>г Одинцово, ш Можайское, 94</v>
      </c>
      <c r="L2074" s="48" t="str">
        <f>VLOOKUP(A:A,Лист2!$A:$F,2,FALSE)</f>
        <v>г.Одинцово, Можайское шоссе, 94</v>
      </c>
      <c r="S2074" s="48">
        <f t="shared" si="65"/>
        <v>0</v>
      </c>
    </row>
    <row r="2075" spans="1:19" ht="11.85" customHeight="1" x14ac:dyDescent="0.2">
      <c r="A2075" s="48" t="s">
        <v>531</v>
      </c>
      <c r="B2075" s="209"/>
      <c r="C2075" s="210"/>
      <c r="D2075" s="211"/>
      <c r="E2075" s="204" t="s">
        <v>492</v>
      </c>
      <c r="F2075" s="205"/>
      <c r="G2075" s="50" t="s">
        <v>350</v>
      </c>
      <c r="H2075" s="204" t="s">
        <v>491</v>
      </c>
      <c r="I2075" s="205"/>
      <c r="K2075" s="48" t="str">
        <f t="shared" si="64"/>
        <v>г Одинцово, ш Можайское, 94</v>
      </c>
      <c r="L2075" s="48" t="str">
        <f>VLOOKUP(A:A,Лист2!$A:$F,2,FALSE)</f>
        <v>г.Одинцово, Можайское шоссе, 94</v>
      </c>
      <c r="S2075" s="48">
        <f t="shared" si="65"/>
        <v>0</v>
      </c>
    </row>
    <row r="2076" spans="1:19" ht="11.85" customHeight="1" x14ac:dyDescent="0.2">
      <c r="A2076" s="48" t="s">
        <v>531</v>
      </c>
      <c r="B2076" s="201"/>
      <c r="C2076" s="202"/>
      <c r="D2076" s="203"/>
      <c r="E2076" s="204" t="s">
        <v>489</v>
      </c>
      <c r="F2076" s="205"/>
      <c r="G2076" s="50" t="s">
        <v>350</v>
      </c>
      <c r="H2076" s="204" t="s">
        <v>488</v>
      </c>
      <c r="I2076" s="205"/>
      <c r="K2076" s="48" t="str">
        <f t="shared" si="64"/>
        <v>г Одинцово, ш Можайское, 94</v>
      </c>
      <c r="L2076" s="48" t="str">
        <f>VLOOKUP(A:A,Лист2!$A:$F,2,FALSE)</f>
        <v>г.Одинцово, Можайское шоссе, 94</v>
      </c>
      <c r="S2076" s="48">
        <f t="shared" si="65"/>
        <v>0</v>
      </c>
    </row>
    <row r="2077" spans="1:19" ht="11.85" customHeight="1" x14ac:dyDescent="0.2">
      <c r="A2077" s="48" t="s">
        <v>531</v>
      </c>
      <c r="B2077" s="51"/>
      <c r="C2077" s="196" t="s">
        <v>530</v>
      </c>
      <c r="D2077" s="197"/>
      <c r="E2077" s="197"/>
      <c r="F2077" s="197"/>
      <c r="G2077" s="197"/>
      <c r="H2077" s="197"/>
      <c r="I2077" s="196"/>
      <c r="K2077" s="48" t="str">
        <f t="shared" si="64"/>
        <v>г Одинцово, ш Можайское, 94</v>
      </c>
      <c r="L2077" s="48" t="str">
        <f>VLOOKUP(A:A,Лист2!$A:$F,2,FALSE)</f>
        <v>г.Одинцово, Можайское шоссе, 94</v>
      </c>
      <c r="S2077" s="48">
        <f t="shared" si="65"/>
        <v>0</v>
      </c>
    </row>
    <row r="2078" spans="1:19" ht="11.85" customHeight="1" x14ac:dyDescent="0.2">
      <c r="A2078" s="48" t="s">
        <v>530</v>
      </c>
      <c r="B2078" s="198" t="s">
        <v>505</v>
      </c>
      <c r="C2078" s="199"/>
      <c r="D2078" s="200"/>
      <c r="E2078" s="204" t="s">
        <v>503</v>
      </c>
      <c r="F2078" s="205"/>
      <c r="G2078" s="50" t="s">
        <v>368</v>
      </c>
      <c r="H2078" s="204" t="s">
        <v>406</v>
      </c>
      <c r="I2078" s="205"/>
      <c r="K2078" s="48" t="str">
        <f t="shared" si="64"/>
        <v>г Одинцово, ш Можайское, 100</v>
      </c>
      <c r="L2078" s="48" t="str">
        <f>VLOOKUP(A:A,Лист2!$A:$F,2,FALSE)</f>
        <v>г.Одинцово, Можайское шоссе, 100</v>
      </c>
      <c r="S2078" s="48">
        <f t="shared" si="65"/>
        <v>0</v>
      </c>
    </row>
    <row r="2079" spans="1:19" ht="11.85" customHeight="1" x14ac:dyDescent="0.2">
      <c r="A2079" s="48" t="s">
        <v>530</v>
      </c>
      <c r="B2079" s="201"/>
      <c r="C2079" s="202"/>
      <c r="D2079" s="203"/>
      <c r="E2079" s="204" t="s">
        <v>501</v>
      </c>
      <c r="F2079" s="205"/>
      <c r="G2079" s="50" t="s">
        <v>368</v>
      </c>
      <c r="H2079" s="204" t="s">
        <v>488</v>
      </c>
      <c r="I2079" s="205"/>
      <c r="K2079" s="48" t="str">
        <f t="shared" si="64"/>
        <v>г Одинцово, ш Можайское, 100</v>
      </c>
      <c r="L2079" s="48" t="str">
        <f>VLOOKUP(A:A,Лист2!$A:$F,2,FALSE)</f>
        <v>г.Одинцово, Можайское шоссе, 100</v>
      </c>
      <c r="S2079" s="48">
        <f t="shared" si="65"/>
        <v>0</v>
      </c>
    </row>
    <row r="2080" spans="1:19" ht="11.1" customHeight="1" x14ac:dyDescent="0.2">
      <c r="A2080" s="48" t="s">
        <v>530</v>
      </c>
      <c r="B2080" s="198" t="s">
        <v>339</v>
      </c>
      <c r="C2080" s="199"/>
      <c r="D2080" s="200"/>
      <c r="E2080" s="204" t="s">
        <v>351</v>
      </c>
      <c r="F2080" s="205"/>
      <c r="G2080" s="50" t="s">
        <v>350</v>
      </c>
      <c r="H2080" s="204" t="s">
        <v>370</v>
      </c>
      <c r="I2080" s="205"/>
      <c r="K2080" s="48" t="str">
        <f t="shared" si="64"/>
        <v>г Одинцово, ш Можайское, 100</v>
      </c>
      <c r="L2080" s="48" t="str">
        <f>VLOOKUP(A:A,Лист2!$A:$F,2,FALSE)</f>
        <v>г.Одинцово, Можайское шоссе, 100</v>
      </c>
      <c r="S2080" s="48">
        <f t="shared" si="65"/>
        <v>0</v>
      </c>
    </row>
    <row r="2081" spans="1:19" ht="11.85" customHeight="1" x14ac:dyDescent="0.2">
      <c r="A2081" s="48" t="s">
        <v>530</v>
      </c>
      <c r="B2081" s="209"/>
      <c r="C2081" s="210"/>
      <c r="D2081" s="211"/>
      <c r="E2081" s="204" t="s">
        <v>371</v>
      </c>
      <c r="F2081" s="205"/>
      <c r="G2081" s="50" t="s">
        <v>350</v>
      </c>
      <c r="H2081" s="204" t="s">
        <v>370</v>
      </c>
      <c r="I2081" s="205"/>
      <c r="K2081" s="48" t="str">
        <f t="shared" si="64"/>
        <v>г Одинцово, ш Можайское, 100</v>
      </c>
      <c r="L2081" s="48" t="str">
        <f>VLOOKUP(A:A,Лист2!$A:$F,2,FALSE)</f>
        <v>г.Одинцово, Можайское шоссе, 100</v>
      </c>
      <c r="S2081" s="48">
        <f t="shared" si="65"/>
        <v>0</v>
      </c>
    </row>
    <row r="2082" spans="1:19" ht="11.85" customHeight="1" x14ac:dyDescent="0.2">
      <c r="A2082" s="48" t="s">
        <v>530</v>
      </c>
      <c r="B2082" s="209"/>
      <c r="C2082" s="210"/>
      <c r="D2082" s="211"/>
      <c r="E2082" s="204" t="s">
        <v>369</v>
      </c>
      <c r="F2082" s="205"/>
      <c r="G2082" s="50" t="s">
        <v>368</v>
      </c>
      <c r="H2082" s="204" t="s">
        <v>367</v>
      </c>
      <c r="I2082" s="205"/>
      <c r="K2082" s="48" t="str">
        <f t="shared" si="64"/>
        <v>г Одинцово, ш Можайское, 100</v>
      </c>
      <c r="L2082" s="48" t="str">
        <f>VLOOKUP(A:A,Лист2!$A:$F,2,FALSE)</f>
        <v>г.Одинцово, Можайское шоссе, 100</v>
      </c>
      <c r="S2082" s="48">
        <f t="shared" si="65"/>
        <v>0</v>
      </c>
    </row>
    <row r="2083" spans="1:19" ht="11.85" customHeight="1" x14ac:dyDescent="0.2">
      <c r="A2083" s="48" t="s">
        <v>530</v>
      </c>
      <c r="B2083" s="209"/>
      <c r="C2083" s="210"/>
      <c r="D2083" s="211"/>
      <c r="E2083" s="204" t="s">
        <v>366</v>
      </c>
      <c r="F2083" s="205"/>
      <c r="G2083" s="50" t="s">
        <v>365</v>
      </c>
      <c r="H2083" s="204" t="s">
        <v>364</v>
      </c>
      <c r="I2083" s="205"/>
      <c r="K2083" s="48" t="str">
        <f t="shared" si="64"/>
        <v>г Одинцово, ш Можайское, 100</v>
      </c>
      <c r="L2083" s="48" t="str">
        <f>VLOOKUP(A:A,Лист2!$A:$F,2,FALSE)</f>
        <v>г.Одинцово, Можайское шоссе, 100</v>
      </c>
      <c r="S2083" s="48">
        <f t="shared" si="65"/>
        <v>0</v>
      </c>
    </row>
    <row r="2084" spans="1:19" ht="11.1" customHeight="1" x14ac:dyDescent="0.2">
      <c r="A2084" s="48" t="s">
        <v>530</v>
      </c>
      <c r="B2084" s="209"/>
      <c r="C2084" s="210"/>
      <c r="D2084" s="211"/>
      <c r="E2084" s="204" t="s">
        <v>528</v>
      </c>
      <c r="F2084" s="205"/>
      <c r="G2084" s="50" t="s">
        <v>527</v>
      </c>
      <c r="H2084" s="204" t="s">
        <v>336</v>
      </c>
      <c r="I2084" s="205"/>
      <c r="K2084" s="48" t="str">
        <f t="shared" si="64"/>
        <v>г Одинцово, ш Можайское, 100</v>
      </c>
      <c r="L2084" s="48" t="str">
        <f>VLOOKUP(A:A,Лист2!$A:$F,2,FALSE)</f>
        <v>г.Одинцово, Можайское шоссе, 100</v>
      </c>
      <c r="S2084" s="57">
        <f>G2084*1</f>
        <v>37.57</v>
      </c>
    </row>
    <row r="2085" spans="1:19" ht="11.85" customHeight="1" x14ac:dyDescent="0.2">
      <c r="A2085" s="48" t="s">
        <v>530</v>
      </c>
      <c r="B2085" s="201"/>
      <c r="C2085" s="202"/>
      <c r="D2085" s="203"/>
      <c r="E2085" s="204" t="s">
        <v>514</v>
      </c>
      <c r="F2085" s="205"/>
      <c r="G2085" s="50" t="s">
        <v>507</v>
      </c>
      <c r="H2085" s="204" t="s">
        <v>346</v>
      </c>
      <c r="I2085" s="205"/>
      <c r="K2085" s="48" t="str">
        <f t="shared" si="64"/>
        <v>г Одинцово, ш Можайское, 100</v>
      </c>
      <c r="L2085" s="48" t="str">
        <f>VLOOKUP(A:A,Лист2!$A:$F,2,FALSE)</f>
        <v>г.Одинцово, Можайское шоссе, 100</v>
      </c>
      <c r="S2085" s="48">
        <f t="shared" si="65"/>
        <v>0</v>
      </c>
    </row>
    <row r="2086" spans="1:19" ht="11.85" customHeight="1" x14ac:dyDescent="0.2">
      <c r="A2086" s="48" t="s">
        <v>530</v>
      </c>
      <c r="B2086" s="198" t="s">
        <v>497</v>
      </c>
      <c r="C2086" s="199"/>
      <c r="D2086" s="200"/>
      <c r="E2086" s="204" t="s">
        <v>495</v>
      </c>
      <c r="F2086" s="205"/>
      <c r="G2086" s="50" t="s">
        <v>365</v>
      </c>
      <c r="H2086" s="204" t="s">
        <v>494</v>
      </c>
      <c r="I2086" s="205"/>
      <c r="K2086" s="48" t="str">
        <f t="shared" si="64"/>
        <v>г Одинцово, ш Можайское, 100</v>
      </c>
      <c r="L2086" s="48" t="str">
        <f>VLOOKUP(A:A,Лист2!$A:$F,2,FALSE)</f>
        <v>г.Одинцово, Можайское шоссе, 100</v>
      </c>
      <c r="S2086" s="48">
        <f t="shared" si="65"/>
        <v>0</v>
      </c>
    </row>
    <row r="2087" spans="1:19" ht="11.85" customHeight="1" x14ac:dyDescent="0.2">
      <c r="A2087" s="48" t="s">
        <v>530</v>
      </c>
      <c r="B2087" s="209"/>
      <c r="C2087" s="210"/>
      <c r="D2087" s="211"/>
      <c r="E2087" s="204" t="s">
        <v>492</v>
      </c>
      <c r="F2087" s="205"/>
      <c r="G2087" s="50" t="s">
        <v>350</v>
      </c>
      <c r="H2087" s="204" t="s">
        <v>491</v>
      </c>
      <c r="I2087" s="205"/>
      <c r="K2087" s="48" t="str">
        <f t="shared" si="64"/>
        <v>г Одинцово, ш Можайское, 100</v>
      </c>
      <c r="L2087" s="48" t="str">
        <f>VLOOKUP(A:A,Лист2!$A:$F,2,FALSE)</f>
        <v>г.Одинцово, Можайское шоссе, 100</v>
      </c>
      <c r="S2087" s="48">
        <f t="shared" si="65"/>
        <v>0</v>
      </c>
    </row>
    <row r="2088" spans="1:19" ht="11.1" customHeight="1" x14ac:dyDescent="0.2">
      <c r="A2088" s="48" t="s">
        <v>530</v>
      </c>
      <c r="B2088" s="201"/>
      <c r="C2088" s="202"/>
      <c r="D2088" s="203"/>
      <c r="E2088" s="204" t="s">
        <v>489</v>
      </c>
      <c r="F2088" s="205"/>
      <c r="G2088" s="50" t="s">
        <v>350</v>
      </c>
      <c r="H2088" s="204" t="s">
        <v>488</v>
      </c>
      <c r="I2088" s="205"/>
      <c r="K2088" s="48" t="str">
        <f t="shared" si="64"/>
        <v>г Одинцово, ш Можайское, 100</v>
      </c>
      <c r="L2088" s="48" t="str">
        <f>VLOOKUP(A:A,Лист2!$A:$F,2,FALSE)</f>
        <v>г.Одинцово, Можайское шоссе, 100</v>
      </c>
      <c r="S2088" s="48">
        <f t="shared" si="65"/>
        <v>0</v>
      </c>
    </row>
    <row r="2089" spans="1:19" ht="11.85" customHeight="1" x14ac:dyDescent="0.2">
      <c r="A2089" s="48" t="s">
        <v>530</v>
      </c>
      <c r="B2089" s="51"/>
      <c r="C2089" s="196" t="s">
        <v>529</v>
      </c>
      <c r="D2089" s="197"/>
      <c r="E2089" s="197"/>
      <c r="F2089" s="197"/>
      <c r="G2089" s="197"/>
      <c r="H2089" s="197"/>
      <c r="I2089" s="196"/>
      <c r="K2089" s="48" t="str">
        <f t="shared" si="64"/>
        <v>г Одинцово, ш Можайское, 100</v>
      </c>
      <c r="L2089" s="48" t="str">
        <f>VLOOKUP(A:A,Лист2!$A:$F,2,FALSE)</f>
        <v>г.Одинцово, Можайское шоссе, 100</v>
      </c>
      <c r="S2089" s="48">
        <f t="shared" si="65"/>
        <v>0</v>
      </c>
    </row>
    <row r="2090" spans="1:19" ht="11.85" customHeight="1" x14ac:dyDescent="0.2">
      <c r="A2090" s="48" t="s">
        <v>529</v>
      </c>
      <c r="B2090" s="198" t="s">
        <v>505</v>
      </c>
      <c r="C2090" s="199"/>
      <c r="D2090" s="200"/>
      <c r="E2090" s="204" t="s">
        <v>503</v>
      </c>
      <c r="F2090" s="205"/>
      <c r="G2090" s="50" t="s">
        <v>368</v>
      </c>
      <c r="H2090" s="204" t="s">
        <v>406</v>
      </c>
      <c r="I2090" s="205"/>
      <c r="K2090" s="48" t="str">
        <f t="shared" si="64"/>
        <v>г Одинцово, ш Можайское, 102</v>
      </c>
      <c r="L2090" s="48" t="str">
        <f>VLOOKUP(A:A,Лист2!$A:$F,2,FALSE)</f>
        <v>г.Одинцово, Можайское шоссе, 102</v>
      </c>
      <c r="S2090" s="48">
        <f t="shared" si="65"/>
        <v>0</v>
      </c>
    </row>
    <row r="2091" spans="1:19" ht="11.85" customHeight="1" x14ac:dyDescent="0.2">
      <c r="A2091" s="48" t="s">
        <v>529</v>
      </c>
      <c r="B2091" s="201"/>
      <c r="C2091" s="202"/>
      <c r="D2091" s="203"/>
      <c r="E2091" s="204" t="s">
        <v>501</v>
      </c>
      <c r="F2091" s="205"/>
      <c r="G2091" s="50" t="s">
        <v>368</v>
      </c>
      <c r="H2091" s="204" t="s">
        <v>488</v>
      </c>
      <c r="I2091" s="205"/>
      <c r="K2091" s="48" t="str">
        <f t="shared" si="64"/>
        <v>г Одинцово, ш Можайское, 102</v>
      </c>
      <c r="L2091" s="48" t="str">
        <f>VLOOKUP(A:A,Лист2!$A:$F,2,FALSE)</f>
        <v>г.Одинцово, Можайское шоссе, 102</v>
      </c>
      <c r="S2091" s="48">
        <f t="shared" si="65"/>
        <v>0</v>
      </c>
    </row>
    <row r="2092" spans="1:19" ht="11.1" customHeight="1" x14ac:dyDescent="0.2">
      <c r="A2092" s="48" t="s">
        <v>529</v>
      </c>
      <c r="B2092" s="198" t="s">
        <v>339</v>
      </c>
      <c r="C2092" s="199"/>
      <c r="D2092" s="200"/>
      <c r="E2092" s="204" t="s">
        <v>351</v>
      </c>
      <c r="F2092" s="205"/>
      <c r="G2092" s="50" t="s">
        <v>350</v>
      </c>
      <c r="H2092" s="204" t="s">
        <v>370</v>
      </c>
      <c r="I2092" s="205"/>
      <c r="K2092" s="48" t="str">
        <f t="shared" si="64"/>
        <v>г Одинцово, ш Можайское, 102</v>
      </c>
      <c r="L2092" s="48" t="str">
        <f>VLOOKUP(A:A,Лист2!$A:$F,2,FALSE)</f>
        <v>г.Одинцово, Можайское шоссе, 102</v>
      </c>
      <c r="S2092" s="48">
        <f t="shared" si="65"/>
        <v>0</v>
      </c>
    </row>
    <row r="2093" spans="1:19" ht="11.85" customHeight="1" x14ac:dyDescent="0.2">
      <c r="A2093" s="48" t="s">
        <v>529</v>
      </c>
      <c r="B2093" s="209"/>
      <c r="C2093" s="210"/>
      <c r="D2093" s="211"/>
      <c r="E2093" s="204" t="s">
        <v>371</v>
      </c>
      <c r="F2093" s="205"/>
      <c r="G2093" s="50" t="s">
        <v>350</v>
      </c>
      <c r="H2093" s="204" t="s">
        <v>370</v>
      </c>
      <c r="I2093" s="205"/>
      <c r="K2093" s="48" t="str">
        <f t="shared" si="64"/>
        <v>г Одинцово, ш Можайское, 102</v>
      </c>
      <c r="L2093" s="48" t="str">
        <f>VLOOKUP(A:A,Лист2!$A:$F,2,FALSE)</f>
        <v>г.Одинцово, Можайское шоссе, 102</v>
      </c>
      <c r="S2093" s="48">
        <f t="shared" si="65"/>
        <v>0</v>
      </c>
    </row>
    <row r="2094" spans="1:19" ht="11.85" customHeight="1" x14ac:dyDescent="0.2">
      <c r="A2094" s="48" t="s">
        <v>529</v>
      </c>
      <c r="B2094" s="209"/>
      <c r="C2094" s="210"/>
      <c r="D2094" s="211"/>
      <c r="E2094" s="204" t="s">
        <v>369</v>
      </c>
      <c r="F2094" s="205"/>
      <c r="G2094" s="50" t="s">
        <v>368</v>
      </c>
      <c r="H2094" s="204" t="s">
        <v>367</v>
      </c>
      <c r="I2094" s="205"/>
      <c r="K2094" s="48" t="str">
        <f t="shared" si="64"/>
        <v>г Одинцово, ш Можайское, 102</v>
      </c>
      <c r="L2094" s="48" t="str">
        <f>VLOOKUP(A:A,Лист2!$A:$F,2,FALSE)</f>
        <v>г.Одинцово, Можайское шоссе, 102</v>
      </c>
      <c r="S2094" s="48">
        <f t="shared" si="65"/>
        <v>0</v>
      </c>
    </row>
    <row r="2095" spans="1:19" ht="11.85" customHeight="1" x14ac:dyDescent="0.2">
      <c r="A2095" s="48" t="s">
        <v>529</v>
      </c>
      <c r="B2095" s="209"/>
      <c r="C2095" s="210"/>
      <c r="D2095" s="211"/>
      <c r="E2095" s="204" t="s">
        <v>366</v>
      </c>
      <c r="F2095" s="205"/>
      <c r="G2095" s="50" t="s">
        <v>365</v>
      </c>
      <c r="H2095" s="204" t="s">
        <v>364</v>
      </c>
      <c r="I2095" s="205"/>
      <c r="K2095" s="48" t="str">
        <f t="shared" si="64"/>
        <v>г Одинцово, ш Можайское, 102</v>
      </c>
      <c r="L2095" s="48" t="str">
        <f>VLOOKUP(A:A,Лист2!$A:$F,2,FALSE)</f>
        <v>г.Одинцово, Можайское шоссе, 102</v>
      </c>
      <c r="S2095" s="48">
        <f t="shared" si="65"/>
        <v>0</v>
      </c>
    </row>
    <row r="2096" spans="1:19" ht="11.1" customHeight="1" x14ac:dyDescent="0.2">
      <c r="A2096" s="48" t="s">
        <v>529</v>
      </c>
      <c r="B2096" s="209"/>
      <c r="C2096" s="210"/>
      <c r="D2096" s="211"/>
      <c r="E2096" s="204" t="s">
        <v>528</v>
      </c>
      <c r="F2096" s="205"/>
      <c r="G2096" s="50" t="s">
        <v>527</v>
      </c>
      <c r="H2096" s="204" t="s">
        <v>336</v>
      </c>
      <c r="I2096" s="205"/>
      <c r="K2096" s="48" t="str">
        <f t="shared" si="64"/>
        <v>г Одинцово, ш Можайское, 102</v>
      </c>
      <c r="L2096" s="48" t="str">
        <f>VLOOKUP(A:A,Лист2!$A:$F,2,FALSE)</f>
        <v>г.Одинцово, Можайское шоссе, 102</v>
      </c>
      <c r="S2096" s="57">
        <f>G2096*1</f>
        <v>37.57</v>
      </c>
    </row>
    <row r="2097" spans="1:19" ht="11.85" customHeight="1" x14ac:dyDescent="0.2">
      <c r="A2097" s="48" t="s">
        <v>529</v>
      </c>
      <c r="B2097" s="201"/>
      <c r="C2097" s="202"/>
      <c r="D2097" s="203"/>
      <c r="E2097" s="204" t="s">
        <v>514</v>
      </c>
      <c r="F2097" s="205"/>
      <c r="G2097" s="50" t="s">
        <v>507</v>
      </c>
      <c r="H2097" s="204" t="s">
        <v>346</v>
      </c>
      <c r="I2097" s="205"/>
      <c r="K2097" s="48" t="str">
        <f t="shared" si="64"/>
        <v>г Одинцово, ш Можайское, 102</v>
      </c>
      <c r="L2097" s="48" t="str">
        <f>VLOOKUP(A:A,Лист2!$A:$F,2,FALSE)</f>
        <v>г.Одинцово, Можайское шоссе, 102</v>
      </c>
      <c r="S2097" s="48">
        <f t="shared" si="65"/>
        <v>0</v>
      </c>
    </row>
    <row r="2098" spans="1:19" ht="11.85" customHeight="1" x14ac:dyDescent="0.2">
      <c r="A2098" s="48" t="s">
        <v>529</v>
      </c>
      <c r="B2098" s="198" t="s">
        <v>497</v>
      </c>
      <c r="C2098" s="199"/>
      <c r="D2098" s="200"/>
      <c r="E2098" s="204" t="s">
        <v>495</v>
      </c>
      <c r="F2098" s="205"/>
      <c r="G2098" s="50" t="s">
        <v>365</v>
      </c>
      <c r="H2098" s="204" t="s">
        <v>494</v>
      </c>
      <c r="I2098" s="205"/>
      <c r="K2098" s="48" t="str">
        <f t="shared" si="64"/>
        <v>г Одинцово, ш Можайское, 102</v>
      </c>
      <c r="L2098" s="48" t="str">
        <f>VLOOKUP(A:A,Лист2!$A:$F,2,FALSE)</f>
        <v>г.Одинцово, Можайское шоссе, 102</v>
      </c>
      <c r="S2098" s="48">
        <f t="shared" si="65"/>
        <v>0</v>
      </c>
    </row>
    <row r="2099" spans="1:19" ht="11.85" customHeight="1" x14ac:dyDescent="0.2">
      <c r="A2099" s="48" t="s">
        <v>529</v>
      </c>
      <c r="B2099" s="209"/>
      <c r="C2099" s="210"/>
      <c r="D2099" s="211"/>
      <c r="E2099" s="204" t="s">
        <v>492</v>
      </c>
      <c r="F2099" s="205"/>
      <c r="G2099" s="50" t="s">
        <v>350</v>
      </c>
      <c r="H2099" s="204" t="s">
        <v>491</v>
      </c>
      <c r="I2099" s="205"/>
      <c r="K2099" s="48" t="str">
        <f t="shared" si="64"/>
        <v>г Одинцово, ш Можайское, 102</v>
      </c>
      <c r="L2099" s="48" t="str">
        <f>VLOOKUP(A:A,Лист2!$A:$F,2,FALSE)</f>
        <v>г.Одинцово, Можайское шоссе, 102</v>
      </c>
      <c r="S2099" s="48">
        <f t="shared" si="65"/>
        <v>0</v>
      </c>
    </row>
    <row r="2100" spans="1:19" ht="11.1" customHeight="1" x14ac:dyDescent="0.2">
      <c r="A2100" s="48" t="s">
        <v>529</v>
      </c>
      <c r="B2100" s="201"/>
      <c r="C2100" s="202"/>
      <c r="D2100" s="203"/>
      <c r="E2100" s="204" t="s">
        <v>489</v>
      </c>
      <c r="F2100" s="205"/>
      <c r="G2100" s="50" t="s">
        <v>350</v>
      </c>
      <c r="H2100" s="204" t="s">
        <v>488</v>
      </c>
      <c r="I2100" s="205"/>
      <c r="K2100" s="48" t="str">
        <f t="shared" si="64"/>
        <v>г Одинцово, ш Можайское, 102</v>
      </c>
      <c r="L2100" s="48" t="str">
        <f>VLOOKUP(A:A,Лист2!$A:$F,2,FALSE)</f>
        <v>г.Одинцово, Можайское шоссе, 102</v>
      </c>
      <c r="S2100" s="48">
        <f t="shared" si="65"/>
        <v>0</v>
      </c>
    </row>
    <row r="2101" spans="1:19" ht="11.85" customHeight="1" x14ac:dyDescent="0.2">
      <c r="A2101" s="48" t="s">
        <v>529</v>
      </c>
      <c r="B2101" s="51"/>
      <c r="C2101" s="196" t="s">
        <v>526</v>
      </c>
      <c r="D2101" s="197"/>
      <c r="E2101" s="197"/>
      <c r="F2101" s="197"/>
      <c r="G2101" s="197"/>
      <c r="H2101" s="197"/>
      <c r="I2101" s="196"/>
      <c r="K2101" s="48" t="str">
        <f t="shared" si="64"/>
        <v>г Одинцово, ш Можайское, 102</v>
      </c>
      <c r="L2101" s="48" t="str">
        <f>VLOOKUP(A:A,Лист2!$A:$F,2,FALSE)</f>
        <v>г.Одинцово, Можайское шоссе, 102</v>
      </c>
      <c r="S2101" s="48">
        <f t="shared" si="65"/>
        <v>0</v>
      </c>
    </row>
    <row r="2102" spans="1:19" ht="11.85" customHeight="1" x14ac:dyDescent="0.2">
      <c r="A2102" s="48" t="s">
        <v>526</v>
      </c>
      <c r="B2102" s="198" t="s">
        <v>505</v>
      </c>
      <c r="C2102" s="199"/>
      <c r="D2102" s="200"/>
      <c r="E2102" s="204" t="s">
        <v>503</v>
      </c>
      <c r="F2102" s="205"/>
      <c r="G2102" s="50" t="s">
        <v>368</v>
      </c>
      <c r="H2102" s="204" t="s">
        <v>406</v>
      </c>
      <c r="I2102" s="205"/>
      <c r="K2102" s="48" t="str">
        <f t="shared" si="64"/>
        <v>г Одинцово, ш Можайское, 104</v>
      </c>
      <c r="L2102" s="48" t="str">
        <f>VLOOKUP(A:A,Лист2!$A:$F,2,FALSE)</f>
        <v>г.Одинцово, Можайское шоссе, 104</v>
      </c>
      <c r="S2102" s="48">
        <f t="shared" si="65"/>
        <v>0</v>
      </c>
    </row>
    <row r="2103" spans="1:19" ht="11.85" customHeight="1" x14ac:dyDescent="0.2">
      <c r="A2103" s="48" t="s">
        <v>526</v>
      </c>
      <c r="B2103" s="201"/>
      <c r="C2103" s="202"/>
      <c r="D2103" s="203"/>
      <c r="E2103" s="204" t="s">
        <v>501</v>
      </c>
      <c r="F2103" s="205"/>
      <c r="G2103" s="50" t="s">
        <v>368</v>
      </c>
      <c r="H2103" s="204" t="s">
        <v>488</v>
      </c>
      <c r="I2103" s="205"/>
      <c r="K2103" s="48" t="str">
        <f t="shared" si="64"/>
        <v>г Одинцово, ш Можайское, 104</v>
      </c>
      <c r="L2103" s="48" t="str">
        <f>VLOOKUP(A:A,Лист2!$A:$F,2,FALSE)</f>
        <v>г.Одинцово, Можайское шоссе, 104</v>
      </c>
      <c r="S2103" s="48">
        <f t="shared" si="65"/>
        <v>0</v>
      </c>
    </row>
    <row r="2104" spans="1:19" ht="11.1" customHeight="1" x14ac:dyDescent="0.2">
      <c r="A2104" s="48" t="s">
        <v>526</v>
      </c>
      <c r="B2104" s="198" t="s">
        <v>339</v>
      </c>
      <c r="C2104" s="199"/>
      <c r="D2104" s="200"/>
      <c r="E2104" s="204" t="s">
        <v>351</v>
      </c>
      <c r="F2104" s="205"/>
      <c r="G2104" s="50" t="s">
        <v>350</v>
      </c>
      <c r="H2104" s="204" t="s">
        <v>370</v>
      </c>
      <c r="I2104" s="205"/>
      <c r="K2104" s="48" t="str">
        <f t="shared" si="64"/>
        <v>г Одинцово, ш Можайское, 104</v>
      </c>
      <c r="L2104" s="48" t="str">
        <f>VLOOKUP(A:A,Лист2!$A:$F,2,FALSE)</f>
        <v>г.Одинцово, Можайское шоссе, 104</v>
      </c>
      <c r="S2104" s="48">
        <f t="shared" si="65"/>
        <v>0</v>
      </c>
    </row>
    <row r="2105" spans="1:19" ht="11.85" customHeight="1" x14ac:dyDescent="0.2">
      <c r="A2105" s="48" t="s">
        <v>526</v>
      </c>
      <c r="B2105" s="209"/>
      <c r="C2105" s="210"/>
      <c r="D2105" s="211"/>
      <c r="E2105" s="204" t="s">
        <v>371</v>
      </c>
      <c r="F2105" s="205"/>
      <c r="G2105" s="50" t="s">
        <v>350</v>
      </c>
      <c r="H2105" s="204" t="s">
        <v>370</v>
      </c>
      <c r="I2105" s="205"/>
      <c r="K2105" s="48" t="str">
        <f t="shared" si="64"/>
        <v>г Одинцово, ш Можайское, 104</v>
      </c>
      <c r="L2105" s="48" t="str">
        <f>VLOOKUP(A:A,Лист2!$A:$F,2,FALSE)</f>
        <v>г.Одинцово, Можайское шоссе, 104</v>
      </c>
      <c r="S2105" s="48">
        <f t="shared" si="65"/>
        <v>0</v>
      </c>
    </row>
    <row r="2106" spans="1:19" ht="11.85" customHeight="1" x14ac:dyDescent="0.2">
      <c r="A2106" s="48" t="s">
        <v>526</v>
      </c>
      <c r="B2106" s="209"/>
      <c r="C2106" s="210"/>
      <c r="D2106" s="211"/>
      <c r="E2106" s="204" t="s">
        <v>369</v>
      </c>
      <c r="F2106" s="205"/>
      <c r="G2106" s="50" t="s">
        <v>368</v>
      </c>
      <c r="H2106" s="204" t="s">
        <v>367</v>
      </c>
      <c r="I2106" s="205"/>
      <c r="K2106" s="48" t="str">
        <f t="shared" si="64"/>
        <v>г Одинцово, ш Можайское, 104</v>
      </c>
      <c r="L2106" s="48" t="str">
        <f>VLOOKUP(A:A,Лист2!$A:$F,2,FALSE)</f>
        <v>г.Одинцово, Можайское шоссе, 104</v>
      </c>
      <c r="S2106" s="48">
        <f t="shared" si="65"/>
        <v>0</v>
      </c>
    </row>
    <row r="2107" spans="1:19" ht="11.85" customHeight="1" x14ac:dyDescent="0.2">
      <c r="A2107" s="48" t="s">
        <v>526</v>
      </c>
      <c r="B2107" s="209"/>
      <c r="C2107" s="210"/>
      <c r="D2107" s="211"/>
      <c r="E2107" s="204" t="s">
        <v>366</v>
      </c>
      <c r="F2107" s="205"/>
      <c r="G2107" s="50" t="s">
        <v>365</v>
      </c>
      <c r="H2107" s="204" t="s">
        <v>364</v>
      </c>
      <c r="I2107" s="205"/>
      <c r="K2107" s="48" t="str">
        <f t="shared" si="64"/>
        <v>г Одинцово, ш Можайское, 104</v>
      </c>
      <c r="L2107" s="48" t="str">
        <f>VLOOKUP(A:A,Лист2!$A:$F,2,FALSE)</f>
        <v>г.Одинцово, Можайское шоссе, 104</v>
      </c>
      <c r="S2107" s="48">
        <f t="shared" si="65"/>
        <v>0</v>
      </c>
    </row>
    <row r="2108" spans="1:19" ht="11.1" customHeight="1" x14ac:dyDescent="0.2">
      <c r="A2108" s="48" t="s">
        <v>526</v>
      </c>
      <c r="B2108" s="209"/>
      <c r="C2108" s="210"/>
      <c r="D2108" s="211"/>
      <c r="E2108" s="204" t="s">
        <v>517</v>
      </c>
      <c r="F2108" s="205"/>
      <c r="G2108" s="50" t="s">
        <v>361</v>
      </c>
      <c r="H2108" s="204" t="s">
        <v>336</v>
      </c>
      <c r="I2108" s="205"/>
      <c r="K2108" s="48" t="str">
        <f t="shared" si="64"/>
        <v>г Одинцово, ш Можайское, 104</v>
      </c>
      <c r="L2108" s="48" t="str">
        <f>VLOOKUP(A:A,Лист2!$A:$F,2,FALSE)</f>
        <v>г.Одинцово, Можайское шоссе, 104</v>
      </c>
      <c r="S2108" s="57">
        <f>G2108*1</f>
        <v>33.17</v>
      </c>
    </row>
    <row r="2109" spans="1:19" ht="11.85" customHeight="1" x14ac:dyDescent="0.2">
      <c r="A2109" s="48" t="s">
        <v>526</v>
      </c>
      <c r="B2109" s="201"/>
      <c r="C2109" s="202"/>
      <c r="D2109" s="203"/>
      <c r="E2109" s="204" t="s">
        <v>514</v>
      </c>
      <c r="F2109" s="205"/>
      <c r="G2109" s="50" t="s">
        <v>507</v>
      </c>
      <c r="H2109" s="204" t="s">
        <v>346</v>
      </c>
      <c r="I2109" s="205"/>
      <c r="K2109" s="48" t="str">
        <f t="shared" si="64"/>
        <v>г Одинцово, ш Можайское, 104</v>
      </c>
      <c r="L2109" s="48" t="str">
        <f>VLOOKUP(A:A,Лист2!$A:$F,2,FALSE)</f>
        <v>г.Одинцово, Можайское шоссе, 104</v>
      </c>
      <c r="S2109" s="48">
        <f t="shared" si="65"/>
        <v>0</v>
      </c>
    </row>
    <row r="2110" spans="1:19" ht="11.85" customHeight="1" x14ac:dyDescent="0.2">
      <c r="A2110" s="48" t="s">
        <v>526</v>
      </c>
      <c r="B2110" s="198" t="s">
        <v>497</v>
      </c>
      <c r="C2110" s="199"/>
      <c r="D2110" s="200"/>
      <c r="E2110" s="204" t="s">
        <v>495</v>
      </c>
      <c r="F2110" s="205"/>
      <c r="G2110" s="50" t="s">
        <v>365</v>
      </c>
      <c r="H2110" s="204" t="s">
        <v>494</v>
      </c>
      <c r="I2110" s="205"/>
      <c r="K2110" s="48" t="str">
        <f t="shared" si="64"/>
        <v>г Одинцово, ш Можайское, 104</v>
      </c>
      <c r="L2110" s="48" t="str">
        <f>VLOOKUP(A:A,Лист2!$A:$F,2,FALSE)</f>
        <v>г.Одинцово, Можайское шоссе, 104</v>
      </c>
      <c r="S2110" s="48">
        <f t="shared" si="65"/>
        <v>0</v>
      </c>
    </row>
    <row r="2111" spans="1:19" ht="11.85" customHeight="1" x14ac:dyDescent="0.2">
      <c r="A2111" s="48" t="s">
        <v>526</v>
      </c>
      <c r="B2111" s="209"/>
      <c r="C2111" s="210"/>
      <c r="D2111" s="211"/>
      <c r="E2111" s="204" t="s">
        <v>492</v>
      </c>
      <c r="F2111" s="205"/>
      <c r="G2111" s="50" t="s">
        <v>350</v>
      </c>
      <c r="H2111" s="204" t="s">
        <v>491</v>
      </c>
      <c r="I2111" s="205"/>
      <c r="K2111" s="48" t="str">
        <f t="shared" si="64"/>
        <v>г Одинцово, ш Можайское, 104</v>
      </c>
      <c r="L2111" s="48" t="str">
        <f>VLOOKUP(A:A,Лист2!$A:$F,2,FALSE)</f>
        <v>г.Одинцово, Можайское шоссе, 104</v>
      </c>
      <c r="S2111" s="48">
        <f t="shared" si="65"/>
        <v>0</v>
      </c>
    </row>
    <row r="2112" spans="1:19" ht="11.1" customHeight="1" x14ac:dyDescent="0.2">
      <c r="A2112" s="48" t="s">
        <v>526</v>
      </c>
      <c r="B2112" s="201"/>
      <c r="C2112" s="202"/>
      <c r="D2112" s="203"/>
      <c r="E2112" s="204" t="s">
        <v>489</v>
      </c>
      <c r="F2112" s="205"/>
      <c r="G2112" s="50" t="s">
        <v>350</v>
      </c>
      <c r="H2112" s="204" t="s">
        <v>488</v>
      </c>
      <c r="I2112" s="205"/>
      <c r="K2112" s="48" t="str">
        <f t="shared" si="64"/>
        <v>г Одинцово, ш Можайское, 104</v>
      </c>
      <c r="L2112" s="48" t="str">
        <f>VLOOKUP(A:A,Лист2!$A:$F,2,FALSE)</f>
        <v>г.Одинцово, Можайское шоссе, 104</v>
      </c>
      <c r="S2112" s="48">
        <f t="shared" si="65"/>
        <v>0</v>
      </c>
    </row>
    <row r="2113" spans="1:19" ht="11.85" customHeight="1" x14ac:dyDescent="0.2">
      <c r="A2113" s="48" t="s">
        <v>526</v>
      </c>
      <c r="B2113" s="51"/>
      <c r="C2113" s="196" t="s">
        <v>525</v>
      </c>
      <c r="D2113" s="197"/>
      <c r="E2113" s="197"/>
      <c r="F2113" s="197"/>
      <c r="G2113" s="197"/>
      <c r="H2113" s="197"/>
      <c r="I2113" s="196"/>
      <c r="K2113" s="48" t="str">
        <f t="shared" si="64"/>
        <v>г Одинцово, ш Можайское, 104</v>
      </c>
      <c r="L2113" s="48" t="str">
        <f>VLOOKUP(A:A,Лист2!$A:$F,2,FALSE)</f>
        <v>г.Одинцово, Можайское шоссе, 104</v>
      </c>
      <c r="S2113" s="48">
        <f t="shared" si="65"/>
        <v>0</v>
      </c>
    </row>
    <row r="2114" spans="1:19" ht="11.85" customHeight="1" x14ac:dyDescent="0.2">
      <c r="A2114" s="48" t="s">
        <v>525</v>
      </c>
      <c r="B2114" s="198" t="s">
        <v>339</v>
      </c>
      <c r="C2114" s="199"/>
      <c r="D2114" s="200"/>
      <c r="E2114" s="204" t="s">
        <v>351</v>
      </c>
      <c r="F2114" s="205"/>
      <c r="G2114" s="50" t="s">
        <v>350</v>
      </c>
      <c r="H2114" s="204" t="s">
        <v>370</v>
      </c>
      <c r="I2114" s="205"/>
      <c r="K2114" s="48" t="str">
        <f t="shared" si="64"/>
        <v>г Одинцово, ш Можайское, 106</v>
      </c>
      <c r="L2114" s="48" t="str">
        <f>VLOOKUP(A:A,Лист2!$A:$F,2,FALSE)</f>
        <v>г.Одинцово, Можайское шоссе, 106</v>
      </c>
      <c r="S2114" s="48">
        <f t="shared" si="65"/>
        <v>0</v>
      </c>
    </row>
    <row r="2115" spans="1:19" ht="11.85" customHeight="1" x14ac:dyDescent="0.2">
      <c r="A2115" s="48" t="s">
        <v>525</v>
      </c>
      <c r="B2115" s="209"/>
      <c r="C2115" s="210"/>
      <c r="D2115" s="211"/>
      <c r="E2115" s="204" t="s">
        <v>371</v>
      </c>
      <c r="F2115" s="205"/>
      <c r="G2115" s="50" t="s">
        <v>350</v>
      </c>
      <c r="H2115" s="204" t="s">
        <v>370</v>
      </c>
      <c r="I2115" s="205"/>
      <c r="K2115" s="48" t="str">
        <f t="shared" si="64"/>
        <v>г Одинцово, ш Можайское, 106</v>
      </c>
      <c r="L2115" s="48" t="str">
        <f>VLOOKUP(A:A,Лист2!$A:$F,2,FALSE)</f>
        <v>г.Одинцово, Можайское шоссе, 106</v>
      </c>
      <c r="S2115" s="48">
        <f t="shared" si="65"/>
        <v>0</v>
      </c>
    </row>
    <row r="2116" spans="1:19" ht="11.1" customHeight="1" x14ac:dyDescent="0.2">
      <c r="A2116" s="48" t="s">
        <v>525</v>
      </c>
      <c r="B2116" s="209"/>
      <c r="C2116" s="210"/>
      <c r="D2116" s="211"/>
      <c r="E2116" s="204" t="s">
        <v>369</v>
      </c>
      <c r="F2116" s="205"/>
      <c r="G2116" s="50" t="s">
        <v>368</v>
      </c>
      <c r="H2116" s="204" t="s">
        <v>367</v>
      </c>
      <c r="I2116" s="205"/>
      <c r="K2116" s="48" t="str">
        <f t="shared" si="64"/>
        <v>г Одинцово, ш Можайское, 106</v>
      </c>
      <c r="L2116" s="48" t="str">
        <f>VLOOKUP(A:A,Лист2!$A:$F,2,FALSE)</f>
        <v>г.Одинцово, Можайское шоссе, 106</v>
      </c>
      <c r="S2116" s="48">
        <f t="shared" si="65"/>
        <v>0</v>
      </c>
    </row>
    <row r="2117" spans="1:19" ht="11.85" customHeight="1" x14ac:dyDescent="0.2">
      <c r="A2117" s="48" t="s">
        <v>525</v>
      </c>
      <c r="B2117" s="209"/>
      <c r="C2117" s="210"/>
      <c r="D2117" s="211"/>
      <c r="E2117" s="204" t="s">
        <v>366</v>
      </c>
      <c r="F2117" s="205"/>
      <c r="G2117" s="50" t="s">
        <v>365</v>
      </c>
      <c r="H2117" s="204" t="s">
        <v>364</v>
      </c>
      <c r="I2117" s="205"/>
      <c r="K2117" s="48" t="str">
        <f t="shared" si="64"/>
        <v>г Одинцово, ш Можайское, 106</v>
      </c>
      <c r="L2117" s="48" t="str">
        <f>VLOOKUP(A:A,Лист2!$A:$F,2,FALSE)</f>
        <v>г.Одинцово, Можайское шоссе, 106</v>
      </c>
      <c r="S2117" s="48">
        <f t="shared" si="65"/>
        <v>0</v>
      </c>
    </row>
    <row r="2118" spans="1:19" ht="11.85" customHeight="1" x14ac:dyDescent="0.2">
      <c r="A2118" s="48" t="s">
        <v>525</v>
      </c>
      <c r="B2118" s="209"/>
      <c r="C2118" s="210"/>
      <c r="D2118" s="211"/>
      <c r="E2118" s="204" t="s">
        <v>517</v>
      </c>
      <c r="F2118" s="205"/>
      <c r="G2118" s="50" t="s">
        <v>361</v>
      </c>
      <c r="H2118" s="204" t="s">
        <v>336</v>
      </c>
      <c r="I2118" s="205"/>
      <c r="K2118" s="48" t="str">
        <f t="shared" si="64"/>
        <v>г Одинцово, ш Можайское, 106</v>
      </c>
      <c r="L2118" s="48" t="str">
        <f>VLOOKUP(A:A,Лист2!$A:$F,2,FALSE)</f>
        <v>г.Одинцово, Можайское шоссе, 106</v>
      </c>
      <c r="S2118" s="57">
        <f>G2118*1</f>
        <v>33.17</v>
      </c>
    </row>
    <row r="2119" spans="1:19" ht="11.85" customHeight="1" x14ac:dyDescent="0.2">
      <c r="A2119" s="48" t="s">
        <v>525</v>
      </c>
      <c r="B2119" s="201"/>
      <c r="C2119" s="202"/>
      <c r="D2119" s="203"/>
      <c r="E2119" s="204" t="s">
        <v>514</v>
      </c>
      <c r="F2119" s="205"/>
      <c r="G2119" s="50" t="s">
        <v>507</v>
      </c>
      <c r="H2119" s="204" t="s">
        <v>346</v>
      </c>
      <c r="I2119" s="205"/>
      <c r="K2119" s="48" t="str">
        <f t="shared" si="64"/>
        <v>г Одинцово, ш Можайское, 106</v>
      </c>
      <c r="L2119" s="48" t="str">
        <f>VLOOKUP(A:A,Лист2!$A:$F,2,FALSE)</f>
        <v>г.Одинцово, Можайское шоссе, 106</v>
      </c>
      <c r="S2119" s="48">
        <f t="shared" si="65"/>
        <v>0</v>
      </c>
    </row>
    <row r="2120" spans="1:19" ht="11.1" customHeight="1" x14ac:dyDescent="0.2">
      <c r="A2120" s="48" t="s">
        <v>525</v>
      </c>
      <c r="B2120" s="51"/>
      <c r="C2120" s="196" t="s">
        <v>524</v>
      </c>
      <c r="D2120" s="197"/>
      <c r="E2120" s="197"/>
      <c r="F2120" s="197"/>
      <c r="G2120" s="197"/>
      <c r="H2120" s="197"/>
      <c r="I2120" s="196"/>
      <c r="K2120" s="48" t="str">
        <f t="shared" si="64"/>
        <v>г Одинцово, ш Можайское, 106</v>
      </c>
      <c r="L2120" s="48" t="str">
        <f>VLOOKUP(A:A,Лист2!$A:$F,2,FALSE)</f>
        <v>г.Одинцово, Можайское шоссе, 106</v>
      </c>
      <c r="S2120" s="48">
        <f t="shared" si="65"/>
        <v>0</v>
      </c>
    </row>
    <row r="2121" spans="1:19" ht="11.85" customHeight="1" x14ac:dyDescent="0.2">
      <c r="A2121" s="48" t="s">
        <v>524</v>
      </c>
      <c r="B2121" s="198" t="s">
        <v>339</v>
      </c>
      <c r="C2121" s="199"/>
      <c r="D2121" s="200"/>
      <c r="E2121" s="204" t="s">
        <v>351</v>
      </c>
      <c r="F2121" s="205"/>
      <c r="G2121" s="50" t="s">
        <v>350</v>
      </c>
      <c r="H2121" s="204" t="s">
        <v>370</v>
      </c>
      <c r="I2121" s="205"/>
      <c r="K2121" s="48" t="str">
        <f t="shared" si="64"/>
        <v>г Одинцово, ш Можайское, 108</v>
      </c>
      <c r="L2121" s="48" t="str">
        <f>VLOOKUP(A:A,Лист2!$A:$F,2,FALSE)</f>
        <v>г.Одинцово, Можайское шоссе, 108</v>
      </c>
      <c r="S2121" s="48">
        <f t="shared" si="65"/>
        <v>0</v>
      </c>
    </row>
    <row r="2122" spans="1:19" ht="11.85" customHeight="1" x14ac:dyDescent="0.2">
      <c r="A2122" s="48" t="s">
        <v>524</v>
      </c>
      <c r="B2122" s="209"/>
      <c r="C2122" s="210"/>
      <c r="D2122" s="211"/>
      <c r="E2122" s="204" t="s">
        <v>371</v>
      </c>
      <c r="F2122" s="205"/>
      <c r="G2122" s="50" t="s">
        <v>350</v>
      </c>
      <c r="H2122" s="204" t="s">
        <v>370</v>
      </c>
      <c r="I2122" s="205"/>
      <c r="K2122" s="48" t="str">
        <f t="shared" ref="K2122:K2185" si="66">IF(C2121&gt;0,C2121,K2121)</f>
        <v>г Одинцово, ш Можайское, 108</v>
      </c>
      <c r="L2122" s="48" t="str">
        <f>VLOOKUP(A:A,Лист2!$A:$F,2,FALSE)</f>
        <v>г.Одинцово, Можайское шоссе, 108</v>
      </c>
      <c r="S2122" s="48">
        <f t="shared" ref="S2122:S2185" si="67">IF($E2122=S$7,G2122,0)</f>
        <v>0</v>
      </c>
    </row>
    <row r="2123" spans="1:19" ht="11.85" customHeight="1" x14ac:dyDescent="0.2">
      <c r="A2123" s="48" t="s">
        <v>524</v>
      </c>
      <c r="B2123" s="209"/>
      <c r="C2123" s="210"/>
      <c r="D2123" s="211"/>
      <c r="E2123" s="204" t="s">
        <v>369</v>
      </c>
      <c r="F2123" s="205"/>
      <c r="G2123" s="50" t="s">
        <v>368</v>
      </c>
      <c r="H2123" s="204" t="s">
        <v>367</v>
      </c>
      <c r="I2123" s="205"/>
      <c r="K2123" s="48" t="str">
        <f t="shared" si="66"/>
        <v>г Одинцово, ш Можайское, 108</v>
      </c>
      <c r="L2123" s="48" t="str">
        <f>VLOOKUP(A:A,Лист2!$A:$F,2,FALSE)</f>
        <v>г.Одинцово, Можайское шоссе, 108</v>
      </c>
      <c r="S2123" s="48">
        <f t="shared" si="67"/>
        <v>0</v>
      </c>
    </row>
    <row r="2124" spans="1:19" ht="11.1" customHeight="1" x14ac:dyDescent="0.2">
      <c r="A2124" s="48" t="s">
        <v>524</v>
      </c>
      <c r="B2124" s="209"/>
      <c r="C2124" s="210"/>
      <c r="D2124" s="211"/>
      <c r="E2124" s="204" t="s">
        <v>366</v>
      </c>
      <c r="F2124" s="205"/>
      <c r="G2124" s="50" t="s">
        <v>365</v>
      </c>
      <c r="H2124" s="204" t="s">
        <v>364</v>
      </c>
      <c r="I2124" s="205"/>
      <c r="K2124" s="48" t="str">
        <f t="shared" si="66"/>
        <v>г Одинцово, ш Можайское, 108</v>
      </c>
      <c r="L2124" s="48" t="str">
        <f>VLOOKUP(A:A,Лист2!$A:$F,2,FALSE)</f>
        <v>г.Одинцово, Можайское шоссе, 108</v>
      </c>
      <c r="S2124" s="48">
        <f t="shared" si="67"/>
        <v>0</v>
      </c>
    </row>
    <row r="2125" spans="1:19" ht="11.85" customHeight="1" x14ac:dyDescent="0.2">
      <c r="A2125" s="48" t="s">
        <v>524</v>
      </c>
      <c r="B2125" s="209"/>
      <c r="C2125" s="210"/>
      <c r="D2125" s="211"/>
      <c r="E2125" s="204" t="s">
        <v>517</v>
      </c>
      <c r="F2125" s="205"/>
      <c r="G2125" s="50" t="s">
        <v>361</v>
      </c>
      <c r="H2125" s="204" t="s">
        <v>336</v>
      </c>
      <c r="I2125" s="205"/>
      <c r="K2125" s="48" t="str">
        <f t="shared" si="66"/>
        <v>г Одинцово, ш Можайское, 108</v>
      </c>
      <c r="L2125" s="48" t="str">
        <f>VLOOKUP(A:A,Лист2!$A:$F,2,FALSE)</f>
        <v>г.Одинцово, Можайское шоссе, 108</v>
      </c>
      <c r="S2125" s="57">
        <f>G2125*1</f>
        <v>33.17</v>
      </c>
    </row>
    <row r="2126" spans="1:19" ht="11.85" customHeight="1" x14ac:dyDescent="0.2">
      <c r="A2126" s="48" t="s">
        <v>524</v>
      </c>
      <c r="B2126" s="201"/>
      <c r="C2126" s="202"/>
      <c r="D2126" s="203"/>
      <c r="E2126" s="204" t="s">
        <v>514</v>
      </c>
      <c r="F2126" s="205"/>
      <c r="G2126" s="50" t="s">
        <v>507</v>
      </c>
      <c r="H2126" s="204" t="s">
        <v>346</v>
      </c>
      <c r="I2126" s="205"/>
      <c r="K2126" s="48" t="str">
        <f t="shared" si="66"/>
        <v>г Одинцово, ш Можайское, 108</v>
      </c>
      <c r="L2126" s="48" t="str">
        <f>VLOOKUP(A:A,Лист2!$A:$F,2,FALSE)</f>
        <v>г.Одинцово, Можайское шоссе, 108</v>
      </c>
      <c r="S2126" s="48">
        <f t="shared" si="67"/>
        <v>0</v>
      </c>
    </row>
    <row r="2127" spans="1:19" ht="11.85" customHeight="1" x14ac:dyDescent="0.2">
      <c r="A2127" s="48" t="s">
        <v>524</v>
      </c>
      <c r="B2127" s="198" t="s">
        <v>497</v>
      </c>
      <c r="C2127" s="199"/>
      <c r="D2127" s="200"/>
      <c r="E2127" s="204" t="s">
        <v>495</v>
      </c>
      <c r="F2127" s="205"/>
      <c r="G2127" s="50" t="s">
        <v>365</v>
      </c>
      <c r="H2127" s="204" t="s">
        <v>494</v>
      </c>
      <c r="I2127" s="205"/>
      <c r="K2127" s="48" t="str">
        <f t="shared" si="66"/>
        <v>г Одинцово, ш Можайское, 108</v>
      </c>
      <c r="L2127" s="48" t="str">
        <f>VLOOKUP(A:A,Лист2!$A:$F,2,FALSE)</f>
        <v>г.Одинцово, Можайское шоссе, 108</v>
      </c>
      <c r="S2127" s="48">
        <f t="shared" si="67"/>
        <v>0</v>
      </c>
    </row>
    <row r="2128" spans="1:19" ht="11.1" customHeight="1" x14ac:dyDescent="0.2">
      <c r="A2128" s="48" t="s">
        <v>524</v>
      </c>
      <c r="B2128" s="201"/>
      <c r="C2128" s="202"/>
      <c r="D2128" s="203"/>
      <c r="E2128" s="204" t="s">
        <v>492</v>
      </c>
      <c r="F2128" s="205"/>
      <c r="G2128" s="50" t="s">
        <v>350</v>
      </c>
      <c r="H2128" s="204" t="s">
        <v>491</v>
      </c>
      <c r="I2128" s="205"/>
      <c r="K2128" s="48" t="str">
        <f t="shared" si="66"/>
        <v>г Одинцово, ш Можайское, 108</v>
      </c>
      <c r="L2128" s="48" t="str">
        <f>VLOOKUP(A:A,Лист2!$A:$F,2,FALSE)</f>
        <v>г.Одинцово, Можайское шоссе, 108</v>
      </c>
      <c r="S2128" s="48">
        <f t="shared" si="67"/>
        <v>0</v>
      </c>
    </row>
    <row r="2129" spans="1:19" ht="11.85" customHeight="1" x14ac:dyDescent="0.2">
      <c r="A2129" s="48" t="s">
        <v>524</v>
      </c>
      <c r="B2129" s="51"/>
      <c r="C2129" s="196" t="s">
        <v>523</v>
      </c>
      <c r="D2129" s="197"/>
      <c r="E2129" s="197"/>
      <c r="F2129" s="197"/>
      <c r="G2129" s="197"/>
      <c r="H2129" s="197"/>
      <c r="I2129" s="196"/>
      <c r="K2129" s="48" t="str">
        <f t="shared" si="66"/>
        <v>г Одинцово, ш Можайское, 108</v>
      </c>
      <c r="L2129" s="48" t="str">
        <f>VLOOKUP(A:A,Лист2!$A:$F,2,FALSE)</f>
        <v>г.Одинцово, Можайское шоссе, 108</v>
      </c>
      <c r="S2129" s="48">
        <f t="shared" si="67"/>
        <v>0</v>
      </c>
    </row>
    <row r="2130" spans="1:19" ht="11.85" customHeight="1" x14ac:dyDescent="0.2">
      <c r="A2130" s="48" t="s">
        <v>523</v>
      </c>
      <c r="B2130" s="198" t="s">
        <v>339</v>
      </c>
      <c r="C2130" s="199"/>
      <c r="D2130" s="200"/>
      <c r="E2130" s="204" t="s">
        <v>351</v>
      </c>
      <c r="F2130" s="205"/>
      <c r="G2130" s="50" t="s">
        <v>350</v>
      </c>
      <c r="H2130" s="204" t="s">
        <v>379</v>
      </c>
      <c r="I2130" s="205"/>
      <c r="K2130" s="48" t="str">
        <f t="shared" si="66"/>
        <v>г Одинцово, ш Можайское, 108А</v>
      </c>
      <c r="L2130" s="48" t="str">
        <f>VLOOKUP(A:A,Лист2!$A:$F,2,FALSE)</f>
        <v>г.Одинцово, Можайское шоссе, 108А</v>
      </c>
      <c r="S2130" s="48">
        <f t="shared" si="67"/>
        <v>0</v>
      </c>
    </row>
    <row r="2131" spans="1:19" ht="11.85" customHeight="1" x14ac:dyDescent="0.2">
      <c r="A2131" s="48" t="s">
        <v>523</v>
      </c>
      <c r="B2131" s="209"/>
      <c r="C2131" s="210"/>
      <c r="D2131" s="211"/>
      <c r="E2131" s="204" t="s">
        <v>371</v>
      </c>
      <c r="F2131" s="205"/>
      <c r="G2131" s="50" t="s">
        <v>350</v>
      </c>
      <c r="H2131" s="204" t="s">
        <v>379</v>
      </c>
      <c r="I2131" s="205"/>
      <c r="K2131" s="48" t="str">
        <f t="shared" si="66"/>
        <v>г Одинцово, ш Можайское, 108А</v>
      </c>
      <c r="L2131" s="48" t="str">
        <f>VLOOKUP(A:A,Лист2!$A:$F,2,FALSE)</f>
        <v>г.Одинцово, Можайское шоссе, 108А</v>
      </c>
      <c r="S2131" s="48">
        <f t="shared" si="67"/>
        <v>0</v>
      </c>
    </row>
    <row r="2132" spans="1:19" ht="11.1" customHeight="1" x14ac:dyDescent="0.2">
      <c r="A2132" s="48" t="s">
        <v>523</v>
      </c>
      <c r="B2132" s="209"/>
      <c r="C2132" s="210"/>
      <c r="D2132" s="211"/>
      <c r="E2132" s="204" t="s">
        <v>369</v>
      </c>
      <c r="F2132" s="205"/>
      <c r="G2132" s="50" t="s">
        <v>368</v>
      </c>
      <c r="H2132" s="204" t="s">
        <v>378</v>
      </c>
      <c r="I2132" s="205"/>
      <c r="K2132" s="48" t="str">
        <f t="shared" si="66"/>
        <v>г Одинцово, ш Можайское, 108А</v>
      </c>
      <c r="L2132" s="48" t="str">
        <f>VLOOKUP(A:A,Лист2!$A:$F,2,FALSE)</f>
        <v>г.Одинцово, Можайское шоссе, 108А</v>
      </c>
      <c r="S2132" s="48">
        <f t="shared" si="67"/>
        <v>0</v>
      </c>
    </row>
    <row r="2133" spans="1:19" ht="11.85" customHeight="1" x14ac:dyDescent="0.2">
      <c r="A2133" s="48" t="s">
        <v>523</v>
      </c>
      <c r="B2133" s="209"/>
      <c r="C2133" s="210"/>
      <c r="D2133" s="211"/>
      <c r="E2133" s="204" t="s">
        <v>366</v>
      </c>
      <c r="F2133" s="205"/>
      <c r="G2133" s="50" t="s">
        <v>365</v>
      </c>
      <c r="H2133" s="204" t="s">
        <v>377</v>
      </c>
      <c r="I2133" s="205"/>
      <c r="K2133" s="48" t="str">
        <f t="shared" si="66"/>
        <v>г Одинцово, ш Можайское, 108А</v>
      </c>
      <c r="L2133" s="48" t="str">
        <f>VLOOKUP(A:A,Лист2!$A:$F,2,FALSE)</f>
        <v>г.Одинцово, Можайское шоссе, 108А</v>
      </c>
      <c r="S2133" s="48">
        <f t="shared" si="67"/>
        <v>0</v>
      </c>
    </row>
    <row r="2134" spans="1:19" ht="11.85" customHeight="1" x14ac:dyDescent="0.2">
      <c r="A2134" s="48" t="s">
        <v>523</v>
      </c>
      <c r="B2134" s="209"/>
      <c r="C2134" s="210"/>
      <c r="D2134" s="211"/>
      <c r="E2134" s="204" t="s">
        <v>500</v>
      </c>
      <c r="F2134" s="205"/>
      <c r="G2134" s="50" t="s">
        <v>373</v>
      </c>
      <c r="H2134" s="204" t="s">
        <v>336</v>
      </c>
      <c r="I2134" s="205"/>
      <c r="K2134" s="48" t="str">
        <f t="shared" si="66"/>
        <v>г Одинцово, ш Можайское, 108А</v>
      </c>
      <c r="L2134" s="48" t="str">
        <f>VLOOKUP(A:A,Лист2!$A:$F,2,FALSE)</f>
        <v>г.Одинцово, Можайское шоссе, 108А</v>
      </c>
      <c r="S2134" s="57">
        <f>G2134*1</f>
        <v>48.16</v>
      </c>
    </row>
    <row r="2135" spans="1:19" ht="11.85" customHeight="1" x14ac:dyDescent="0.2">
      <c r="A2135" s="48" t="s">
        <v>523</v>
      </c>
      <c r="B2135" s="201"/>
      <c r="C2135" s="202"/>
      <c r="D2135" s="203"/>
      <c r="E2135" s="204" t="s">
        <v>499</v>
      </c>
      <c r="F2135" s="205"/>
      <c r="G2135" s="50" t="s">
        <v>498</v>
      </c>
      <c r="H2135" s="204" t="s">
        <v>375</v>
      </c>
      <c r="I2135" s="205"/>
      <c r="K2135" s="48" t="str">
        <f t="shared" si="66"/>
        <v>г Одинцово, ш Можайское, 108А</v>
      </c>
      <c r="L2135" s="48" t="str">
        <f>VLOOKUP(A:A,Лист2!$A:$F,2,FALSE)</f>
        <v>г.Одинцово, Можайское шоссе, 108А</v>
      </c>
      <c r="S2135" s="48">
        <f t="shared" si="67"/>
        <v>0</v>
      </c>
    </row>
    <row r="2136" spans="1:19" ht="11.1" customHeight="1" x14ac:dyDescent="0.2">
      <c r="A2136" s="48" t="s">
        <v>523</v>
      </c>
      <c r="B2136" s="51"/>
      <c r="C2136" s="196" t="s">
        <v>522</v>
      </c>
      <c r="D2136" s="197"/>
      <c r="E2136" s="197"/>
      <c r="F2136" s="197"/>
      <c r="G2136" s="197"/>
      <c r="H2136" s="197"/>
      <c r="I2136" s="196"/>
      <c r="K2136" s="48" t="str">
        <f t="shared" si="66"/>
        <v>г Одинцово, ш Можайское, 108А</v>
      </c>
      <c r="L2136" s="48" t="str">
        <f>VLOOKUP(A:A,Лист2!$A:$F,2,FALSE)</f>
        <v>г.Одинцово, Можайское шоссе, 108А</v>
      </c>
      <c r="S2136" s="48">
        <f t="shared" si="67"/>
        <v>0</v>
      </c>
    </row>
    <row r="2137" spans="1:19" ht="11.85" customHeight="1" x14ac:dyDescent="0.2">
      <c r="A2137" s="48" t="s">
        <v>522</v>
      </c>
      <c r="B2137" s="198" t="s">
        <v>339</v>
      </c>
      <c r="C2137" s="199"/>
      <c r="D2137" s="200"/>
      <c r="E2137" s="204" t="s">
        <v>351</v>
      </c>
      <c r="F2137" s="205"/>
      <c r="G2137" s="50" t="s">
        <v>350</v>
      </c>
      <c r="H2137" s="204" t="s">
        <v>370</v>
      </c>
      <c r="I2137" s="205"/>
      <c r="K2137" s="48" t="str">
        <f t="shared" si="66"/>
        <v>г Одинцово, ш Можайское, 110</v>
      </c>
      <c r="L2137" s="48" t="str">
        <f>VLOOKUP(A:A,Лист2!$A:$F,2,FALSE)</f>
        <v>г.Одинцово, Можайское шоссе, 110</v>
      </c>
      <c r="S2137" s="48">
        <f t="shared" si="67"/>
        <v>0</v>
      </c>
    </row>
    <row r="2138" spans="1:19" ht="11.85" customHeight="1" x14ac:dyDescent="0.2">
      <c r="A2138" s="48" t="s">
        <v>522</v>
      </c>
      <c r="B2138" s="209"/>
      <c r="C2138" s="210"/>
      <c r="D2138" s="211"/>
      <c r="E2138" s="204" t="s">
        <v>371</v>
      </c>
      <c r="F2138" s="205"/>
      <c r="G2138" s="50" t="s">
        <v>350</v>
      </c>
      <c r="H2138" s="204" t="s">
        <v>370</v>
      </c>
      <c r="I2138" s="205"/>
      <c r="K2138" s="48" t="str">
        <f t="shared" si="66"/>
        <v>г Одинцово, ш Можайское, 110</v>
      </c>
      <c r="L2138" s="48" t="str">
        <f>VLOOKUP(A:A,Лист2!$A:$F,2,FALSE)</f>
        <v>г.Одинцово, Можайское шоссе, 110</v>
      </c>
      <c r="S2138" s="48">
        <f t="shared" si="67"/>
        <v>0</v>
      </c>
    </row>
    <row r="2139" spans="1:19" ht="11.85" customHeight="1" x14ac:dyDescent="0.2">
      <c r="A2139" s="48" t="s">
        <v>522</v>
      </c>
      <c r="B2139" s="209"/>
      <c r="C2139" s="210"/>
      <c r="D2139" s="211"/>
      <c r="E2139" s="204" t="s">
        <v>369</v>
      </c>
      <c r="F2139" s="205"/>
      <c r="G2139" s="50" t="s">
        <v>368</v>
      </c>
      <c r="H2139" s="204" t="s">
        <v>367</v>
      </c>
      <c r="I2139" s="205"/>
      <c r="K2139" s="48" t="str">
        <f t="shared" si="66"/>
        <v>г Одинцово, ш Можайское, 110</v>
      </c>
      <c r="L2139" s="48" t="str">
        <f>VLOOKUP(A:A,Лист2!$A:$F,2,FALSE)</f>
        <v>г.Одинцово, Можайское шоссе, 110</v>
      </c>
      <c r="S2139" s="48">
        <f t="shared" si="67"/>
        <v>0</v>
      </c>
    </row>
    <row r="2140" spans="1:19" ht="11.1" customHeight="1" x14ac:dyDescent="0.2">
      <c r="A2140" s="48" t="s">
        <v>522</v>
      </c>
      <c r="B2140" s="209"/>
      <c r="C2140" s="210"/>
      <c r="D2140" s="211"/>
      <c r="E2140" s="204" t="s">
        <v>366</v>
      </c>
      <c r="F2140" s="205"/>
      <c r="G2140" s="50" t="s">
        <v>365</v>
      </c>
      <c r="H2140" s="204" t="s">
        <v>364</v>
      </c>
      <c r="I2140" s="205"/>
      <c r="K2140" s="48" t="str">
        <f t="shared" si="66"/>
        <v>г Одинцово, ш Можайское, 110</v>
      </c>
      <c r="L2140" s="48" t="str">
        <f>VLOOKUP(A:A,Лист2!$A:$F,2,FALSE)</f>
        <v>г.Одинцово, Можайское шоссе, 110</v>
      </c>
      <c r="S2140" s="48">
        <f t="shared" si="67"/>
        <v>0</v>
      </c>
    </row>
    <row r="2141" spans="1:19" ht="11.85" customHeight="1" x14ac:dyDescent="0.2">
      <c r="A2141" s="48" t="s">
        <v>522</v>
      </c>
      <c r="B2141" s="209"/>
      <c r="C2141" s="210"/>
      <c r="D2141" s="211"/>
      <c r="E2141" s="204" t="s">
        <v>517</v>
      </c>
      <c r="F2141" s="205"/>
      <c r="G2141" s="50" t="s">
        <v>361</v>
      </c>
      <c r="H2141" s="204" t="s">
        <v>336</v>
      </c>
      <c r="I2141" s="205"/>
      <c r="K2141" s="48" t="str">
        <f t="shared" si="66"/>
        <v>г Одинцово, ш Можайское, 110</v>
      </c>
      <c r="L2141" s="48" t="str">
        <f>VLOOKUP(A:A,Лист2!$A:$F,2,FALSE)</f>
        <v>г.Одинцово, Можайское шоссе, 110</v>
      </c>
      <c r="S2141" s="57">
        <f>G2141*1</f>
        <v>33.17</v>
      </c>
    </row>
    <row r="2142" spans="1:19" ht="11.85" customHeight="1" x14ac:dyDescent="0.2">
      <c r="A2142" s="48" t="s">
        <v>522</v>
      </c>
      <c r="B2142" s="201"/>
      <c r="C2142" s="202"/>
      <c r="D2142" s="203"/>
      <c r="E2142" s="204" t="s">
        <v>514</v>
      </c>
      <c r="F2142" s="205"/>
      <c r="G2142" s="50" t="s">
        <v>507</v>
      </c>
      <c r="H2142" s="204" t="s">
        <v>346</v>
      </c>
      <c r="I2142" s="205"/>
      <c r="K2142" s="48" t="str">
        <f t="shared" si="66"/>
        <v>г Одинцово, ш Можайское, 110</v>
      </c>
      <c r="L2142" s="48" t="str">
        <f>VLOOKUP(A:A,Лист2!$A:$F,2,FALSE)</f>
        <v>г.Одинцово, Можайское шоссе, 110</v>
      </c>
      <c r="S2142" s="48">
        <f t="shared" si="67"/>
        <v>0</v>
      </c>
    </row>
    <row r="2143" spans="1:19" ht="11.85" customHeight="1" x14ac:dyDescent="0.2">
      <c r="A2143" s="48" t="s">
        <v>522</v>
      </c>
      <c r="B2143" s="51"/>
      <c r="C2143" s="196" t="s">
        <v>521</v>
      </c>
      <c r="D2143" s="197"/>
      <c r="E2143" s="197"/>
      <c r="F2143" s="197"/>
      <c r="G2143" s="197"/>
      <c r="H2143" s="197"/>
      <c r="I2143" s="196"/>
      <c r="K2143" s="48" t="str">
        <f t="shared" si="66"/>
        <v>г Одинцово, ш Можайское, 110</v>
      </c>
      <c r="L2143" s="48" t="str">
        <f>VLOOKUP(A:A,Лист2!$A:$F,2,FALSE)</f>
        <v>г.Одинцово, Можайское шоссе, 110</v>
      </c>
      <c r="S2143" s="48">
        <f t="shared" si="67"/>
        <v>0</v>
      </c>
    </row>
    <row r="2144" spans="1:19" ht="11.85" customHeight="1" x14ac:dyDescent="0.2">
      <c r="A2144" s="48" t="s">
        <v>521</v>
      </c>
      <c r="B2144" s="198" t="s">
        <v>339</v>
      </c>
      <c r="C2144" s="199"/>
      <c r="D2144" s="200"/>
      <c r="E2144" s="204" t="s">
        <v>351</v>
      </c>
      <c r="F2144" s="205"/>
      <c r="G2144" s="50" t="s">
        <v>350</v>
      </c>
      <c r="H2144" s="204" t="s">
        <v>370</v>
      </c>
      <c r="I2144" s="205"/>
      <c r="K2144" s="48" t="str">
        <f t="shared" si="66"/>
        <v>г Одинцово, ш Можайское, 112</v>
      </c>
      <c r="L2144" s="48" t="str">
        <f>VLOOKUP(A:A,Лист2!$A:$F,2,FALSE)</f>
        <v>г.Одинцово, Можайское шоссе, 112</v>
      </c>
      <c r="S2144" s="48">
        <f t="shared" si="67"/>
        <v>0</v>
      </c>
    </row>
    <row r="2145" spans="1:19" ht="11.85" customHeight="1" x14ac:dyDescent="0.2">
      <c r="A2145" s="48" t="s">
        <v>521</v>
      </c>
      <c r="B2145" s="209"/>
      <c r="C2145" s="210"/>
      <c r="D2145" s="211"/>
      <c r="E2145" s="204" t="s">
        <v>371</v>
      </c>
      <c r="F2145" s="205"/>
      <c r="G2145" s="50" t="s">
        <v>350</v>
      </c>
      <c r="H2145" s="204" t="s">
        <v>370</v>
      </c>
      <c r="I2145" s="205"/>
      <c r="K2145" s="48" t="str">
        <f t="shared" si="66"/>
        <v>г Одинцово, ш Можайское, 112</v>
      </c>
      <c r="L2145" s="48" t="str">
        <f>VLOOKUP(A:A,Лист2!$A:$F,2,FALSE)</f>
        <v>г.Одинцово, Можайское шоссе, 112</v>
      </c>
      <c r="S2145" s="48">
        <f t="shared" si="67"/>
        <v>0</v>
      </c>
    </row>
    <row r="2146" spans="1:19" ht="11.1" customHeight="1" x14ac:dyDescent="0.2">
      <c r="A2146" s="48" t="s">
        <v>521</v>
      </c>
      <c r="B2146" s="209"/>
      <c r="C2146" s="210"/>
      <c r="D2146" s="211"/>
      <c r="E2146" s="204" t="s">
        <v>369</v>
      </c>
      <c r="F2146" s="205"/>
      <c r="G2146" s="50" t="s">
        <v>368</v>
      </c>
      <c r="H2146" s="204" t="s">
        <v>367</v>
      </c>
      <c r="I2146" s="205"/>
      <c r="K2146" s="48" t="str">
        <f t="shared" si="66"/>
        <v>г Одинцово, ш Можайское, 112</v>
      </c>
      <c r="L2146" s="48" t="str">
        <f>VLOOKUP(A:A,Лист2!$A:$F,2,FALSE)</f>
        <v>г.Одинцово, Можайское шоссе, 112</v>
      </c>
      <c r="S2146" s="48">
        <f t="shared" si="67"/>
        <v>0</v>
      </c>
    </row>
    <row r="2147" spans="1:19" ht="11.85" customHeight="1" x14ac:dyDescent="0.2">
      <c r="A2147" s="48" t="s">
        <v>521</v>
      </c>
      <c r="B2147" s="209"/>
      <c r="C2147" s="210"/>
      <c r="D2147" s="211"/>
      <c r="E2147" s="204" t="s">
        <v>366</v>
      </c>
      <c r="F2147" s="205"/>
      <c r="G2147" s="50" t="s">
        <v>365</v>
      </c>
      <c r="H2147" s="204" t="s">
        <v>364</v>
      </c>
      <c r="I2147" s="205"/>
      <c r="K2147" s="48" t="str">
        <f t="shared" si="66"/>
        <v>г Одинцово, ш Можайское, 112</v>
      </c>
      <c r="L2147" s="48" t="str">
        <f>VLOOKUP(A:A,Лист2!$A:$F,2,FALSE)</f>
        <v>г.Одинцово, Можайское шоссе, 112</v>
      </c>
      <c r="S2147" s="48">
        <f t="shared" si="67"/>
        <v>0</v>
      </c>
    </row>
    <row r="2148" spans="1:19" ht="11.85" customHeight="1" x14ac:dyDescent="0.2">
      <c r="A2148" s="48" t="s">
        <v>521</v>
      </c>
      <c r="B2148" s="209"/>
      <c r="C2148" s="210"/>
      <c r="D2148" s="211"/>
      <c r="E2148" s="204" t="s">
        <v>517</v>
      </c>
      <c r="F2148" s="205"/>
      <c r="G2148" s="50" t="s">
        <v>361</v>
      </c>
      <c r="H2148" s="204" t="s">
        <v>336</v>
      </c>
      <c r="I2148" s="205"/>
      <c r="K2148" s="48" t="str">
        <f t="shared" si="66"/>
        <v>г Одинцово, ш Можайское, 112</v>
      </c>
      <c r="L2148" s="48" t="str">
        <f>VLOOKUP(A:A,Лист2!$A:$F,2,FALSE)</f>
        <v>г.Одинцово, Можайское шоссе, 112</v>
      </c>
      <c r="S2148" s="57">
        <f>G2148*1</f>
        <v>33.17</v>
      </c>
    </row>
    <row r="2149" spans="1:19" ht="11.85" customHeight="1" x14ac:dyDescent="0.2">
      <c r="A2149" s="48" t="s">
        <v>521</v>
      </c>
      <c r="B2149" s="201"/>
      <c r="C2149" s="202"/>
      <c r="D2149" s="203"/>
      <c r="E2149" s="204" t="s">
        <v>514</v>
      </c>
      <c r="F2149" s="205"/>
      <c r="G2149" s="50" t="s">
        <v>507</v>
      </c>
      <c r="H2149" s="204" t="s">
        <v>346</v>
      </c>
      <c r="I2149" s="205"/>
      <c r="K2149" s="48" t="str">
        <f t="shared" si="66"/>
        <v>г Одинцово, ш Можайское, 112</v>
      </c>
      <c r="L2149" s="48" t="str">
        <f>VLOOKUP(A:A,Лист2!$A:$F,2,FALSE)</f>
        <v>г.Одинцово, Можайское шоссе, 112</v>
      </c>
      <c r="S2149" s="48">
        <f t="shared" si="67"/>
        <v>0</v>
      </c>
    </row>
    <row r="2150" spans="1:19" ht="11.1" customHeight="1" x14ac:dyDescent="0.2">
      <c r="A2150" s="48" t="s">
        <v>521</v>
      </c>
      <c r="B2150" s="51"/>
      <c r="C2150" s="196" t="s">
        <v>520</v>
      </c>
      <c r="D2150" s="197"/>
      <c r="E2150" s="197"/>
      <c r="F2150" s="197"/>
      <c r="G2150" s="197"/>
      <c r="H2150" s="197"/>
      <c r="I2150" s="196"/>
      <c r="K2150" s="48" t="str">
        <f t="shared" si="66"/>
        <v>г Одинцово, ш Можайское, 112</v>
      </c>
      <c r="L2150" s="48" t="str">
        <f>VLOOKUP(A:A,Лист2!$A:$F,2,FALSE)</f>
        <v>г.Одинцово, Можайское шоссе, 112</v>
      </c>
      <c r="S2150" s="48">
        <f t="shared" si="67"/>
        <v>0</v>
      </c>
    </row>
    <row r="2151" spans="1:19" ht="11.85" customHeight="1" x14ac:dyDescent="0.2">
      <c r="A2151" s="48" t="s">
        <v>520</v>
      </c>
      <c r="B2151" s="198" t="s">
        <v>505</v>
      </c>
      <c r="C2151" s="199"/>
      <c r="D2151" s="200"/>
      <c r="E2151" s="204" t="s">
        <v>503</v>
      </c>
      <c r="F2151" s="205"/>
      <c r="G2151" s="50" t="s">
        <v>368</v>
      </c>
      <c r="H2151" s="204" t="s">
        <v>406</v>
      </c>
      <c r="I2151" s="205"/>
      <c r="K2151" s="48" t="str">
        <f t="shared" si="66"/>
        <v>г Одинцово, ш Можайское, 114</v>
      </c>
      <c r="L2151" s="48" t="str">
        <f>VLOOKUP(A:A,Лист2!$A:$F,2,FALSE)</f>
        <v>г.Одинцово, Можайское шоссе, 114</v>
      </c>
      <c r="S2151" s="48">
        <f t="shared" si="67"/>
        <v>0</v>
      </c>
    </row>
    <row r="2152" spans="1:19" ht="11.85" customHeight="1" x14ac:dyDescent="0.2">
      <c r="A2152" s="48" t="s">
        <v>520</v>
      </c>
      <c r="B2152" s="201"/>
      <c r="C2152" s="202"/>
      <c r="D2152" s="203"/>
      <c r="E2152" s="204" t="s">
        <v>501</v>
      </c>
      <c r="F2152" s="205"/>
      <c r="G2152" s="50" t="s">
        <v>368</v>
      </c>
      <c r="H2152" s="204" t="s">
        <v>488</v>
      </c>
      <c r="I2152" s="205"/>
      <c r="K2152" s="48" t="str">
        <f t="shared" si="66"/>
        <v>г Одинцово, ш Можайское, 114</v>
      </c>
      <c r="L2152" s="48" t="str">
        <f>VLOOKUP(A:A,Лист2!$A:$F,2,FALSE)</f>
        <v>г.Одинцово, Можайское шоссе, 114</v>
      </c>
      <c r="S2152" s="48">
        <f t="shared" si="67"/>
        <v>0</v>
      </c>
    </row>
    <row r="2153" spans="1:19" ht="11.85" customHeight="1" x14ac:dyDescent="0.2">
      <c r="A2153" s="48" t="s">
        <v>520</v>
      </c>
      <c r="B2153" s="198" t="s">
        <v>339</v>
      </c>
      <c r="C2153" s="199"/>
      <c r="D2153" s="200"/>
      <c r="E2153" s="204" t="s">
        <v>351</v>
      </c>
      <c r="F2153" s="205"/>
      <c r="G2153" s="50" t="s">
        <v>350</v>
      </c>
      <c r="H2153" s="204" t="s">
        <v>370</v>
      </c>
      <c r="I2153" s="205"/>
      <c r="K2153" s="48" t="str">
        <f t="shared" si="66"/>
        <v>г Одинцово, ш Можайское, 114</v>
      </c>
      <c r="L2153" s="48" t="str">
        <f>VLOOKUP(A:A,Лист2!$A:$F,2,FALSE)</f>
        <v>г.Одинцово, Можайское шоссе, 114</v>
      </c>
      <c r="S2153" s="48">
        <f t="shared" si="67"/>
        <v>0</v>
      </c>
    </row>
    <row r="2154" spans="1:19" ht="11.1" customHeight="1" x14ac:dyDescent="0.2">
      <c r="A2154" s="48" t="s">
        <v>520</v>
      </c>
      <c r="B2154" s="209"/>
      <c r="C2154" s="210"/>
      <c r="D2154" s="211"/>
      <c r="E2154" s="204" t="s">
        <v>371</v>
      </c>
      <c r="F2154" s="205"/>
      <c r="G2154" s="50" t="s">
        <v>350</v>
      </c>
      <c r="H2154" s="204" t="s">
        <v>370</v>
      </c>
      <c r="I2154" s="205"/>
      <c r="K2154" s="48" t="str">
        <f t="shared" si="66"/>
        <v>г Одинцово, ш Можайское, 114</v>
      </c>
      <c r="L2154" s="48" t="str">
        <f>VLOOKUP(A:A,Лист2!$A:$F,2,FALSE)</f>
        <v>г.Одинцово, Можайское шоссе, 114</v>
      </c>
      <c r="S2154" s="48">
        <f t="shared" si="67"/>
        <v>0</v>
      </c>
    </row>
    <row r="2155" spans="1:19" ht="11.85" customHeight="1" x14ac:dyDescent="0.2">
      <c r="A2155" s="48" t="s">
        <v>520</v>
      </c>
      <c r="B2155" s="209"/>
      <c r="C2155" s="210"/>
      <c r="D2155" s="211"/>
      <c r="E2155" s="204" t="s">
        <v>369</v>
      </c>
      <c r="F2155" s="205"/>
      <c r="G2155" s="50" t="s">
        <v>368</v>
      </c>
      <c r="H2155" s="204" t="s">
        <v>367</v>
      </c>
      <c r="I2155" s="205"/>
      <c r="K2155" s="48" t="str">
        <f t="shared" si="66"/>
        <v>г Одинцово, ш Можайское, 114</v>
      </c>
      <c r="L2155" s="48" t="str">
        <f>VLOOKUP(A:A,Лист2!$A:$F,2,FALSE)</f>
        <v>г.Одинцово, Можайское шоссе, 114</v>
      </c>
      <c r="S2155" s="48">
        <f t="shared" si="67"/>
        <v>0</v>
      </c>
    </row>
    <row r="2156" spans="1:19" ht="11.85" customHeight="1" x14ac:dyDescent="0.2">
      <c r="A2156" s="48" t="s">
        <v>520</v>
      </c>
      <c r="B2156" s="209"/>
      <c r="C2156" s="210"/>
      <c r="D2156" s="211"/>
      <c r="E2156" s="204" t="s">
        <v>366</v>
      </c>
      <c r="F2156" s="205"/>
      <c r="G2156" s="50" t="s">
        <v>365</v>
      </c>
      <c r="H2156" s="204" t="s">
        <v>364</v>
      </c>
      <c r="I2156" s="205"/>
      <c r="K2156" s="48" t="str">
        <f t="shared" si="66"/>
        <v>г Одинцово, ш Можайское, 114</v>
      </c>
      <c r="L2156" s="48" t="str">
        <f>VLOOKUP(A:A,Лист2!$A:$F,2,FALSE)</f>
        <v>г.Одинцово, Можайское шоссе, 114</v>
      </c>
      <c r="S2156" s="48">
        <f t="shared" si="67"/>
        <v>0</v>
      </c>
    </row>
    <row r="2157" spans="1:19" ht="11.85" customHeight="1" x14ac:dyDescent="0.2">
      <c r="A2157" s="48" t="s">
        <v>520</v>
      </c>
      <c r="B2157" s="209"/>
      <c r="C2157" s="210"/>
      <c r="D2157" s="211"/>
      <c r="E2157" s="204" t="s">
        <v>517</v>
      </c>
      <c r="F2157" s="205"/>
      <c r="G2157" s="50" t="s">
        <v>361</v>
      </c>
      <c r="H2157" s="204" t="s">
        <v>336</v>
      </c>
      <c r="I2157" s="205"/>
      <c r="K2157" s="48" t="str">
        <f t="shared" si="66"/>
        <v>г Одинцово, ш Можайское, 114</v>
      </c>
      <c r="L2157" s="48" t="str">
        <f>VLOOKUP(A:A,Лист2!$A:$F,2,FALSE)</f>
        <v>г.Одинцово, Можайское шоссе, 114</v>
      </c>
      <c r="S2157" s="57">
        <f>G2157*1</f>
        <v>33.17</v>
      </c>
    </row>
    <row r="2158" spans="1:19" ht="11.1" customHeight="1" x14ac:dyDescent="0.2">
      <c r="A2158" s="48" t="s">
        <v>520</v>
      </c>
      <c r="B2158" s="201"/>
      <c r="C2158" s="202"/>
      <c r="D2158" s="203"/>
      <c r="E2158" s="204" t="s">
        <v>514</v>
      </c>
      <c r="F2158" s="205"/>
      <c r="G2158" s="50" t="s">
        <v>507</v>
      </c>
      <c r="H2158" s="204" t="s">
        <v>346</v>
      </c>
      <c r="I2158" s="205"/>
      <c r="K2158" s="48" t="str">
        <f t="shared" si="66"/>
        <v>г Одинцово, ш Можайское, 114</v>
      </c>
      <c r="L2158" s="48" t="str">
        <f>VLOOKUP(A:A,Лист2!$A:$F,2,FALSE)</f>
        <v>г.Одинцово, Можайское шоссе, 114</v>
      </c>
      <c r="S2158" s="48">
        <f t="shared" si="67"/>
        <v>0</v>
      </c>
    </row>
    <row r="2159" spans="1:19" ht="11.85" customHeight="1" x14ac:dyDescent="0.2">
      <c r="A2159" s="48" t="s">
        <v>520</v>
      </c>
      <c r="B2159" s="198" t="s">
        <v>497</v>
      </c>
      <c r="C2159" s="199"/>
      <c r="D2159" s="200"/>
      <c r="E2159" s="204" t="s">
        <v>495</v>
      </c>
      <c r="F2159" s="205"/>
      <c r="G2159" s="50" t="s">
        <v>365</v>
      </c>
      <c r="H2159" s="204" t="s">
        <v>494</v>
      </c>
      <c r="I2159" s="205"/>
      <c r="K2159" s="48" t="str">
        <f t="shared" si="66"/>
        <v>г Одинцово, ш Можайское, 114</v>
      </c>
      <c r="L2159" s="48" t="str">
        <f>VLOOKUP(A:A,Лист2!$A:$F,2,FALSE)</f>
        <v>г.Одинцово, Можайское шоссе, 114</v>
      </c>
      <c r="S2159" s="48">
        <f t="shared" si="67"/>
        <v>0</v>
      </c>
    </row>
    <row r="2160" spans="1:19" ht="11.85" customHeight="1" x14ac:dyDescent="0.2">
      <c r="A2160" s="48" t="s">
        <v>520</v>
      </c>
      <c r="B2160" s="209"/>
      <c r="C2160" s="210"/>
      <c r="D2160" s="211"/>
      <c r="E2160" s="204" t="s">
        <v>492</v>
      </c>
      <c r="F2160" s="205"/>
      <c r="G2160" s="50" t="s">
        <v>350</v>
      </c>
      <c r="H2160" s="204" t="s">
        <v>491</v>
      </c>
      <c r="I2160" s="205"/>
      <c r="K2160" s="48" t="str">
        <f t="shared" si="66"/>
        <v>г Одинцово, ш Можайское, 114</v>
      </c>
      <c r="L2160" s="48" t="str">
        <f>VLOOKUP(A:A,Лист2!$A:$F,2,FALSE)</f>
        <v>г.Одинцово, Можайское шоссе, 114</v>
      </c>
      <c r="S2160" s="48">
        <f t="shared" si="67"/>
        <v>0</v>
      </c>
    </row>
    <row r="2161" spans="1:19" ht="11.85" customHeight="1" x14ac:dyDescent="0.2">
      <c r="A2161" s="48" t="s">
        <v>520</v>
      </c>
      <c r="B2161" s="201"/>
      <c r="C2161" s="202"/>
      <c r="D2161" s="203"/>
      <c r="E2161" s="204" t="s">
        <v>489</v>
      </c>
      <c r="F2161" s="205"/>
      <c r="G2161" s="50" t="s">
        <v>350</v>
      </c>
      <c r="H2161" s="204" t="s">
        <v>488</v>
      </c>
      <c r="I2161" s="205"/>
      <c r="K2161" s="48" t="str">
        <f t="shared" si="66"/>
        <v>г Одинцово, ш Можайское, 114</v>
      </c>
      <c r="L2161" s="48" t="str">
        <f>VLOOKUP(A:A,Лист2!$A:$F,2,FALSE)</f>
        <v>г.Одинцово, Можайское шоссе, 114</v>
      </c>
      <c r="S2161" s="48">
        <f t="shared" si="67"/>
        <v>0</v>
      </c>
    </row>
    <row r="2162" spans="1:19" ht="11.1" customHeight="1" x14ac:dyDescent="0.2">
      <c r="A2162" s="48" t="s">
        <v>520</v>
      </c>
      <c r="B2162" s="51"/>
      <c r="C2162" s="196" t="s">
        <v>519</v>
      </c>
      <c r="D2162" s="197"/>
      <c r="E2162" s="197"/>
      <c r="F2162" s="197"/>
      <c r="G2162" s="197"/>
      <c r="H2162" s="197"/>
      <c r="I2162" s="196"/>
      <c r="K2162" s="48" t="str">
        <f t="shared" si="66"/>
        <v>г Одинцово, ш Можайское, 114</v>
      </c>
      <c r="L2162" s="48" t="str">
        <f>VLOOKUP(A:A,Лист2!$A:$F,2,FALSE)</f>
        <v>г.Одинцово, Можайское шоссе, 114</v>
      </c>
      <c r="S2162" s="48">
        <f t="shared" si="67"/>
        <v>0</v>
      </c>
    </row>
    <row r="2163" spans="1:19" ht="11.85" customHeight="1" x14ac:dyDescent="0.2">
      <c r="A2163" s="48" t="s">
        <v>519</v>
      </c>
      <c r="B2163" s="198" t="s">
        <v>505</v>
      </c>
      <c r="C2163" s="199"/>
      <c r="D2163" s="200"/>
      <c r="E2163" s="204" t="s">
        <v>503</v>
      </c>
      <c r="F2163" s="205"/>
      <c r="G2163" s="50" t="s">
        <v>368</v>
      </c>
      <c r="H2163" s="204" t="s">
        <v>406</v>
      </c>
      <c r="I2163" s="205"/>
      <c r="K2163" s="48" t="str">
        <f t="shared" si="66"/>
        <v>г Одинцово, ш Можайское, 116</v>
      </c>
      <c r="L2163" s="48" t="str">
        <f>VLOOKUP(A:A,Лист2!$A:$F,2,FALSE)</f>
        <v>г.Одинцово, Можайское шоссе, 116</v>
      </c>
      <c r="S2163" s="48">
        <f t="shared" si="67"/>
        <v>0</v>
      </c>
    </row>
    <row r="2164" spans="1:19" ht="11.85" customHeight="1" x14ac:dyDescent="0.2">
      <c r="A2164" s="48" t="s">
        <v>519</v>
      </c>
      <c r="B2164" s="201"/>
      <c r="C2164" s="202"/>
      <c r="D2164" s="203"/>
      <c r="E2164" s="204" t="s">
        <v>501</v>
      </c>
      <c r="F2164" s="205"/>
      <c r="G2164" s="50" t="s">
        <v>368</v>
      </c>
      <c r="H2164" s="204" t="s">
        <v>488</v>
      </c>
      <c r="I2164" s="205"/>
      <c r="K2164" s="48" t="str">
        <f t="shared" si="66"/>
        <v>г Одинцово, ш Можайское, 116</v>
      </c>
      <c r="L2164" s="48" t="str">
        <f>VLOOKUP(A:A,Лист2!$A:$F,2,FALSE)</f>
        <v>г.Одинцово, Можайское шоссе, 116</v>
      </c>
      <c r="S2164" s="48">
        <f t="shared" si="67"/>
        <v>0</v>
      </c>
    </row>
    <row r="2165" spans="1:19" ht="11.85" customHeight="1" x14ac:dyDescent="0.2">
      <c r="A2165" s="48" t="s">
        <v>519</v>
      </c>
      <c r="B2165" s="198" t="s">
        <v>339</v>
      </c>
      <c r="C2165" s="199"/>
      <c r="D2165" s="200"/>
      <c r="E2165" s="204" t="s">
        <v>351</v>
      </c>
      <c r="F2165" s="205"/>
      <c r="G2165" s="50" t="s">
        <v>350</v>
      </c>
      <c r="H2165" s="204" t="s">
        <v>370</v>
      </c>
      <c r="I2165" s="205"/>
      <c r="K2165" s="48" t="str">
        <f t="shared" si="66"/>
        <v>г Одинцово, ш Можайское, 116</v>
      </c>
      <c r="L2165" s="48" t="str">
        <f>VLOOKUP(A:A,Лист2!$A:$F,2,FALSE)</f>
        <v>г.Одинцово, Можайское шоссе, 116</v>
      </c>
      <c r="S2165" s="48">
        <f t="shared" si="67"/>
        <v>0</v>
      </c>
    </row>
    <row r="2166" spans="1:19" ht="11.1" customHeight="1" x14ac:dyDescent="0.2">
      <c r="A2166" s="48" t="s">
        <v>519</v>
      </c>
      <c r="B2166" s="209"/>
      <c r="C2166" s="210"/>
      <c r="D2166" s="211"/>
      <c r="E2166" s="204" t="s">
        <v>371</v>
      </c>
      <c r="F2166" s="205"/>
      <c r="G2166" s="50" t="s">
        <v>350</v>
      </c>
      <c r="H2166" s="204" t="s">
        <v>370</v>
      </c>
      <c r="I2166" s="205"/>
      <c r="K2166" s="48" t="str">
        <f t="shared" si="66"/>
        <v>г Одинцово, ш Можайское, 116</v>
      </c>
      <c r="L2166" s="48" t="str">
        <f>VLOOKUP(A:A,Лист2!$A:$F,2,FALSE)</f>
        <v>г.Одинцово, Можайское шоссе, 116</v>
      </c>
      <c r="S2166" s="48">
        <f t="shared" si="67"/>
        <v>0</v>
      </c>
    </row>
    <row r="2167" spans="1:19" ht="11.85" customHeight="1" x14ac:dyDescent="0.2">
      <c r="A2167" s="48" t="s">
        <v>519</v>
      </c>
      <c r="B2167" s="209"/>
      <c r="C2167" s="210"/>
      <c r="D2167" s="211"/>
      <c r="E2167" s="204" t="s">
        <v>369</v>
      </c>
      <c r="F2167" s="205"/>
      <c r="G2167" s="50" t="s">
        <v>368</v>
      </c>
      <c r="H2167" s="204" t="s">
        <v>367</v>
      </c>
      <c r="I2167" s="205"/>
      <c r="K2167" s="48" t="str">
        <f t="shared" si="66"/>
        <v>г Одинцово, ш Можайское, 116</v>
      </c>
      <c r="L2167" s="48" t="str">
        <f>VLOOKUP(A:A,Лист2!$A:$F,2,FALSE)</f>
        <v>г.Одинцово, Можайское шоссе, 116</v>
      </c>
      <c r="S2167" s="48">
        <f t="shared" si="67"/>
        <v>0</v>
      </c>
    </row>
    <row r="2168" spans="1:19" ht="11.85" customHeight="1" x14ac:dyDescent="0.2">
      <c r="A2168" s="48" t="s">
        <v>519</v>
      </c>
      <c r="B2168" s="209"/>
      <c r="C2168" s="210"/>
      <c r="D2168" s="211"/>
      <c r="E2168" s="204" t="s">
        <v>366</v>
      </c>
      <c r="F2168" s="205"/>
      <c r="G2168" s="50" t="s">
        <v>365</v>
      </c>
      <c r="H2168" s="204" t="s">
        <v>364</v>
      </c>
      <c r="I2168" s="205"/>
      <c r="K2168" s="48" t="str">
        <f t="shared" si="66"/>
        <v>г Одинцово, ш Можайское, 116</v>
      </c>
      <c r="L2168" s="48" t="str">
        <f>VLOOKUP(A:A,Лист2!$A:$F,2,FALSE)</f>
        <v>г.Одинцово, Можайское шоссе, 116</v>
      </c>
      <c r="S2168" s="48">
        <f t="shared" si="67"/>
        <v>0</v>
      </c>
    </row>
    <row r="2169" spans="1:19" ht="11.85" customHeight="1" x14ac:dyDescent="0.2">
      <c r="A2169" s="48" t="s">
        <v>519</v>
      </c>
      <c r="B2169" s="209"/>
      <c r="C2169" s="210"/>
      <c r="D2169" s="211"/>
      <c r="E2169" s="204" t="s">
        <v>517</v>
      </c>
      <c r="F2169" s="205"/>
      <c r="G2169" s="50" t="s">
        <v>361</v>
      </c>
      <c r="H2169" s="204" t="s">
        <v>336</v>
      </c>
      <c r="I2169" s="205"/>
      <c r="K2169" s="48" t="str">
        <f t="shared" si="66"/>
        <v>г Одинцово, ш Можайское, 116</v>
      </c>
      <c r="L2169" s="48" t="str">
        <f>VLOOKUP(A:A,Лист2!$A:$F,2,FALSE)</f>
        <v>г.Одинцово, Можайское шоссе, 116</v>
      </c>
      <c r="S2169" s="57">
        <f>G2169*1</f>
        <v>33.17</v>
      </c>
    </row>
    <row r="2170" spans="1:19" ht="11.1" customHeight="1" x14ac:dyDescent="0.2">
      <c r="A2170" s="48" t="s">
        <v>519</v>
      </c>
      <c r="B2170" s="201"/>
      <c r="C2170" s="202"/>
      <c r="D2170" s="203"/>
      <c r="E2170" s="204" t="s">
        <v>514</v>
      </c>
      <c r="F2170" s="205"/>
      <c r="G2170" s="50" t="s">
        <v>507</v>
      </c>
      <c r="H2170" s="204" t="s">
        <v>346</v>
      </c>
      <c r="I2170" s="205"/>
      <c r="K2170" s="48" t="str">
        <f t="shared" si="66"/>
        <v>г Одинцово, ш Можайское, 116</v>
      </c>
      <c r="L2170" s="48" t="str">
        <f>VLOOKUP(A:A,Лист2!$A:$F,2,FALSE)</f>
        <v>г.Одинцово, Можайское шоссе, 116</v>
      </c>
      <c r="S2170" s="48">
        <f t="shared" si="67"/>
        <v>0</v>
      </c>
    </row>
    <row r="2171" spans="1:19" ht="11.85" customHeight="1" x14ac:dyDescent="0.2">
      <c r="A2171" s="48" t="s">
        <v>519</v>
      </c>
      <c r="B2171" s="198" t="s">
        <v>497</v>
      </c>
      <c r="C2171" s="199"/>
      <c r="D2171" s="200"/>
      <c r="E2171" s="204" t="s">
        <v>495</v>
      </c>
      <c r="F2171" s="205"/>
      <c r="G2171" s="50" t="s">
        <v>365</v>
      </c>
      <c r="H2171" s="204" t="s">
        <v>494</v>
      </c>
      <c r="I2171" s="205"/>
      <c r="K2171" s="48" t="str">
        <f t="shared" si="66"/>
        <v>г Одинцово, ш Можайское, 116</v>
      </c>
      <c r="L2171" s="48" t="str">
        <f>VLOOKUP(A:A,Лист2!$A:$F,2,FALSE)</f>
        <v>г.Одинцово, Можайское шоссе, 116</v>
      </c>
      <c r="S2171" s="48">
        <f t="shared" si="67"/>
        <v>0</v>
      </c>
    </row>
    <row r="2172" spans="1:19" ht="11.85" customHeight="1" x14ac:dyDescent="0.2">
      <c r="A2172" s="48" t="s">
        <v>519</v>
      </c>
      <c r="B2172" s="209"/>
      <c r="C2172" s="210"/>
      <c r="D2172" s="211"/>
      <c r="E2172" s="204" t="s">
        <v>492</v>
      </c>
      <c r="F2172" s="205"/>
      <c r="G2172" s="50" t="s">
        <v>350</v>
      </c>
      <c r="H2172" s="204" t="s">
        <v>491</v>
      </c>
      <c r="I2172" s="205"/>
      <c r="K2172" s="48" t="str">
        <f t="shared" si="66"/>
        <v>г Одинцово, ш Можайское, 116</v>
      </c>
      <c r="L2172" s="48" t="str">
        <f>VLOOKUP(A:A,Лист2!$A:$F,2,FALSE)</f>
        <v>г.Одинцово, Можайское шоссе, 116</v>
      </c>
      <c r="S2172" s="48">
        <f t="shared" si="67"/>
        <v>0</v>
      </c>
    </row>
    <row r="2173" spans="1:19" ht="11.85" customHeight="1" x14ac:dyDescent="0.2">
      <c r="A2173" s="48" t="s">
        <v>519</v>
      </c>
      <c r="B2173" s="201"/>
      <c r="C2173" s="202"/>
      <c r="D2173" s="203"/>
      <c r="E2173" s="204" t="s">
        <v>489</v>
      </c>
      <c r="F2173" s="205"/>
      <c r="G2173" s="50" t="s">
        <v>350</v>
      </c>
      <c r="H2173" s="204" t="s">
        <v>488</v>
      </c>
      <c r="I2173" s="205"/>
      <c r="K2173" s="48" t="str">
        <f t="shared" si="66"/>
        <v>г Одинцово, ш Можайское, 116</v>
      </c>
      <c r="L2173" s="48" t="str">
        <f>VLOOKUP(A:A,Лист2!$A:$F,2,FALSE)</f>
        <v>г.Одинцово, Можайское шоссе, 116</v>
      </c>
      <c r="S2173" s="48">
        <f t="shared" si="67"/>
        <v>0</v>
      </c>
    </row>
    <row r="2174" spans="1:19" ht="11.1" customHeight="1" x14ac:dyDescent="0.2">
      <c r="A2174" s="48" t="s">
        <v>519</v>
      </c>
      <c r="B2174" s="51"/>
      <c r="C2174" s="196" t="s">
        <v>518</v>
      </c>
      <c r="D2174" s="197"/>
      <c r="E2174" s="197"/>
      <c r="F2174" s="197"/>
      <c r="G2174" s="197"/>
      <c r="H2174" s="197"/>
      <c r="I2174" s="196"/>
      <c r="K2174" s="48" t="str">
        <f t="shared" si="66"/>
        <v>г Одинцово, ш Можайское, 116</v>
      </c>
      <c r="L2174" s="48" t="str">
        <f>VLOOKUP(A:A,Лист2!$A:$F,2,FALSE)</f>
        <v>г.Одинцово, Можайское шоссе, 116</v>
      </c>
      <c r="S2174" s="48">
        <f t="shared" si="67"/>
        <v>0</v>
      </c>
    </row>
    <row r="2175" spans="1:19" ht="11.85" customHeight="1" x14ac:dyDescent="0.2">
      <c r="A2175" s="48" t="s">
        <v>518</v>
      </c>
      <c r="B2175" s="198" t="s">
        <v>505</v>
      </c>
      <c r="C2175" s="199"/>
      <c r="D2175" s="200"/>
      <c r="E2175" s="204" t="s">
        <v>504</v>
      </c>
      <c r="F2175" s="205"/>
      <c r="G2175" s="50" t="s">
        <v>368</v>
      </c>
      <c r="H2175" s="204" t="s">
        <v>406</v>
      </c>
      <c r="I2175" s="205"/>
      <c r="K2175" s="48" t="str">
        <f t="shared" si="66"/>
        <v>г Одинцово, ш Можайское, 118</v>
      </c>
      <c r="L2175" s="48" t="str">
        <f>VLOOKUP(A:A,Лист2!$A:$F,2,FALSE)</f>
        <v>г.Одинцово, Можайское шоссе, 118</v>
      </c>
      <c r="S2175" s="48">
        <f t="shared" si="67"/>
        <v>0</v>
      </c>
    </row>
    <row r="2176" spans="1:19" ht="11.85" customHeight="1" x14ac:dyDescent="0.2">
      <c r="A2176" s="48" t="s">
        <v>518</v>
      </c>
      <c r="B2176" s="209"/>
      <c r="C2176" s="210"/>
      <c r="D2176" s="211"/>
      <c r="E2176" s="204" t="s">
        <v>503</v>
      </c>
      <c r="F2176" s="205"/>
      <c r="G2176" s="50" t="s">
        <v>368</v>
      </c>
      <c r="H2176" s="204" t="s">
        <v>406</v>
      </c>
      <c r="I2176" s="205"/>
      <c r="K2176" s="48" t="str">
        <f t="shared" si="66"/>
        <v>г Одинцово, ш Можайское, 118</v>
      </c>
      <c r="L2176" s="48" t="str">
        <f>VLOOKUP(A:A,Лист2!$A:$F,2,FALSE)</f>
        <v>г.Одинцово, Можайское шоссе, 118</v>
      </c>
      <c r="S2176" s="48">
        <f t="shared" si="67"/>
        <v>0</v>
      </c>
    </row>
    <row r="2177" spans="1:19" ht="11.85" customHeight="1" x14ac:dyDescent="0.2">
      <c r="A2177" s="48" t="s">
        <v>518</v>
      </c>
      <c r="B2177" s="209"/>
      <c r="C2177" s="210"/>
      <c r="D2177" s="211"/>
      <c r="E2177" s="204" t="s">
        <v>502</v>
      </c>
      <c r="F2177" s="205"/>
      <c r="G2177" s="50" t="s">
        <v>368</v>
      </c>
      <c r="H2177" s="204" t="s">
        <v>488</v>
      </c>
      <c r="I2177" s="205"/>
      <c r="K2177" s="48" t="str">
        <f t="shared" si="66"/>
        <v>г Одинцово, ш Можайское, 118</v>
      </c>
      <c r="L2177" s="48" t="str">
        <f>VLOOKUP(A:A,Лист2!$A:$F,2,FALSE)</f>
        <v>г.Одинцово, Можайское шоссе, 118</v>
      </c>
      <c r="S2177" s="48">
        <f t="shared" si="67"/>
        <v>0</v>
      </c>
    </row>
    <row r="2178" spans="1:19" ht="11.1" customHeight="1" x14ac:dyDescent="0.2">
      <c r="A2178" s="48" t="s">
        <v>518</v>
      </c>
      <c r="B2178" s="201"/>
      <c r="C2178" s="202"/>
      <c r="D2178" s="203"/>
      <c r="E2178" s="204" t="s">
        <v>501</v>
      </c>
      <c r="F2178" s="205"/>
      <c r="G2178" s="50" t="s">
        <v>368</v>
      </c>
      <c r="H2178" s="204" t="s">
        <v>488</v>
      </c>
      <c r="I2178" s="205"/>
      <c r="K2178" s="48" t="str">
        <f t="shared" si="66"/>
        <v>г Одинцово, ш Можайское, 118</v>
      </c>
      <c r="L2178" s="48" t="str">
        <f>VLOOKUP(A:A,Лист2!$A:$F,2,FALSE)</f>
        <v>г.Одинцово, Можайское шоссе, 118</v>
      </c>
      <c r="S2178" s="48">
        <f t="shared" si="67"/>
        <v>0</v>
      </c>
    </row>
    <row r="2179" spans="1:19" ht="11.85" customHeight="1" x14ac:dyDescent="0.2">
      <c r="A2179" s="48" t="s">
        <v>518</v>
      </c>
      <c r="B2179" s="198" t="s">
        <v>339</v>
      </c>
      <c r="C2179" s="199"/>
      <c r="D2179" s="200"/>
      <c r="E2179" s="204" t="s">
        <v>351</v>
      </c>
      <c r="F2179" s="205"/>
      <c r="G2179" s="50" t="s">
        <v>350</v>
      </c>
      <c r="H2179" s="204" t="s">
        <v>370</v>
      </c>
      <c r="I2179" s="205"/>
      <c r="K2179" s="48" t="str">
        <f t="shared" si="66"/>
        <v>г Одинцово, ш Можайское, 118</v>
      </c>
      <c r="L2179" s="48" t="str">
        <f>VLOOKUP(A:A,Лист2!$A:$F,2,FALSE)</f>
        <v>г.Одинцово, Можайское шоссе, 118</v>
      </c>
      <c r="S2179" s="48">
        <f t="shared" si="67"/>
        <v>0</v>
      </c>
    </row>
    <row r="2180" spans="1:19" ht="11.85" customHeight="1" x14ac:dyDescent="0.2">
      <c r="A2180" s="48" t="s">
        <v>518</v>
      </c>
      <c r="B2180" s="209"/>
      <c r="C2180" s="210"/>
      <c r="D2180" s="211"/>
      <c r="E2180" s="204" t="s">
        <v>371</v>
      </c>
      <c r="F2180" s="205"/>
      <c r="G2180" s="50" t="s">
        <v>350</v>
      </c>
      <c r="H2180" s="204" t="s">
        <v>370</v>
      </c>
      <c r="I2180" s="205"/>
      <c r="K2180" s="48" t="str">
        <f t="shared" si="66"/>
        <v>г Одинцово, ш Можайское, 118</v>
      </c>
      <c r="L2180" s="48" t="str">
        <f>VLOOKUP(A:A,Лист2!$A:$F,2,FALSE)</f>
        <v>г.Одинцово, Можайское шоссе, 118</v>
      </c>
      <c r="S2180" s="48">
        <f t="shared" si="67"/>
        <v>0</v>
      </c>
    </row>
    <row r="2181" spans="1:19" ht="11.85" customHeight="1" x14ac:dyDescent="0.2">
      <c r="A2181" s="48" t="s">
        <v>518</v>
      </c>
      <c r="B2181" s="209"/>
      <c r="C2181" s="210"/>
      <c r="D2181" s="211"/>
      <c r="E2181" s="204" t="s">
        <v>369</v>
      </c>
      <c r="F2181" s="205"/>
      <c r="G2181" s="50" t="s">
        <v>368</v>
      </c>
      <c r="H2181" s="204" t="s">
        <v>367</v>
      </c>
      <c r="I2181" s="205"/>
      <c r="K2181" s="48" t="str">
        <f t="shared" si="66"/>
        <v>г Одинцово, ш Можайское, 118</v>
      </c>
      <c r="L2181" s="48" t="str">
        <f>VLOOKUP(A:A,Лист2!$A:$F,2,FALSE)</f>
        <v>г.Одинцово, Можайское шоссе, 118</v>
      </c>
      <c r="S2181" s="48">
        <f t="shared" si="67"/>
        <v>0</v>
      </c>
    </row>
    <row r="2182" spans="1:19" ht="11.1" customHeight="1" x14ac:dyDescent="0.2">
      <c r="A2182" s="48" t="s">
        <v>518</v>
      </c>
      <c r="B2182" s="209"/>
      <c r="C2182" s="210"/>
      <c r="D2182" s="211"/>
      <c r="E2182" s="204" t="s">
        <v>366</v>
      </c>
      <c r="F2182" s="205"/>
      <c r="G2182" s="50" t="s">
        <v>365</v>
      </c>
      <c r="H2182" s="204" t="s">
        <v>364</v>
      </c>
      <c r="I2182" s="205"/>
      <c r="K2182" s="48" t="str">
        <f t="shared" si="66"/>
        <v>г Одинцово, ш Можайское, 118</v>
      </c>
      <c r="L2182" s="48" t="str">
        <f>VLOOKUP(A:A,Лист2!$A:$F,2,FALSE)</f>
        <v>г.Одинцово, Можайское шоссе, 118</v>
      </c>
      <c r="S2182" s="48">
        <f t="shared" si="67"/>
        <v>0</v>
      </c>
    </row>
    <row r="2183" spans="1:19" ht="11.85" customHeight="1" x14ac:dyDescent="0.2">
      <c r="A2183" s="48" t="s">
        <v>518</v>
      </c>
      <c r="B2183" s="209"/>
      <c r="C2183" s="210"/>
      <c r="D2183" s="211"/>
      <c r="E2183" s="204" t="s">
        <v>517</v>
      </c>
      <c r="F2183" s="205"/>
      <c r="G2183" s="50" t="s">
        <v>361</v>
      </c>
      <c r="H2183" s="204" t="s">
        <v>336</v>
      </c>
      <c r="I2183" s="205"/>
      <c r="K2183" s="48" t="str">
        <f t="shared" si="66"/>
        <v>г Одинцово, ш Можайское, 118</v>
      </c>
      <c r="L2183" s="48" t="str">
        <f>VLOOKUP(A:A,Лист2!$A:$F,2,FALSE)</f>
        <v>г.Одинцово, Можайское шоссе, 118</v>
      </c>
      <c r="S2183" s="57">
        <f>G2183*1</f>
        <v>33.17</v>
      </c>
    </row>
    <row r="2184" spans="1:19" ht="11.85" customHeight="1" x14ac:dyDescent="0.2">
      <c r="A2184" s="48" t="s">
        <v>518</v>
      </c>
      <c r="B2184" s="201"/>
      <c r="C2184" s="202"/>
      <c r="D2184" s="203"/>
      <c r="E2184" s="204" t="s">
        <v>514</v>
      </c>
      <c r="F2184" s="205"/>
      <c r="G2184" s="50" t="s">
        <v>507</v>
      </c>
      <c r="H2184" s="204" t="s">
        <v>346</v>
      </c>
      <c r="I2184" s="205"/>
      <c r="K2184" s="48" t="str">
        <f t="shared" si="66"/>
        <v>г Одинцово, ш Можайское, 118</v>
      </c>
      <c r="L2184" s="48" t="str">
        <f>VLOOKUP(A:A,Лист2!$A:$F,2,FALSE)</f>
        <v>г.Одинцово, Можайское шоссе, 118</v>
      </c>
      <c r="S2184" s="48">
        <f t="shared" si="67"/>
        <v>0</v>
      </c>
    </row>
    <row r="2185" spans="1:19" ht="11.85" customHeight="1" x14ac:dyDescent="0.2">
      <c r="A2185" s="48" t="s">
        <v>518</v>
      </c>
      <c r="B2185" s="198" t="s">
        <v>497</v>
      </c>
      <c r="C2185" s="199"/>
      <c r="D2185" s="200"/>
      <c r="E2185" s="204" t="s">
        <v>496</v>
      </c>
      <c r="F2185" s="205"/>
      <c r="G2185" s="50" t="s">
        <v>365</v>
      </c>
      <c r="H2185" s="204" t="s">
        <v>494</v>
      </c>
      <c r="I2185" s="205"/>
      <c r="K2185" s="48" t="str">
        <f t="shared" si="66"/>
        <v>г Одинцово, ш Можайское, 118</v>
      </c>
      <c r="L2185" s="48" t="str">
        <f>VLOOKUP(A:A,Лист2!$A:$F,2,FALSE)</f>
        <v>г.Одинцово, Можайское шоссе, 118</v>
      </c>
      <c r="S2185" s="48">
        <f t="shared" si="67"/>
        <v>0</v>
      </c>
    </row>
    <row r="2186" spans="1:19" ht="11.1" customHeight="1" x14ac:dyDescent="0.2">
      <c r="A2186" s="48" t="s">
        <v>518</v>
      </c>
      <c r="B2186" s="209"/>
      <c r="C2186" s="210"/>
      <c r="D2186" s="211"/>
      <c r="E2186" s="204" t="s">
        <v>495</v>
      </c>
      <c r="F2186" s="205"/>
      <c r="G2186" s="50" t="s">
        <v>365</v>
      </c>
      <c r="H2186" s="204" t="s">
        <v>494</v>
      </c>
      <c r="I2186" s="205"/>
      <c r="K2186" s="48" t="str">
        <f t="shared" ref="K2186:K2249" si="68">IF(C2185&gt;0,C2185,K2185)</f>
        <v>г Одинцово, ш Можайское, 118</v>
      </c>
      <c r="L2186" s="48" t="str">
        <f>VLOOKUP(A:A,Лист2!$A:$F,2,FALSE)</f>
        <v>г.Одинцово, Можайское шоссе, 118</v>
      </c>
      <c r="S2186" s="48">
        <f t="shared" ref="S2186:S2249" si="69">IF($E2186=S$7,G2186,0)</f>
        <v>0</v>
      </c>
    </row>
    <row r="2187" spans="1:19" ht="11.85" customHeight="1" x14ac:dyDescent="0.2">
      <c r="A2187" s="48" t="s">
        <v>518</v>
      </c>
      <c r="B2187" s="209"/>
      <c r="C2187" s="210"/>
      <c r="D2187" s="211"/>
      <c r="E2187" s="204" t="s">
        <v>493</v>
      </c>
      <c r="F2187" s="205"/>
      <c r="G2187" s="50" t="s">
        <v>350</v>
      </c>
      <c r="H2187" s="204" t="s">
        <v>491</v>
      </c>
      <c r="I2187" s="205"/>
      <c r="K2187" s="48" t="str">
        <f t="shared" si="68"/>
        <v>г Одинцово, ш Можайское, 118</v>
      </c>
      <c r="L2187" s="48" t="str">
        <f>VLOOKUP(A:A,Лист2!$A:$F,2,FALSE)</f>
        <v>г.Одинцово, Можайское шоссе, 118</v>
      </c>
      <c r="S2187" s="48">
        <f t="shared" si="69"/>
        <v>0</v>
      </c>
    </row>
    <row r="2188" spans="1:19" ht="11.85" customHeight="1" x14ac:dyDescent="0.2">
      <c r="A2188" s="48" t="s">
        <v>518</v>
      </c>
      <c r="B2188" s="209"/>
      <c r="C2188" s="210"/>
      <c r="D2188" s="211"/>
      <c r="E2188" s="204" t="s">
        <v>492</v>
      </c>
      <c r="F2188" s="205"/>
      <c r="G2188" s="50" t="s">
        <v>350</v>
      </c>
      <c r="H2188" s="204" t="s">
        <v>491</v>
      </c>
      <c r="I2188" s="205"/>
      <c r="K2188" s="48" t="str">
        <f t="shared" si="68"/>
        <v>г Одинцово, ш Можайское, 118</v>
      </c>
      <c r="L2188" s="48" t="str">
        <f>VLOOKUP(A:A,Лист2!$A:$F,2,FALSE)</f>
        <v>г.Одинцово, Можайское шоссе, 118</v>
      </c>
      <c r="S2188" s="48">
        <f t="shared" si="69"/>
        <v>0</v>
      </c>
    </row>
    <row r="2189" spans="1:19" ht="11.85" customHeight="1" x14ac:dyDescent="0.2">
      <c r="A2189" s="48" t="s">
        <v>518</v>
      </c>
      <c r="B2189" s="209"/>
      <c r="C2189" s="210"/>
      <c r="D2189" s="211"/>
      <c r="E2189" s="204" t="s">
        <v>490</v>
      </c>
      <c r="F2189" s="205"/>
      <c r="G2189" s="50" t="s">
        <v>350</v>
      </c>
      <c r="H2189" s="204" t="s">
        <v>488</v>
      </c>
      <c r="I2189" s="205"/>
      <c r="K2189" s="48" t="str">
        <f t="shared" si="68"/>
        <v>г Одинцово, ш Можайское, 118</v>
      </c>
      <c r="L2189" s="48" t="str">
        <f>VLOOKUP(A:A,Лист2!$A:$F,2,FALSE)</f>
        <v>г.Одинцово, Можайское шоссе, 118</v>
      </c>
      <c r="S2189" s="48">
        <f t="shared" si="69"/>
        <v>0</v>
      </c>
    </row>
    <row r="2190" spans="1:19" ht="11.1" customHeight="1" x14ac:dyDescent="0.2">
      <c r="A2190" s="48" t="s">
        <v>518</v>
      </c>
      <c r="B2190" s="201"/>
      <c r="C2190" s="202"/>
      <c r="D2190" s="203"/>
      <c r="E2190" s="204" t="s">
        <v>489</v>
      </c>
      <c r="F2190" s="205"/>
      <c r="G2190" s="50" t="s">
        <v>350</v>
      </c>
      <c r="H2190" s="204" t="s">
        <v>488</v>
      </c>
      <c r="I2190" s="205"/>
      <c r="K2190" s="48" t="str">
        <f t="shared" si="68"/>
        <v>г Одинцово, ш Можайское, 118</v>
      </c>
      <c r="L2190" s="48" t="str">
        <f>VLOOKUP(A:A,Лист2!$A:$F,2,FALSE)</f>
        <v>г.Одинцово, Можайское шоссе, 118</v>
      </c>
      <c r="S2190" s="48">
        <f t="shared" si="69"/>
        <v>0</v>
      </c>
    </row>
    <row r="2191" spans="1:19" ht="11.85" customHeight="1" x14ac:dyDescent="0.2">
      <c r="A2191" s="48" t="s">
        <v>518</v>
      </c>
      <c r="B2191" s="51"/>
      <c r="C2191" s="196" t="s">
        <v>516</v>
      </c>
      <c r="D2191" s="197"/>
      <c r="E2191" s="197"/>
      <c r="F2191" s="197"/>
      <c r="G2191" s="197"/>
      <c r="H2191" s="197"/>
      <c r="I2191" s="196"/>
      <c r="K2191" s="48" t="str">
        <f t="shared" si="68"/>
        <v>г Одинцово, ш Можайское, 118</v>
      </c>
      <c r="L2191" s="48" t="str">
        <f>VLOOKUP(A:A,Лист2!$A:$F,2,FALSE)</f>
        <v>г.Одинцово, Можайское шоссе, 118</v>
      </c>
      <c r="S2191" s="48">
        <f t="shared" si="69"/>
        <v>0</v>
      </c>
    </row>
    <row r="2192" spans="1:19" ht="11.85" customHeight="1" x14ac:dyDescent="0.2">
      <c r="A2192" s="48" t="s">
        <v>516</v>
      </c>
      <c r="B2192" s="198" t="s">
        <v>339</v>
      </c>
      <c r="C2192" s="199"/>
      <c r="D2192" s="200"/>
      <c r="E2192" s="204" t="s">
        <v>351</v>
      </c>
      <c r="F2192" s="205"/>
      <c r="G2192" s="50" t="s">
        <v>350</v>
      </c>
      <c r="H2192" s="204" t="s">
        <v>349</v>
      </c>
      <c r="I2192" s="205"/>
      <c r="K2192" s="48" t="str">
        <f t="shared" si="68"/>
        <v>г Одинцово, ш Можайское, 120</v>
      </c>
      <c r="L2192" s="48" t="str">
        <f>VLOOKUP(A:A,Лист2!$A:$F,2,FALSE)</f>
        <v>г.Одинцово, Можайское шоссе, 120</v>
      </c>
      <c r="S2192" s="48">
        <f t="shared" si="69"/>
        <v>0</v>
      </c>
    </row>
    <row r="2193" spans="1:19" ht="11.85" customHeight="1" x14ac:dyDescent="0.2">
      <c r="A2193" s="48" t="s">
        <v>516</v>
      </c>
      <c r="B2193" s="209"/>
      <c r="C2193" s="210"/>
      <c r="D2193" s="211"/>
      <c r="E2193" s="204" t="s">
        <v>366</v>
      </c>
      <c r="F2193" s="205"/>
      <c r="G2193" s="50" t="s">
        <v>365</v>
      </c>
      <c r="H2193" s="204" t="s">
        <v>349</v>
      </c>
      <c r="I2193" s="205"/>
      <c r="K2193" s="48" t="str">
        <f t="shared" si="68"/>
        <v>г Одинцово, ш Можайское, 120</v>
      </c>
      <c r="L2193" s="48" t="str">
        <f>VLOOKUP(A:A,Лист2!$A:$F,2,FALSE)</f>
        <v>г.Одинцово, Можайское шоссе, 120</v>
      </c>
      <c r="S2193" s="48">
        <f t="shared" si="69"/>
        <v>0</v>
      </c>
    </row>
    <row r="2194" spans="1:19" ht="11.1" customHeight="1" x14ac:dyDescent="0.2">
      <c r="A2194" s="48" t="s">
        <v>516</v>
      </c>
      <c r="B2194" s="209"/>
      <c r="C2194" s="210"/>
      <c r="D2194" s="211"/>
      <c r="E2194" s="204" t="s">
        <v>515</v>
      </c>
      <c r="F2194" s="205"/>
      <c r="G2194" s="50" t="s">
        <v>344</v>
      </c>
      <c r="H2194" s="204" t="s">
        <v>336</v>
      </c>
      <c r="I2194" s="205"/>
      <c r="K2194" s="48" t="str">
        <f t="shared" si="68"/>
        <v>г Одинцово, ш Можайское, 120</v>
      </c>
      <c r="L2194" s="48" t="str">
        <f>VLOOKUP(A:A,Лист2!$A:$F,2,FALSE)</f>
        <v>г.Одинцово, Можайское шоссе, 120</v>
      </c>
      <c r="S2194" s="57">
        <f>G2194*1</f>
        <v>26.91</v>
      </c>
    </row>
    <row r="2195" spans="1:19" ht="11.85" customHeight="1" x14ac:dyDescent="0.2">
      <c r="A2195" s="48" t="s">
        <v>516</v>
      </c>
      <c r="B2195" s="201"/>
      <c r="C2195" s="202"/>
      <c r="D2195" s="203"/>
      <c r="E2195" s="204" t="s">
        <v>514</v>
      </c>
      <c r="F2195" s="205"/>
      <c r="G2195" s="50" t="s">
        <v>507</v>
      </c>
      <c r="H2195" s="204" t="s">
        <v>346</v>
      </c>
      <c r="I2195" s="205"/>
      <c r="K2195" s="48" t="str">
        <f t="shared" si="68"/>
        <v>г Одинцово, ш Можайское, 120</v>
      </c>
      <c r="L2195" s="48" t="str">
        <f>VLOOKUP(A:A,Лист2!$A:$F,2,FALSE)</f>
        <v>г.Одинцово, Можайское шоссе, 120</v>
      </c>
      <c r="S2195" s="48">
        <f t="shared" si="69"/>
        <v>0</v>
      </c>
    </row>
    <row r="2196" spans="1:19" ht="11.85" customHeight="1" x14ac:dyDescent="0.2">
      <c r="A2196" s="48" t="s">
        <v>516</v>
      </c>
      <c r="B2196" s="51"/>
      <c r="C2196" s="196" t="s">
        <v>513</v>
      </c>
      <c r="D2196" s="197"/>
      <c r="E2196" s="197"/>
      <c r="F2196" s="197"/>
      <c r="G2196" s="197"/>
      <c r="H2196" s="197"/>
      <c r="I2196" s="196"/>
      <c r="K2196" s="48" t="str">
        <f t="shared" si="68"/>
        <v>г Одинцово, ш Можайское, 120</v>
      </c>
      <c r="L2196" s="48" t="str">
        <f>VLOOKUP(A:A,Лист2!$A:$F,2,FALSE)</f>
        <v>г.Одинцово, Можайское шоссе, 120</v>
      </c>
      <c r="S2196" s="48">
        <f t="shared" si="69"/>
        <v>0</v>
      </c>
    </row>
    <row r="2197" spans="1:19" ht="11.85" customHeight="1" x14ac:dyDescent="0.2">
      <c r="A2197" s="48" t="s">
        <v>513</v>
      </c>
      <c r="B2197" s="198" t="s">
        <v>505</v>
      </c>
      <c r="C2197" s="199"/>
      <c r="D2197" s="200"/>
      <c r="E2197" s="204" t="s">
        <v>503</v>
      </c>
      <c r="F2197" s="205"/>
      <c r="G2197" s="50" t="s">
        <v>368</v>
      </c>
      <c r="H2197" s="204" t="s">
        <v>406</v>
      </c>
      <c r="I2197" s="205"/>
      <c r="K2197" s="48" t="str">
        <f t="shared" si="68"/>
        <v>г Одинцово, ш Можайское, 130</v>
      </c>
      <c r="L2197" s="48" t="str">
        <f>VLOOKUP(A:A,Лист2!$A:$F,2,FALSE)</f>
        <v>г.Одинцово, Можайское шоссе, 130</v>
      </c>
      <c r="S2197" s="48">
        <f t="shared" si="69"/>
        <v>0</v>
      </c>
    </row>
    <row r="2198" spans="1:19" ht="11.1" customHeight="1" x14ac:dyDescent="0.2">
      <c r="A2198" s="48" t="s">
        <v>513</v>
      </c>
      <c r="B2198" s="201"/>
      <c r="C2198" s="202"/>
      <c r="D2198" s="203"/>
      <c r="E2198" s="204" t="s">
        <v>501</v>
      </c>
      <c r="F2198" s="205"/>
      <c r="G2198" s="50" t="s">
        <v>368</v>
      </c>
      <c r="H2198" s="204" t="s">
        <v>488</v>
      </c>
      <c r="I2198" s="205"/>
      <c r="K2198" s="48" t="str">
        <f t="shared" si="68"/>
        <v>г Одинцово, ш Можайское, 130</v>
      </c>
      <c r="L2198" s="48" t="str">
        <f>VLOOKUP(A:A,Лист2!$A:$F,2,FALSE)</f>
        <v>г.Одинцово, Можайское шоссе, 130</v>
      </c>
      <c r="S2198" s="48">
        <f t="shared" si="69"/>
        <v>0</v>
      </c>
    </row>
    <row r="2199" spans="1:19" ht="11.85" customHeight="1" x14ac:dyDescent="0.2">
      <c r="A2199" s="48" t="s">
        <v>513</v>
      </c>
      <c r="B2199" s="198" t="s">
        <v>339</v>
      </c>
      <c r="C2199" s="199"/>
      <c r="D2199" s="200"/>
      <c r="E2199" s="204" t="s">
        <v>351</v>
      </c>
      <c r="F2199" s="205"/>
      <c r="G2199" s="50" t="s">
        <v>350</v>
      </c>
      <c r="H2199" s="204" t="s">
        <v>396</v>
      </c>
      <c r="I2199" s="205"/>
      <c r="K2199" s="48" t="str">
        <f t="shared" si="68"/>
        <v>г Одинцово, ш Можайское, 130</v>
      </c>
      <c r="L2199" s="48" t="str">
        <f>VLOOKUP(A:A,Лист2!$A:$F,2,FALSE)</f>
        <v>г.Одинцово, Можайское шоссе, 130</v>
      </c>
      <c r="S2199" s="48">
        <f t="shared" si="69"/>
        <v>0</v>
      </c>
    </row>
    <row r="2200" spans="1:19" ht="11.85" customHeight="1" x14ac:dyDescent="0.2">
      <c r="A2200" s="48" t="s">
        <v>513</v>
      </c>
      <c r="B2200" s="209"/>
      <c r="C2200" s="210"/>
      <c r="D2200" s="211"/>
      <c r="E2200" s="204" t="s">
        <v>371</v>
      </c>
      <c r="F2200" s="205"/>
      <c r="G2200" s="50" t="s">
        <v>350</v>
      </c>
      <c r="H2200" s="204" t="s">
        <v>396</v>
      </c>
      <c r="I2200" s="205"/>
      <c r="K2200" s="48" t="str">
        <f t="shared" si="68"/>
        <v>г Одинцово, ш Можайское, 130</v>
      </c>
      <c r="L2200" s="48" t="str">
        <f>VLOOKUP(A:A,Лист2!$A:$F,2,FALSE)</f>
        <v>г.Одинцово, Можайское шоссе, 130</v>
      </c>
      <c r="S2200" s="48">
        <f t="shared" si="69"/>
        <v>0</v>
      </c>
    </row>
    <row r="2201" spans="1:19" ht="11.85" customHeight="1" x14ac:dyDescent="0.2">
      <c r="A2201" s="48" t="s">
        <v>513</v>
      </c>
      <c r="B2201" s="209"/>
      <c r="C2201" s="210"/>
      <c r="D2201" s="211"/>
      <c r="E2201" s="204" t="s">
        <v>369</v>
      </c>
      <c r="F2201" s="205"/>
      <c r="G2201" s="50" t="s">
        <v>368</v>
      </c>
      <c r="H2201" s="204" t="s">
        <v>398</v>
      </c>
      <c r="I2201" s="205"/>
      <c r="K2201" s="48" t="str">
        <f t="shared" si="68"/>
        <v>г Одинцово, ш Можайское, 130</v>
      </c>
      <c r="L2201" s="48" t="str">
        <f>VLOOKUP(A:A,Лист2!$A:$F,2,FALSE)</f>
        <v>г.Одинцово, Можайское шоссе, 130</v>
      </c>
      <c r="S2201" s="48">
        <f t="shared" si="69"/>
        <v>0</v>
      </c>
    </row>
    <row r="2202" spans="1:19" ht="11.1" customHeight="1" x14ac:dyDescent="0.2">
      <c r="A2202" s="48" t="s">
        <v>513</v>
      </c>
      <c r="B2202" s="209"/>
      <c r="C2202" s="210"/>
      <c r="D2202" s="211"/>
      <c r="E2202" s="204" t="s">
        <v>366</v>
      </c>
      <c r="F2202" s="205"/>
      <c r="G2202" s="50" t="s">
        <v>365</v>
      </c>
      <c r="H2202" s="204" t="s">
        <v>401</v>
      </c>
      <c r="I2202" s="205"/>
      <c r="K2202" s="48" t="str">
        <f t="shared" si="68"/>
        <v>г Одинцово, ш Можайское, 130</v>
      </c>
      <c r="L2202" s="48" t="str">
        <f>VLOOKUP(A:A,Лист2!$A:$F,2,FALSE)</f>
        <v>г.Одинцово, Можайское шоссе, 130</v>
      </c>
      <c r="S2202" s="48">
        <f t="shared" si="69"/>
        <v>0</v>
      </c>
    </row>
    <row r="2203" spans="1:19" ht="11.85" customHeight="1" x14ac:dyDescent="0.2">
      <c r="A2203" s="48" t="s">
        <v>513</v>
      </c>
      <c r="B2203" s="209"/>
      <c r="C2203" s="210"/>
      <c r="D2203" s="211"/>
      <c r="E2203" s="204" t="s">
        <v>500</v>
      </c>
      <c r="F2203" s="205"/>
      <c r="G2203" s="50" t="s">
        <v>373</v>
      </c>
      <c r="H2203" s="204" t="s">
        <v>336</v>
      </c>
      <c r="I2203" s="205"/>
      <c r="K2203" s="48" t="str">
        <f t="shared" si="68"/>
        <v>г Одинцово, ш Можайское, 130</v>
      </c>
      <c r="L2203" s="48" t="str">
        <f>VLOOKUP(A:A,Лист2!$A:$F,2,FALSE)</f>
        <v>г.Одинцово, Можайское шоссе, 130</v>
      </c>
      <c r="S2203" s="57">
        <f>G2203*1</f>
        <v>48.16</v>
      </c>
    </row>
    <row r="2204" spans="1:19" ht="11.85" customHeight="1" x14ac:dyDescent="0.2">
      <c r="A2204" s="48" t="s">
        <v>513</v>
      </c>
      <c r="B2204" s="201"/>
      <c r="C2204" s="202"/>
      <c r="D2204" s="203"/>
      <c r="E2204" s="204" t="s">
        <v>499</v>
      </c>
      <c r="F2204" s="205"/>
      <c r="G2204" s="50" t="s">
        <v>498</v>
      </c>
      <c r="H2204" s="204" t="s">
        <v>375</v>
      </c>
      <c r="I2204" s="205"/>
      <c r="K2204" s="48" t="str">
        <f t="shared" si="68"/>
        <v>г Одинцово, ш Можайское, 130</v>
      </c>
      <c r="L2204" s="48" t="str">
        <f>VLOOKUP(A:A,Лист2!$A:$F,2,FALSE)</f>
        <v>г.Одинцово, Можайское шоссе, 130</v>
      </c>
      <c r="S2204" s="48">
        <f t="shared" si="69"/>
        <v>0</v>
      </c>
    </row>
    <row r="2205" spans="1:19" ht="11.85" customHeight="1" x14ac:dyDescent="0.2">
      <c r="A2205" s="48" t="s">
        <v>513</v>
      </c>
      <c r="B2205" s="198" t="s">
        <v>497</v>
      </c>
      <c r="C2205" s="199"/>
      <c r="D2205" s="200"/>
      <c r="E2205" s="204" t="s">
        <v>495</v>
      </c>
      <c r="F2205" s="205"/>
      <c r="G2205" s="50" t="s">
        <v>365</v>
      </c>
      <c r="H2205" s="204" t="s">
        <v>494</v>
      </c>
      <c r="I2205" s="205"/>
      <c r="K2205" s="48" t="str">
        <f t="shared" si="68"/>
        <v>г Одинцово, ш Можайское, 130</v>
      </c>
      <c r="L2205" s="48" t="str">
        <f>VLOOKUP(A:A,Лист2!$A:$F,2,FALSE)</f>
        <v>г.Одинцово, Можайское шоссе, 130</v>
      </c>
      <c r="S2205" s="48">
        <f t="shared" si="69"/>
        <v>0</v>
      </c>
    </row>
    <row r="2206" spans="1:19" ht="11.1" customHeight="1" x14ac:dyDescent="0.2">
      <c r="A2206" s="48" t="s">
        <v>513</v>
      </c>
      <c r="B2206" s="209"/>
      <c r="C2206" s="210"/>
      <c r="D2206" s="211"/>
      <c r="E2206" s="204" t="s">
        <v>492</v>
      </c>
      <c r="F2206" s="205"/>
      <c r="G2206" s="50" t="s">
        <v>350</v>
      </c>
      <c r="H2206" s="204" t="s">
        <v>491</v>
      </c>
      <c r="I2206" s="205"/>
      <c r="K2206" s="48" t="str">
        <f t="shared" si="68"/>
        <v>г Одинцово, ш Можайское, 130</v>
      </c>
      <c r="L2206" s="48" t="str">
        <f>VLOOKUP(A:A,Лист2!$A:$F,2,FALSE)</f>
        <v>г.Одинцово, Можайское шоссе, 130</v>
      </c>
      <c r="S2206" s="48">
        <f t="shared" si="69"/>
        <v>0</v>
      </c>
    </row>
    <row r="2207" spans="1:19" ht="11.85" customHeight="1" x14ac:dyDescent="0.2">
      <c r="A2207" s="48" t="s">
        <v>513</v>
      </c>
      <c r="B2207" s="201"/>
      <c r="C2207" s="202"/>
      <c r="D2207" s="203"/>
      <c r="E2207" s="204" t="s">
        <v>489</v>
      </c>
      <c r="F2207" s="205"/>
      <c r="G2207" s="50" t="s">
        <v>350</v>
      </c>
      <c r="H2207" s="204" t="s">
        <v>488</v>
      </c>
      <c r="I2207" s="205"/>
      <c r="K2207" s="48" t="str">
        <f t="shared" si="68"/>
        <v>г Одинцово, ш Можайское, 130</v>
      </c>
      <c r="L2207" s="48" t="str">
        <f>VLOOKUP(A:A,Лист2!$A:$F,2,FALSE)</f>
        <v>г.Одинцово, Можайское шоссе, 130</v>
      </c>
      <c r="S2207" s="48">
        <f t="shared" si="69"/>
        <v>0</v>
      </c>
    </row>
    <row r="2208" spans="1:19" ht="11.85" customHeight="1" x14ac:dyDescent="0.2">
      <c r="A2208" s="48" t="s">
        <v>513</v>
      </c>
      <c r="B2208" s="51"/>
      <c r="C2208" s="196" t="s">
        <v>512</v>
      </c>
      <c r="D2208" s="197"/>
      <c r="E2208" s="197"/>
      <c r="F2208" s="197"/>
      <c r="G2208" s="197"/>
      <c r="H2208" s="197"/>
      <c r="I2208" s="196"/>
      <c r="K2208" s="48" t="str">
        <f t="shared" si="68"/>
        <v>г Одинцово, ш Можайское, 130</v>
      </c>
      <c r="L2208" s="48" t="str">
        <f>VLOOKUP(A:A,Лист2!$A:$F,2,FALSE)</f>
        <v>г.Одинцово, Можайское шоссе, 130</v>
      </c>
      <c r="S2208" s="48">
        <f t="shared" si="69"/>
        <v>0</v>
      </c>
    </row>
    <row r="2209" spans="1:19" ht="11.85" customHeight="1" x14ac:dyDescent="0.2">
      <c r="A2209" s="48" t="s">
        <v>512</v>
      </c>
      <c r="B2209" s="198" t="s">
        <v>339</v>
      </c>
      <c r="C2209" s="212"/>
      <c r="D2209" s="213"/>
      <c r="E2209" s="204" t="s">
        <v>351</v>
      </c>
      <c r="F2209" s="205"/>
      <c r="G2209" s="50" t="s">
        <v>350</v>
      </c>
      <c r="H2209" s="204" t="s">
        <v>396</v>
      </c>
      <c r="I2209" s="205"/>
      <c r="K2209" s="48" t="str">
        <f t="shared" si="68"/>
        <v>г Одинцово, ш Можайское, 132</v>
      </c>
      <c r="L2209" s="48" t="str">
        <f>VLOOKUP(A:A,Лист2!$A:$F,2,FALSE)</f>
        <v>г.Одинцово, Можайское шоссе, 132</v>
      </c>
      <c r="S2209" s="48">
        <f t="shared" si="69"/>
        <v>0</v>
      </c>
    </row>
    <row r="2210" spans="1:19" ht="11.85" customHeight="1" x14ac:dyDescent="0.2">
      <c r="A2210" s="48" t="s">
        <v>512</v>
      </c>
      <c r="B2210" s="198" t="s">
        <v>339</v>
      </c>
      <c r="C2210" s="199"/>
      <c r="D2210" s="200"/>
      <c r="E2210" s="204" t="s">
        <v>371</v>
      </c>
      <c r="F2210" s="205"/>
      <c r="G2210" s="50" t="s">
        <v>350</v>
      </c>
      <c r="H2210" s="204" t="s">
        <v>396</v>
      </c>
      <c r="I2210" s="205"/>
      <c r="K2210" s="48" t="str">
        <f t="shared" si="68"/>
        <v>г Одинцово, ш Можайское, 132</v>
      </c>
      <c r="L2210" s="48" t="str">
        <f>VLOOKUP(A:A,Лист2!$A:$F,2,FALSE)</f>
        <v>г.Одинцово, Можайское шоссе, 132</v>
      </c>
      <c r="S2210" s="48">
        <f t="shared" si="69"/>
        <v>0</v>
      </c>
    </row>
    <row r="2211" spans="1:19" ht="11.85" customHeight="1" x14ac:dyDescent="0.2">
      <c r="A2211" s="48" t="s">
        <v>512</v>
      </c>
      <c r="B2211" s="209"/>
      <c r="C2211" s="210"/>
      <c r="D2211" s="211"/>
      <c r="E2211" s="204" t="s">
        <v>369</v>
      </c>
      <c r="F2211" s="205"/>
      <c r="G2211" s="50" t="s">
        <v>368</v>
      </c>
      <c r="H2211" s="204" t="s">
        <v>398</v>
      </c>
      <c r="I2211" s="205"/>
      <c r="K2211" s="48" t="str">
        <f t="shared" si="68"/>
        <v>г Одинцово, ш Можайское, 132</v>
      </c>
      <c r="L2211" s="48" t="str">
        <f>VLOOKUP(A:A,Лист2!$A:$F,2,FALSE)</f>
        <v>г.Одинцово, Можайское шоссе, 132</v>
      </c>
      <c r="S2211" s="48">
        <f t="shared" si="69"/>
        <v>0</v>
      </c>
    </row>
    <row r="2212" spans="1:19" ht="11.85" customHeight="1" x14ac:dyDescent="0.2">
      <c r="A2212" s="48" t="s">
        <v>512</v>
      </c>
      <c r="B2212" s="209"/>
      <c r="C2212" s="210"/>
      <c r="D2212" s="211"/>
      <c r="E2212" s="204" t="s">
        <v>366</v>
      </c>
      <c r="F2212" s="205"/>
      <c r="G2212" s="50" t="s">
        <v>365</v>
      </c>
      <c r="H2212" s="204" t="s">
        <v>401</v>
      </c>
      <c r="I2212" s="205"/>
      <c r="K2212" s="48" t="str">
        <f t="shared" si="68"/>
        <v>г Одинцово, ш Можайское, 132</v>
      </c>
      <c r="L2212" s="48" t="str">
        <f>VLOOKUP(A:A,Лист2!$A:$F,2,FALSE)</f>
        <v>г.Одинцово, Можайское шоссе, 132</v>
      </c>
      <c r="S2212" s="48">
        <f t="shared" si="69"/>
        <v>0</v>
      </c>
    </row>
    <row r="2213" spans="1:19" ht="11.1" customHeight="1" x14ac:dyDescent="0.2">
      <c r="A2213" s="48" t="s">
        <v>512</v>
      </c>
      <c r="B2213" s="209"/>
      <c r="C2213" s="210"/>
      <c r="D2213" s="211"/>
      <c r="E2213" s="204" t="s">
        <v>510</v>
      </c>
      <c r="F2213" s="205"/>
      <c r="G2213" s="50" t="s">
        <v>509</v>
      </c>
      <c r="H2213" s="204" t="s">
        <v>336</v>
      </c>
      <c r="I2213" s="205"/>
      <c r="K2213" s="48" t="str">
        <f t="shared" si="68"/>
        <v>г Одинцово, ш Можайское, 132</v>
      </c>
      <c r="L2213" s="48" t="str">
        <f>VLOOKUP(A:A,Лист2!$A:$F,2,FALSE)</f>
        <v>г.Одинцово, Можайское шоссе, 132</v>
      </c>
      <c r="S2213" s="57">
        <f>G2213*1</f>
        <v>48.44</v>
      </c>
    </row>
    <row r="2214" spans="1:19" ht="11.85" customHeight="1" x14ac:dyDescent="0.2">
      <c r="A2214" s="48" t="s">
        <v>512</v>
      </c>
      <c r="B2214" s="201"/>
      <c r="C2214" s="202"/>
      <c r="D2214" s="203"/>
      <c r="E2214" s="204" t="s">
        <v>508</v>
      </c>
      <c r="F2214" s="205"/>
      <c r="G2214" s="50" t="s">
        <v>507</v>
      </c>
      <c r="H2214" s="204" t="s">
        <v>375</v>
      </c>
      <c r="I2214" s="205"/>
      <c r="K2214" s="48" t="str">
        <f t="shared" si="68"/>
        <v>г Одинцово, ш Можайское, 132</v>
      </c>
      <c r="L2214" s="48" t="str">
        <f>VLOOKUP(A:A,Лист2!$A:$F,2,FALSE)</f>
        <v>г.Одинцово, Можайское шоссе, 132</v>
      </c>
      <c r="S2214" s="48">
        <f t="shared" si="69"/>
        <v>0</v>
      </c>
    </row>
    <row r="2215" spans="1:19" ht="11.85" customHeight="1" x14ac:dyDescent="0.2">
      <c r="A2215" s="48" t="s">
        <v>512</v>
      </c>
      <c r="B2215" s="51"/>
      <c r="C2215" s="196" t="s">
        <v>511</v>
      </c>
      <c r="D2215" s="197"/>
      <c r="E2215" s="197"/>
      <c r="F2215" s="197"/>
      <c r="G2215" s="197"/>
      <c r="H2215" s="197"/>
      <c r="I2215" s="196"/>
      <c r="K2215" s="48" t="str">
        <f t="shared" si="68"/>
        <v>г Одинцово, ш Можайское, 132</v>
      </c>
      <c r="L2215" s="48" t="str">
        <f>VLOOKUP(A:A,Лист2!$A:$F,2,FALSE)</f>
        <v>г.Одинцово, Можайское шоссе, 132</v>
      </c>
      <c r="S2215" s="48">
        <f t="shared" si="69"/>
        <v>0</v>
      </c>
    </row>
    <row r="2216" spans="1:19" ht="11.85" customHeight="1" x14ac:dyDescent="0.2">
      <c r="A2216" s="48" t="s">
        <v>511</v>
      </c>
      <c r="B2216" s="198" t="s">
        <v>339</v>
      </c>
      <c r="C2216" s="199"/>
      <c r="D2216" s="200"/>
      <c r="E2216" s="204" t="s">
        <v>351</v>
      </c>
      <c r="F2216" s="205"/>
      <c r="G2216" s="50" t="s">
        <v>350</v>
      </c>
      <c r="H2216" s="204" t="s">
        <v>396</v>
      </c>
      <c r="I2216" s="205"/>
      <c r="K2216" s="48" t="str">
        <f t="shared" si="68"/>
        <v>г Одинцово, ш Можайское, 134</v>
      </c>
      <c r="L2216" s="48" t="str">
        <f>VLOOKUP(A:A,Лист2!$A:$F,2,FALSE)</f>
        <v>г.Одинцово, Можайское шоссе, 134</v>
      </c>
      <c r="S2216" s="48">
        <f t="shared" si="69"/>
        <v>0</v>
      </c>
    </row>
    <row r="2217" spans="1:19" ht="11.1" customHeight="1" x14ac:dyDescent="0.2">
      <c r="A2217" s="48" t="s">
        <v>511</v>
      </c>
      <c r="B2217" s="209"/>
      <c r="C2217" s="210"/>
      <c r="D2217" s="211"/>
      <c r="E2217" s="204" t="s">
        <v>371</v>
      </c>
      <c r="F2217" s="205"/>
      <c r="G2217" s="50" t="s">
        <v>350</v>
      </c>
      <c r="H2217" s="204" t="s">
        <v>396</v>
      </c>
      <c r="I2217" s="205"/>
      <c r="K2217" s="48" t="str">
        <f t="shared" si="68"/>
        <v>г Одинцово, ш Можайское, 134</v>
      </c>
      <c r="L2217" s="48" t="str">
        <f>VLOOKUP(A:A,Лист2!$A:$F,2,FALSE)</f>
        <v>г.Одинцово, Можайское шоссе, 134</v>
      </c>
      <c r="S2217" s="48">
        <f t="shared" si="69"/>
        <v>0</v>
      </c>
    </row>
    <row r="2218" spans="1:19" ht="11.85" customHeight="1" x14ac:dyDescent="0.2">
      <c r="A2218" s="48" t="s">
        <v>511</v>
      </c>
      <c r="B2218" s="209"/>
      <c r="C2218" s="210"/>
      <c r="D2218" s="211"/>
      <c r="E2218" s="204" t="s">
        <v>369</v>
      </c>
      <c r="F2218" s="205"/>
      <c r="G2218" s="50" t="s">
        <v>368</v>
      </c>
      <c r="H2218" s="204" t="s">
        <v>398</v>
      </c>
      <c r="I2218" s="205"/>
      <c r="K2218" s="48" t="str">
        <f t="shared" si="68"/>
        <v>г Одинцово, ш Можайское, 134</v>
      </c>
      <c r="L2218" s="48" t="str">
        <f>VLOOKUP(A:A,Лист2!$A:$F,2,FALSE)</f>
        <v>г.Одинцово, Можайское шоссе, 134</v>
      </c>
      <c r="S2218" s="48">
        <f t="shared" si="69"/>
        <v>0</v>
      </c>
    </row>
    <row r="2219" spans="1:19" ht="11.85" customHeight="1" x14ac:dyDescent="0.2">
      <c r="A2219" s="48" t="s">
        <v>511</v>
      </c>
      <c r="B2219" s="209"/>
      <c r="C2219" s="210"/>
      <c r="D2219" s="211"/>
      <c r="E2219" s="204" t="s">
        <v>366</v>
      </c>
      <c r="F2219" s="205"/>
      <c r="G2219" s="50" t="s">
        <v>365</v>
      </c>
      <c r="H2219" s="204" t="s">
        <v>401</v>
      </c>
      <c r="I2219" s="205"/>
      <c r="K2219" s="48" t="str">
        <f t="shared" si="68"/>
        <v>г Одинцово, ш Можайское, 134</v>
      </c>
      <c r="L2219" s="48" t="str">
        <f>VLOOKUP(A:A,Лист2!$A:$F,2,FALSE)</f>
        <v>г.Одинцово, Можайское шоссе, 134</v>
      </c>
      <c r="S2219" s="48">
        <f t="shared" si="69"/>
        <v>0</v>
      </c>
    </row>
    <row r="2220" spans="1:19" ht="11.85" customHeight="1" x14ac:dyDescent="0.2">
      <c r="A2220" s="48" t="s">
        <v>511</v>
      </c>
      <c r="B2220" s="209"/>
      <c r="C2220" s="210"/>
      <c r="D2220" s="211"/>
      <c r="E2220" s="204" t="s">
        <v>510</v>
      </c>
      <c r="F2220" s="205"/>
      <c r="G2220" s="50" t="s">
        <v>509</v>
      </c>
      <c r="H2220" s="204" t="s">
        <v>336</v>
      </c>
      <c r="I2220" s="205"/>
      <c r="K2220" s="48" t="str">
        <f t="shared" si="68"/>
        <v>г Одинцово, ш Можайское, 134</v>
      </c>
      <c r="L2220" s="48" t="str">
        <f>VLOOKUP(A:A,Лист2!$A:$F,2,FALSE)</f>
        <v>г.Одинцово, Можайское шоссе, 134</v>
      </c>
      <c r="S2220" s="57">
        <f>G2220*1</f>
        <v>48.44</v>
      </c>
    </row>
    <row r="2221" spans="1:19" ht="11.1" customHeight="1" x14ac:dyDescent="0.2">
      <c r="A2221" s="48" t="s">
        <v>511</v>
      </c>
      <c r="B2221" s="201"/>
      <c r="C2221" s="202"/>
      <c r="D2221" s="203"/>
      <c r="E2221" s="204" t="s">
        <v>508</v>
      </c>
      <c r="F2221" s="205"/>
      <c r="G2221" s="50" t="s">
        <v>507</v>
      </c>
      <c r="H2221" s="204" t="s">
        <v>375</v>
      </c>
      <c r="I2221" s="205"/>
      <c r="K2221" s="48" t="str">
        <f t="shared" si="68"/>
        <v>г Одинцово, ш Можайское, 134</v>
      </c>
      <c r="L2221" s="48" t="str">
        <f>VLOOKUP(A:A,Лист2!$A:$F,2,FALSE)</f>
        <v>г.Одинцово, Можайское шоссе, 134</v>
      </c>
      <c r="S2221" s="48">
        <f t="shared" si="69"/>
        <v>0</v>
      </c>
    </row>
    <row r="2222" spans="1:19" ht="11.85" customHeight="1" x14ac:dyDescent="0.2">
      <c r="A2222" s="48" t="s">
        <v>511</v>
      </c>
      <c r="B2222" s="51"/>
      <c r="C2222" s="196" t="s">
        <v>506</v>
      </c>
      <c r="D2222" s="197"/>
      <c r="E2222" s="197"/>
      <c r="F2222" s="197"/>
      <c r="G2222" s="197"/>
      <c r="H2222" s="197"/>
      <c r="I2222" s="196"/>
      <c r="K2222" s="48" t="str">
        <f t="shared" si="68"/>
        <v>г Одинцово, ш Можайское, 134</v>
      </c>
      <c r="L2222" s="48" t="str">
        <f>VLOOKUP(A:A,Лист2!$A:$F,2,FALSE)</f>
        <v>г.Одинцово, Можайское шоссе, 134</v>
      </c>
      <c r="S2222" s="48">
        <f t="shared" si="69"/>
        <v>0</v>
      </c>
    </row>
    <row r="2223" spans="1:19" ht="11.85" customHeight="1" x14ac:dyDescent="0.2">
      <c r="A2223" s="48" t="s">
        <v>506</v>
      </c>
      <c r="B2223" s="198" t="s">
        <v>505</v>
      </c>
      <c r="C2223" s="199"/>
      <c r="D2223" s="200"/>
      <c r="E2223" s="204" t="s">
        <v>504</v>
      </c>
      <c r="F2223" s="205"/>
      <c r="G2223" s="50" t="s">
        <v>368</v>
      </c>
      <c r="H2223" s="204" t="s">
        <v>406</v>
      </c>
      <c r="I2223" s="205"/>
      <c r="K2223" s="48" t="str">
        <f t="shared" si="68"/>
        <v>г Одинцово, ш Можайское, 136</v>
      </c>
      <c r="L2223" s="48" t="str">
        <f>VLOOKUP(A:A,Лист2!$A:$F,2,FALSE)</f>
        <v>г.Одинцово, Можайское шоссе, 136</v>
      </c>
      <c r="S2223" s="48">
        <f t="shared" si="69"/>
        <v>0</v>
      </c>
    </row>
    <row r="2224" spans="1:19" ht="11.85" customHeight="1" x14ac:dyDescent="0.2">
      <c r="A2224" s="48" t="s">
        <v>506</v>
      </c>
      <c r="B2224" s="209"/>
      <c r="C2224" s="210"/>
      <c r="D2224" s="211"/>
      <c r="E2224" s="204" t="s">
        <v>503</v>
      </c>
      <c r="F2224" s="205"/>
      <c r="G2224" s="50" t="s">
        <v>368</v>
      </c>
      <c r="H2224" s="204" t="s">
        <v>406</v>
      </c>
      <c r="I2224" s="205"/>
      <c r="K2224" s="48" t="str">
        <f t="shared" si="68"/>
        <v>г Одинцово, ш Можайское, 136</v>
      </c>
      <c r="L2224" s="48" t="str">
        <f>VLOOKUP(A:A,Лист2!$A:$F,2,FALSE)</f>
        <v>г.Одинцово, Можайское шоссе, 136</v>
      </c>
      <c r="S2224" s="48">
        <f t="shared" si="69"/>
        <v>0</v>
      </c>
    </row>
    <row r="2225" spans="1:19" ht="11.1" customHeight="1" x14ac:dyDescent="0.2">
      <c r="A2225" s="48" t="s">
        <v>506</v>
      </c>
      <c r="B2225" s="209"/>
      <c r="C2225" s="210"/>
      <c r="D2225" s="211"/>
      <c r="E2225" s="204" t="s">
        <v>502</v>
      </c>
      <c r="F2225" s="205"/>
      <c r="G2225" s="50" t="s">
        <v>368</v>
      </c>
      <c r="H2225" s="204" t="s">
        <v>488</v>
      </c>
      <c r="I2225" s="205"/>
      <c r="K2225" s="48" t="str">
        <f t="shared" si="68"/>
        <v>г Одинцово, ш Можайское, 136</v>
      </c>
      <c r="L2225" s="48" t="str">
        <f>VLOOKUP(A:A,Лист2!$A:$F,2,FALSE)</f>
        <v>г.Одинцово, Можайское шоссе, 136</v>
      </c>
      <c r="S2225" s="48">
        <f t="shared" si="69"/>
        <v>0</v>
      </c>
    </row>
    <row r="2226" spans="1:19" ht="11.85" customHeight="1" x14ac:dyDescent="0.2">
      <c r="A2226" s="48" t="s">
        <v>506</v>
      </c>
      <c r="B2226" s="201"/>
      <c r="C2226" s="202"/>
      <c r="D2226" s="203"/>
      <c r="E2226" s="204" t="s">
        <v>501</v>
      </c>
      <c r="F2226" s="205"/>
      <c r="G2226" s="50" t="s">
        <v>368</v>
      </c>
      <c r="H2226" s="204" t="s">
        <v>488</v>
      </c>
      <c r="I2226" s="205"/>
      <c r="K2226" s="48" t="str">
        <f t="shared" si="68"/>
        <v>г Одинцово, ш Можайское, 136</v>
      </c>
      <c r="L2226" s="48" t="str">
        <f>VLOOKUP(A:A,Лист2!$A:$F,2,FALSE)</f>
        <v>г.Одинцово, Можайское шоссе, 136</v>
      </c>
      <c r="S2226" s="48">
        <f t="shared" si="69"/>
        <v>0</v>
      </c>
    </row>
    <row r="2227" spans="1:19" ht="11.85" customHeight="1" x14ac:dyDescent="0.2">
      <c r="A2227" s="48" t="s">
        <v>506</v>
      </c>
      <c r="B2227" s="198" t="s">
        <v>339</v>
      </c>
      <c r="C2227" s="199"/>
      <c r="D2227" s="200"/>
      <c r="E2227" s="204" t="s">
        <v>351</v>
      </c>
      <c r="F2227" s="205"/>
      <c r="G2227" s="50" t="s">
        <v>350</v>
      </c>
      <c r="H2227" s="204" t="s">
        <v>396</v>
      </c>
      <c r="I2227" s="205"/>
      <c r="K2227" s="48" t="str">
        <f t="shared" si="68"/>
        <v>г Одинцово, ш Можайское, 136</v>
      </c>
      <c r="L2227" s="48" t="str">
        <f>VLOOKUP(A:A,Лист2!$A:$F,2,FALSE)</f>
        <v>г.Одинцово, Можайское шоссе, 136</v>
      </c>
      <c r="S2227" s="48">
        <f t="shared" si="69"/>
        <v>0</v>
      </c>
    </row>
    <row r="2228" spans="1:19" ht="11.85" customHeight="1" x14ac:dyDescent="0.2">
      <c r="A2228" s="48" t="s">
        <v>506</v>
      </c>
      <c r="B2228" s="209"/>
      <c r="C2228" s="210"/>
      <c r="D2228" s="211"/>
      <c r="E2228" s="204" t="s">
        <v>371</v>
      </c>
      <c r="F2228" s="205"/>
      <c r="G2228" s="50" t="s">
        <v>350</v>
      </c>
      <c r="H2228" s="204" t="s">
        <v>396</v>
      </c>
      <c r="I2228" s="205"/>
      <c r="K2228" s="48" t="str">
        <f t="shared" si="68"/>
        <v>г Одинцово, ш Можайское, 136</v>
      </c>
      <c r="L2228" s="48" t="str">
        <f>VLOOKUP(A:A,Лист2!$A:$F,2,FALSE)</f>
        <v>г.Одинцово, Можайское шоссе, 136</v>
      </c>
      <c r="S2228" s="48">
        <f t="shared" si="69"/>
        <v>0</v>
      </c>
    </row>
    <row r="2229" spans="1:19" ht="11.1" customHeight="1" x14ac:dyDescent="0.2">
      <c r="A2229" s="48" t="s">
        <v>506</v>
      </c>
      <c r="B2229" s="209"/>
      <c r="C2229" s="210"/>
      <c r="D2229" s="211"/>
      <c r="E2229" s="204" t="s">
        <v>369</v>
      </c>
      <c r="F2229" s="205"/>
      <c r="G2229" s="50" t="s">
        <v>368</v>
      </c>
      <c r="H2229" s="204" t="s">
        <v>398</v>
      </c>
      <c r="I2229" s="205"/>
      <c r="K2229" s="48" t="str">
        <f t="shared" si="68"/>
        <v>г Одинцово, ш Можайское, 136</v>
      </c>
      <c r="L2229" s="48" t="str">
        <f>VLOOKUP(A:A,Лист2!$A:$F,2,FALSE)</f>
        <v>г.Одинцово, Можайское шоссе, 136</v>
      </c>
      <c r="S2229" s="48">
        <f t="shared" si="69"/>
        <v>0</v>
      </c>
    </row>
    <row r="2230" spans="1:19" ht="11.85" customHeight="1" x14ac:dyDescent="0.2">
      <c r="A2230" s="48" t="s">
        <v>506</v>
      </c>
      <c r="B2230" s="209"/>
      <c r="C2230" s="210"/>
      <c r="D2230" s="211"/>
      <c r="E2230" s="204" t="s">
        <v>366</v>
      </c>
      <c r="F2230" s="205"/>
      <c r="G2230" s="50" t="s">
        <v>365</v>
      </c>
      <c r="H2230" s="204" t="s">
        <v>401</v>
      </c>
      <c r="I2230" s="205"/>
      <c r="K2230" s="48" t="str">
        <f t="shared" si="68"/>
        <v>г Одинцово, ш Можайское, 136</v>
      </c>
      <c r="L2230" s="48" t="str">
        <f>VLOOKUP(A:A,Лист2!$A:$F,2,FALSE)</f>
        <v>г.Одинцово, Можайское шоссе, 136</v>
      </c>
      <c r="S2230" s="48">
        <f t="shared" si="69"/>
        <v>0</v>
      </c>
    </row>
    <row r="2231" spans="1:19" ht="11.85" customHeight="1" x14ac:dyDescent="0.2">
      <c r="A2231" s="48" t="s">
        <v>506</v>
      </c>
      <c r="B2231" s="209"/>
      <c r="C2231" s="210"/>
      <c r="D2231" s="211"/>
      <c r="E2231" s="204" t="s">
        <v>500</v>
      </c>
      <c r="F2231" s="205"/>
      <c r="G2231" s="50" t="s">
        <v>373</v>
      </c>
      <c r="H2231" s="204" t="s">
        <v>336</v>
      </c>
      <c r="I2231" s="205"/>
      <c r="K2231" s="48" t="str">
        <f t="shared" si="68"/>
        <v>г Одинцово, ш Можайское, 136</v>
      </c>
      <c r="L2231" s="48" t="str">
        <f>VLOOKUP(A:A,Лист2!$A:$F,2,FALSE)</f>
        <v>г.Одинцово, Можайское шоссе, 136</v>
      </c>
      <c r="S2231" s="57">
        <f>G2231*1</f>
        <v>48.16</v>
      </c>
    </row>
    <row r="2232" spans="1:19" ht="11.85" customHeight="1" x14ac:dyDescent="0.2">
      <c r="A2232" s="48" t="s">
        <v>506</v>
      </c>
      <c r="B2232" s="201"/>
      <c r="C2232" s="202"/>
      <c r="D2232" s="203"/>
      <c r="E2232" s="204" t="s">
        <v>499</v>
      </c>
      <c r="F2232" s="205"/>
      <c r="G2232" s="50" t="s">
        <v>498</v>
      </c>
      <c r="H2232" s="204" t="s">
        <v>375</v>
      </c>
      <c r="I2232" s="205"/>
      <c r="K2232" s="48" t="str">
        <f t="shared" si="68"/>
        <v>г Одинцово, ш Можайское, 136</v>
      </c>
      <c r="L2232" s="48" t="str">
        <f>VLOOKUP(A:A,Лист2!$A:$F,2,FALSE)</f>
        <v>г.Одинцово, Можайское шоссе, 136</v>
      </c>
      <c r="S2232" s="48">
        <f t="shared" si="69"/>
        <v>0</v>
      </c>
    </row>
    <row r="2233" spans="1:19" ht="11.1" customHeight="1" x14ac:dyDescent="0.2">
      <c r="A2233" s="48" t="s">
        <v>506</v>
      </c>
      <c r="B2233" s="198" t="s">
        <v>497</v>
      </c>
      <c r="C2233" s="199"/>
      <c r="D2233" s="200"/>
      <c r="E2233" s="204" t="s">
        <v>496</v>
      </c>
      <c r="F2233" s="205"/>
      <c r="G2233" s="50" t="s">
        <v>365</v>
      </c>
      <c r="H2233" s="204" t="s">
        <v>494</v>
      </c>
      <c r="I2233" s="205"/>
      <c r="K2233" s="48" t="str">
        <f t="shared" si="68"/>
        <v>г Одинцово, ш Можайское, 136</v>
      </c>
      <c r="L2233" s="48" t="str">
        <f>VLOOKUP(A:A,Лист2!$A:$F,2,FALSE)</f>
        <v>г.Одинцово, Можайское шоссе, 136</v>
      </c>
      <c r="S2233" s="48">
        <f t="shared" si="69"/>
        <v>0</v>
      </c>
    </row>
    <row r="2234" spans="1:19" ht="11.85" customHeight="1" x14ac:dyDescent="0.2">
      <c r="A2234" s="48" t="s">
        <v>506</v>
      </c>
      <c r="B2234" s="209"/>
      <c r="C2234" s="210"/>
      <c r="D2234" s="211"/>
      <c r="E2234" s="204" t="s">
        <v>495</v>
      </c>
      <c r="F2234" s="205"/>
      <c r="G2234" s="50" t="s">
        <v>365</v>
      </c>
      <c r="H2234" s="204" t="s">
        <v>494</v>
      </c>
      <c r="I2234" s="205"/>
      <c r="K2234" s="48" t="str">
        <f t="shared" si="68"/>
        <v>г Одинцово, ш Можайское, 136</v>
      </c>
      <c r="L2234" s="48" t="str">
        <f>VLOOKUP(A:A,Лист2!$A:$F,2,FALSE)</f>
        <v>г.Одинцово, Можайское шоссе, 136</v>
      </c>
      <c r="S2234" s="48">
        <f t="shared" si="69"/>
        <v>0</v>
      </c>
    </row>
    <row r="2235" spans="1:19" ht="11.85" customHeight="1" x14ac:dyDescent="0.2">
      <c r="A2235" s="48" t="s">
        <v>506</v>
      </c>
      <c r="B2235" s="209"/>
      <c r="C2235" s="210"/>
      <c r="D2235" s="211"/>
      <c r="E2235" s="204" t="s">
        <v>493</v>
      </c>
      <c r="F2235" s="205"/>
      <c r="G2235" s="50" t="s">
        <v>350</v>
      </c>
      <c r="H2235" s="204" t="s">
        <v>491</v>
      </c>
      <c r="I2235" s="205"/>
      <c r="K2235" s="48" t="str">
        <f t="shared" si="68"/>
        <v>г Одинцово, ш Можайское, 136</v>
      </c>
      <c r="L2235" s="48" t="str">
        <f>VLOOKUP(A:A,Лист2!$A:$F,2,FALSE)</f>
        <v>г.Одинцово, Можайское шоссе, 136</v>
      </c>
      <c r="S2235" s="48">
        <f t="shared" si="69"/>
        <v>0</v>
      </c>
    </row>
    <row r="2236" spans="1:19" ht="11.85" customHeight="1" x14ac:dyDescent="0.2">
      <c r="A2236" s="48" t="s">
        <v>506</v>
      </c>
      <c r="B2236" s="209"/>
      <c r="C2236" s="210"/>
      <c r="D2236" s="211"/>
      <c r="E2236" s="204" t="s">
        <v>492</v>
      </c>
      <c r="F2236" s="205"/>
      <c r="G2236" s="50" t="s">
        <v>350</v>
      </c>
      <c r="H2236" s="204" t="s">
        <v>491</v>
      </c>
      <c r="I2236" s="205"/>
      <c r="K2236" s="48" t="str">
        <f t="shared" si="68"/>
        <v>г Одинцово, ш Можайское, 136</v>
      </c>
      <c r="L2236" s="48" t="str">
        <f>VLOOKUP(A:A,Лист2!$A:$F,2,FALSE)</f>
        <v>г.Одинцово, Можайское шоссе, 136</v>
      </c>
      <c r="S2236" s="48">
        <f t="shared" si="69"/>
        <v>0</v>
      </c>
    </row>
    <row r="2237" spans="1:19" ht="11.1" customHeight="1" x14ac:dyDescent="0.2">
      <c r="A2237" s="48" t="s">
        <v>506</v>
      </c>
      <c r="B2237" s="209"/>
      <c r="C2237" s="210"/>
      <c r="D2237" s="211"/>
      <c r="E2237" s="204" t="s">
        <v>490</v>
      </c>
      <c r="F2237" s="205"/>
      <c r="G2237" s="50" t="s">
        <v>350</v>
      </c>
      <c r="H2237" s="204" t="s">
        <v>488</v>
      </c>
      <c r="I2237" s="205"/>
      <c r="K2237" s="48" t="str">
        <f t="shared" si="68"/>
        <v>г Одинцово, ш Можайское, 136</v>
      </c>
      <c r="L2237" s="48" t="str">
        <f>VLOOKUP(A:A,Лист2!$A:$F,2,FALSE)</f>
        <v>г.Одинцово, Можайское шоссе, 136</v>
      </c>
      <c r="S2237" s="48">
        <f t="shared" si="69"/>
        <v>0</v>
      </c>
    </row>
    <row r="2238" spans="1:19" ht="11.85" customHeight="1" x14ac:dyDescent="0.2">
      <c r="A2238" s="48" t="s">
        <v>506</v>
      </c>
      <c r="B2238" s="201"/>
      <c r="C2238" s="202"/>
      <c r="D2238" s="203"/>
      <c r="E2238" s="204" t="s">
        <v>489</v>
      </c>
      <c r="F2238" s="205"/>
      <c r="G2238" s="50" t="s">
        <v>350</v>
      </c>
      <c r="H2238" s="204" t="s">
        <v>488</v>
      </c>
      <c r="I2238" s="205"/>
      <c r="K2238" s="48" t="str">
        <f t="shared" si="68"/>
        <v>г Одинцово, ш Можайское, 136</v>
      </c>
      <c r="L2238" s="48" t="str">
        <f>VLOOKUP(A:A,Лист2!$A:$F,2,FALSE)</f>
        <v>г.Одинцово, Можайское шоссе, 136</v>
      </c>
      <c r="S2238" s="48">
        <f t="shared" si="69"/>
        <v>0</v>
      </c>
    </row>
    <row r="2239" spans="1:19" ht="11.85" customHeight="1" x14ac:dyDescent="0.2">
      <c r="A2239" s="48" t="s">
        <v>506</v>
      </c>
      <c r="B2239" s="51"/>
      <c r="C2239" s="196" t="s">
        <v>487</v>
      </c>
      <c r="D2239" s="197"/>
      <c r="E2239" s="197"/>
      <c r="F2239" s="197"/>
      <c r="G2239" s="197"/>
      <c r="H2239" s="197"/>
      <c r="I2239" s="196"/>
      <c r="K2239" s="48" t="str">
        <f t="shared" si="68"/>
        <v>г Одинцово, ш Можайское, 136</v>
      </c>
      <c r="L2239" s="48" t="str">
        <f>VLOOKUP(A:A,Лист2!$A:$F,2,FALSE)</f>
        <v>г.Одинцово, Можайское шоссе, 136</v>
      </c>
      <c r="S2239" s="48">
        <f t="shared" si="69"/>
        <v>0</v>
      </c>
    </row>
    <row r="2240" spans="1:19" ht="11.85" customHeight="1" x14ac:dyDescent="0.2">
      <c r="A2240" s="48" t="s">
        <v>487</v>
      </c>
      <c r="B2240" s="198" t="s">
        <v>343</v>
      </c>
      <c r="C2240" s="212"/>
      <c r="D2240" s="213"/>
      <c r="E2240" s="204" t="s">
        <v>437</v>
      </c>
      <c r="F2240" s="205"/>
      <c r="G2240" s="50" t="s">
        <v>341</v>
      </c>
      <c r="H2240" s="204" t="s">
        <v>336</v>
      </c>
      <c r="I2240" s="205"/>
      <c r="K2240" s="48" t="str">
        <f t="shared" si="68"/>
        <v>п ВНИИССОК, -, 7</v>
      </c>
      <c r="L2240" s="48" t="str">
        <f>VLOOKUP(A:A,Лист2!$A:$F,2,FALSE)</f>
        <v>ВНИИССОК п., ВНИИССОК, 7</v>
      </c>
      <c r="S2240" s="48">
        <f t="shared" si="69"/>
        <v>0</v>
      </c>
    </row>
    <row r="2241" spans="1:19" ht="11.1" customHeight="1" x14ac:dyDescent="0.2">
      <c r="A2241" s="48" t="s">
        <v>487</v>
      </c>
      <c r="B2241" s="198" t="s">
        <v>339</v>
      </c>
      <c r="C2241" s="199"/>
      <c r="D2241" s="200"/>
      <c r="E2241" s="204" t="s">
        <v>486</v>
      </c>
      <c r="F2241" s="205"/>
      <c r="G2241" s="50" t="s">
        <v>485</v>
      </c>
      <c r="H2241" s="204" t="s">
        <v>336</v>
      </c>
      <c r="I2241" s="205"/>
      <c r="K2241" s="48" t="str">
        <f t="shared" si="68"/>
        <v>п ВНИИССОК, -, 7</v>
      </c>
      <c r="L2241" s="48" t="str">
        <f>VLOOKUP(A:A,Лист2!$A:$F,2,FALSE)</f>
        <v>ВНИИССОК п., ВНИИССОК, 7</v>
      </c>
      <c r="S2241" s="57">
        <f>G2241*1</f>
        <v>34.979999999999997</v>
      </c>
    </row>
    <row r="2242" spans="1:19" ht="11.85" customHeight="1" x14ac:dyDescent="0.2">
      <c r="A2242" s="48" t="s">
        <v>487</v>
      </c>
      <c r="B2242" s="209"/>
      <c r="C2242" s="210"/>
      <c r="D2242" s="211"/>
      <c r="E2242" s="204" t="s">
        <v>480</v>
      </c>
      <c r="F2242" s="205"/>
      <c r="G2242" s="50" t="s">
        <v>365</v>
      </c>
      <c r="H2242" s="204" t="s">
        <v>377</v>
      </c>
      <c r="I2242" s="205"/>
      <c r="K2242" s="48" t="str">
        <f t="shared" si="68"/>
        <v>п ВНИИССОК, -, 7</v>
      </c>
      <c r="L2242" s="48" t="str">
        <f>VLOOKUP(A:A,Лист2!$A:$F,2,FALSE)</f>
        <v>ВНИИССОК п., ВНИИССОК, 7</v>
      </c>
      <c r="S2242" s="48">
        <f t="shared" si="69"/>
        <v>0</v>
      </c>
    </row>
    <row r="2243" spans="1:19" ht="11.85" customHeight="1" x14ac:dyDescent="0.2">
      <c r="A2243" s="48" t="s">
        <v>487</v>
      </c>
      <c r="B2243" s="209"/>
      <c r="C2243" s="210"/>
      <c r="D2243" s="211"/>
      <c r="E2243" s="204" t="s">
        <v>461</v>
      </c>
      <c r="F2243" s="205"/>
      <c r="G2243" s="50" t="s">
        <v>350</v>
      </c>
      <c r="H2243" s="204" t="s">
        <v>379</v>
      </c>
      <c r="I2243" s="205"/>
      <c r="K2243" s="48" t="str">
        <f t="shared" si="68"/>
        <v>п ВНИИССОК, -, 7</v>
      </c>
      <c r="L2243" s="48" t="str">
        <f>VLOOKUP(A:A,Лист2!$A:$F,2,FALSE)</f>
        <v>ВНИИССОК п., ВНИИССОК, 7</v>
      </c>
      <c r="S2243" s="48">
        <f t="shared" si="69"/>
        <v>0</v>
      </c>
    </row>
    <row r="2244" spans="1:19" ht="11.85" customHeight="1" x14ac:dyDescent="0.2">
      <c r="A2244" s="48" t="s">
        <v>487</v>
      </c>
      <c r="B2244" s="209"/>
      <c r="C2244" s="210"/>
      <c r="D2244" s="211"/>
      <c r="E2244" s="204" t="s">
        <v>479</v>
      </c>
      <c r="F2244" s="205"/>
      <c r="G2244" s="50" t="s">
        <v>368</v>
      </c>
      <c r="H2244" s="204" t="s">
        <v>378</v>
      </c>
      <c r="I2244" s="205"/>
      <c r="K2244" s="48" t="str">
        <f t="shared" si="68"/>
        <v>п ВНИИССОК, -, 7</v>
      </c>
      <c r="L2244" s="48" t="str">
        <f>VLOOKUP(A:A,Лист2!$A:$F,2,FALSE)</f>
        <v>ВНИИССОК п., ВНИИССОК, 7</v>
      </c>
      <c r="S2244" s="48">
        <f t="shared" si="69"/>
        <v>0</v>
      </c>
    </row>
    <row r="2245" spans="1:19" ht="11.1" customHeight="1" x14ac:dyDescent="0.2">
      <c r="A2245" s="48" t="s">
        <v>487</v>
      </c>
      <c r="B2245" s="209"/>
      <c r="C2245" s="210"/>
      <c r="D2245" s="211"/>
      <c r="E2245" s="204" t="s">
        <v>459</v>
      </c>
      <c r="F2245" s="205"/>
      <c r="G2245" s="50" t="s">
        <v>350</v>
      </c>
      <c r="H2245" s="204" t="s">
        <v>379</v>
      </c>
      <c r="I2245" s="205"/>
      <c r="K2245" s="48" t="str">
        <f t="shared" si="68"/>
        <v>п ВНИИССОК, -, 7</v>
      </c>
      <c r="L2245" s="48" t="str">
        <f>VLOOKUP(A:A,Лист2!$A:$F,2,FALSE)</f>
        <v>ВНИИССОК п., ВНИИССОК, 7</v>
      </c>
      <c r="S2245" s="48">
        <f t="shared" si="69"/>
        <v>0</v>
      </c>
    </row>
    <row r="2246" spans="1:19" ht="11.85" customHeight="1" x14ac:dyDescent="0.2">
      <c r="A2246" s="48" t="s">
        <v>487</v>
      </c>
      <c r="B2246" s="201"/>
      <c r="C2246" s="202"/>
      <c r="D2246" s="203"/>
      <c r="E2246" s="204" t="s">
        <v>376</v>
      </c>
      <c r="F2246" s="205"/>
      <c r="G2246" s="50" t="s">
        <v>341</v>
      </c>
      <c r="H2246" s="204" t="s">
        <v>375</v>
      </c>
      <c r="I2246" s="205"/>
      <c r="K2246" s="48" t="str">
        <f t="shared" si="68"/>
        <v>п ВНИИССОК, -, 7</v>
      </c>
      <c r="L2246" s="48" t="str">
        <f>VLOOKUP(A:A,Лист2!$A:$F,2,FALSE)</f>
        <v>ВНИИССОК п., ВНИИССОК, 7</v>
      </c>
      <c r="S2246" s="48">
        <f t="shared" si="69"/>
        <v>0</v>
      </c>
    </row>
    <row r="2247" spans="1:19" ht="11.85" customHeight="1" x14ac:dyDescent="0.2">
      <c r="A2247" s="48" t="s">
        <v>487</v>
      </c>
      <c r="B2247" s="51"/>
      <c r="C2247" s="196" t="s">
        <v>484</v>
      </c>
      <c r="D2247" s="197"/>
      <c r="E2247" s="197"/>
      <c r="F2247" s="197"/>
      <c r="G2247" s="197"/>
      <c r="H2247" s="197"/>
      <c r="I2247" s="196"/>
      <c r="K2247" s="48" t="str">
        <f t="shared" si="68"/>
        <v>п ВНИИССОК, -, 7</v>
      </c>
      <c r="L2247" s="48" t="str">
        <f>VLOOKUP(A:A,Лист2!$A:$F,2,FALSE)</f>
        <v>ВНИИССОК п., ВНИИССОК, 7</v>
      </c>
      <c r="S2247" s="48">
        <f t="shared" si="69"/>
        <v>0</v>
      </c>
    </row>
    <row r="2248" spans="1:19" ht="11.85" customHeight="1" x14ac:dyDescent="0.2">
      <c r="A2248" s="48" t="s">
        <v>484</v>
      </c>
      <c r="B2248" s="198" t="s">
        <v>450</v>
      </c>
      <c r="C2248" s="199"/>
      <c r="D2248" s="200"/>
      <c r="E2248" s="204" t="s">
        <v>449</v>
      </c>
      <c r="F2248" s="205"/>
      <c r="G2248" s="50" t="s">
        <v>350</v>
      </c>
      <c r="H2248" s="204" t="s">
        <v>375</v>
      </c>
      <c r="I2248" s="205"/>
      <c r="K2248" s="48" t="str">
        <f t="shared" si="68"/>
        <v>п ВНИИССОК, -, 9</v>
      </c>
      <c r="L2248" s="48" t="str">
        <f>VLOOKUP(A:A,Лист2!$A:$F,2,FALSE)</f>
        <v>ВНИИССОК п., ВНИИССОК, 9</v>
      </c>
      <c r="S2248" s="48">
        <f t="shared" si="69"/>
        <v>0</v>
      </c>
    </row>
    <row r="2249" spans="1:19" ht="11.1" customHeight="1" x14ac:dyDescent="0.2">
      <c r="A2249" s="48" t="s">
        <v>484</v>
      </c>
      <c r="B2249" s="209"/>
      <c r="C2249" s="210"/>
      <c r="D2249" s="211"/>
      <c r="E2249" s="204" t="s">
        <v>483</v>
      </c>
      <c r="F2249" s="205"/>
      <c r="G2249" s="50" t="s">
        <v>365</v>
      </c>
      <c r="H2249" s="204" t="s">
        <v>409</v>
      </c>
      <c r="I2249" s="205"/>
      <c r="K2249" s="48" t="str">
        <f t="shared" si="68"/>
        <v>п ВНИИССОК, -, 9</v>
      </c>
      <c r="L2249" s="48" t="str">
        <f>VLOOKUP(A:A,Лист2!$A:$F,2,FALSE)</f>
        <v>ВНИИССОК п., ВНИИССОК, 9</v>
      </c>
      <c r="S2249" s="48">
        <f t="shared" si="69"/>
        <v>0</v>
      </c>
    </row>
    <row r="2250" spans="1:19" ht="11.85" customHeight="1" x14ac:dyDescent="0.2">
      <c r="A2250" s="48" t="s">
        <v>484</v>
      </c>
      <c r="B2250" s="201"/>
      <c r="C2250" s="202"/>
      <c r="D2250" s="203"/>
      <c r="E2250" s="204" t="s">
        <v>448</v>
      </c>
      <c r="F2250" s="205"/>
      <c r="G2250" s="50" t="s">
        <v>350</v>
      </c>
      <c r="H2250" s="204" t="s">
        <v>411</v>
      </c>
      <c r="I2250" s="205"/>
      <c r="K2250" s="48" t="str">
        <f t="shared" ref="K2250:K2313" si="70">IF(C2249&gt;0,C2249,K2249)</f>
        <v>п ВНИИССОК, -, 9</v>
      </c>
      <c r="L2250" s="48" t="str">
        <f>VLOOKUP(A:A,Лист2!$A:$F,2,FALSE)</f>
        <v>ВНИИССОК п., ВНИИССОК, 9</v>
      </c>
      <c r="S2250" s="48">
        <f t="shared" ref="S2250:S2313" si="71">IF($E2250=S$7,G2250,0)</f>
        <v>0</v>
      </c>
    </row>
    <row r="2251" spans="1:19" ht="11.85" customHeight="1" x14ac:dyDescent="0.2">
      <c r="A2251" s="48" t="s">
        <v>484</v>
      </c>
      <c r="B2251" s="198" t="s">
        <v>339</v>
      </c>
      <c r="C2251" s="199"/>
      <c r="D2251" s="200"/>
      <c r="E2251" s="204" t="s">
        <v>482</v>
      </c>
      <c r="F2251" s="205"/>
      <c r="G2251" s="50" t="s">
        <v>481</v>
      </c>
      <c r="H2251" s="204" t="s">
        <v>336</v>
      </c>
      <c r="I2251" s="205"/>
      <c r="K2251" s="48" t="str">
        <f t="shared" si="70"/>
        <v>п ВНИИССОК, -, 9</v>
      </c>
      <c r="L2251" s="48" t="str">
        <f>VLOOKUP(A:A,Лист2!$A:$F,2,FALSE)</f>
        <v>ВНИИССОК п., ВНИИССОК, 9</v>
      </c>
      <c r="S2251" s="57">
        <f>G2251*1</f>
        <v>40.33</v>
      </c>
    </row>
    <row r="2252" spans="1:19" ht="11.85" customHeight="1" x14ac:dyDescent="0.2">
      <c r="A2252" s="48" t="s">
        <v>484</v>
      </c>
      <c r="B2252" s="209"/>
      <c r="C2252" s="210"/>
      <c r="D2252" s="211"/>
      <c r="E2252" s="204" t="s">
        <v>480</v>
      </c>
      <c r="F2252" s="205"/>
      <c r="G2252" s="50" t="s">
        <v>365</v>
      </c>
      <c r="H2252" s="204" t="s">
        <v>377</v>
      </c>
      <c r="I2252" s="205"/>
      <c r="K2252" s="48" t="str">
        <f t="shared" si="70"/>
        <v>п ВНИИССОК, -, 9</v>
      </c>
      <c r="L2252" s="48" t="str">
        <f>VLOOKUP(A:A,Лист2!$A:$F,2,FALSE)</f>
        <v>ВНИИССОК п., ВНИИССОК, 9</v>
      </c>
      <c r="S2252" s="48">
        <f t="shared" si="71"/>
        <v>0</v>
      </c>
    </row>
    <row r="2253" spans="1:19" ht="11.1" customHeight="1" x14ac:dyDescent="0.2">
      <c r="A2253" s="48" t="s">
        <v>484</v>
      </c>
      <c r="B2253" s="209"/>
      <c r="C2253" s="210"/>
      <c r="D2253" s="211"/>
      <c r="E2253" s="204" t="s">
        <v>461</v>
      </c>
      <c r="F2253" s="205"/>
      <c r="G2253" s="50" t="s">
        <v>350</v>
      </c>
      <c r="H2253" s="204" t="s">
        <v>379</v>
      </c>
      <c r="I2253" s="205"/>
      <c r="K2253" s="48" t="str">
        <f t="shared" si="70"/>
        <v>п ВНИИССОК, -, 9</v>
      </c>
      <c r="L2253" s="48" t="str">
        <f>VLOOKUP(A:A,Лист2!$A:$F,2,FALSE)</f>
        <v>ВНИИССОК п., ВНИИССОК, 9</v>
      </c>
      <c r="S2253" s="48">
        <f t="shared" si="71"/>
        <v>0</v>
      </c>
    </row>
    <row r="2254" spans="1:19" ht="11.85" customHeight="1" x14ac:dyDescent="0.2">
      <c r="A2254" s="48" t="s">
        <v>484</v>
      </c>
      <c r="B2254" s="209"/>
      <c r="C2254" s="210"/>
      <c r="D2254" s="211"/>
      <c r="E2254" s="204" t="s">
        <v>479</v>
      </c>
      <c r="F2254" s="205"/>
      <c r="G2254" s="50" t="s">
        <v>368</v>
      </c>
      <c r="H2254" s="204" t="s">
        <v>378</v>
      </c>
      <c r="I2254" s="205"/>
      <c r="K2254" s="48" t="str">
        <f t="shared" si="70"/>
        <v>п ВНИИССОК, -, 9</v>
      </c>
      <c r="L2254" s="48" t="str">
        <f>VLOOKUP(A:A,Лист2!$A:$F,2,FALSE)</f>
        <v>ВНИИССОК п., ВНИИССОК, 9</v>
      </c>
      <c r="S2254" s="48">
        <f t="shared" si="71"/>
        <v>0</v>
      </c>
    </row>
    <row r="2255" spans="1:19" ht="11.85" customHeight="1" x14ac:dyDescent="0.2">
      <c r="A2255" s="48" t="s">
        <v>484</v>
      </c>
      <c r="B2255" s="209"/>
      <c r="C2255" s="210"/>
      <c r="D2255" s="211"/>
      <c r="E2255" s="204" t="s">
        <v>459</v>
      </c>
      <c r="F2255" s="205"/>
      <c r="G2255" s="50" t="s">
        <v>350</v>
      </c>
      <c r="H2255" s="204" t="s">
        <v>379</v>
      </c>
      <c r="I2255" s="205"/>
      <c r="K2255" s="48" t="str">
        <f t="shared" si="70"/>
        <v>п ВНИИССОК, -, 9</v>
      </c>
      <c r="L2255" s="48" t="str">
        <f>VLOOKUP(A:A,Лист2!$A:$F,2,FALSE)</f>
        <v>ВНИИССОК п., ВНИИССОК, 9</v>
      </c>
      <c r="S2255" s="48">
        <f t="shared" si="71"/>
        <v>0</v>
      </c>
    </row>
    <row r="2256" spans="1:19" ht="11.85" customHeight="1" x14ac:dyDescent="0.2">
      <c r="A2256" s="48" t="s">
        <v>484</v>
      </c>
      <c r="B2256" s="209"/>
      <c r="C2256" s="210"/>
      <c r="D2256" s="211"/>
      <c r="E2256" s="204" t="s">
        <v>376</v>
      </c>
      <c r="F2256" s="205"/>
      <c r="G2256" s="50" t="s">
        <v>341</v>
      </c>
      <c r="H2256" s="204" t="s">
        <v>375</v>
      </c>
      <c r="I2256" s="205"/>
      <c r="K2256" s="48" t="str">
        <f t="shared" si="70"/>
        <v>п ВНИИССОК, -, 9</v>
      </c>
      <c r="L2256" s="48" t="str">
        <f>VLOOKUP(A:A,Лист2!$A:$F,2,FALSE)</f>
        <v>ВНИИССОК п., ВНИИССОК, 9</v>
      </c>
      <c r="S2256" s="48">
        <f t="shared" si="71"/>
        <v>0</v>
      </c>
    </row>
    <row r="2257" spans="1:19" ht="11.1" customHeight="1" x14ac:dyDescent="0.2">
      <c r="A2257" s="48" t="s">
        <v>484</v>
      </c>
      <c r="B2257" s="209"/>
      <c r="C2257" s="210"/>
      <c r="D2257" s="211"/>
      <c r="E2257" s="204" t="s">
        <v>395</v>
      </c>
      <c r="F2257" s="205"/>
      <c r="G2257" s="50" t="s">
        <v>352</v>
      </c>
      <c r="H2257" s="204" t="s">
        <v>336</v>
      </c>
      <c r="I2257" s="205"/>
      <c r="K2257" s="48" t="str">
        <f t="shared" si="70"/>
        <v>п ВНИИССОК, -, 9</v>
      </c>
      <c r="L2257" s="48" t="str">
        <f>VLOOKUP(A:A,Лист2!$A:$F,2,FALSE)</f>
        <v>ВНИИССОК п., ВНИИССОК, 9</v>
      </c>
      <c r="S2257" s="48">
        <f t="shared" si="71"/>
        <v>0</v>
      </c>
    </row>
    <row r="2258" spans="1:19" ht="11.85" customHeight="1" x14ac:dyDescent="0.2">
      <c r="A2258" s="48" t="s">
        <v>484</v>
      </c>
      <c r="B2258" s="201"/>
      <c r="C2258" s="202"/>
      <c r="D2258" s="203"/>
      <c r="E2258" s="204" t="s">
        <v>394</v>
      </c>
      <c r="F2258" s="205"/>
      <c r="G2258" s="50" t="s">
        <v>352</v>
      </c>
      <c r="H2258" s="204" t="s">
        <v>336</v>
      </c>
      <c r="I2258" s="205"/>
      <c r="K2258" s="48" t="str">
        <f t="shared" si="70"/>
        <v>п ВНИИССОК, -, 9</v>
      </c>
      <c r="L2258" s="48" t="str">
        <f>VLOOKUP(A:A,Лист2!$A:$F,2,FALSE)</f>
        <v>ВНИИССОК п., ВНИИССОК, 9</v>
      </c>
      <c r="S2258" s="48">
        <f t="shared" si="71"/>
        <v>0</v>
      </c>
    </row>
    <row r="2259" spans="1:19" ht="11.85" customHeight="1" x14ac:dyDescent="0.2">
      <c r="A2259" s="48" t="s">
        <v>484</v>
      </c>
      <c r="B2259" s="198" t="s">
        <v>478</v>
      </c>
      <c r="C2259" s="199"/>
      <c r="D2259" s="200"/>
      <c r="E2259" s="204" t="s">
        <v>477</v>
      </c>
      <c r="F2259" s="205"/>
      <c r="G2259" s="50" t="s">
        <v>368</v>
      </c>
      <c r="H2259" s="204" t="s">
        <v>375</v>
      </c>
      <c r="I2259" s="205"/>
      <c r="K2259" s="48" t="str">
        <f t="shared" si="70"/>
        <v>п ВНИИССОК, -, 9</v>
      </c>
      <c r="L2259" s="48" t="str">
        <f>VLOOKUP(A:A,Лист2!$A:$F,2,FALSE)</f>
        <v>ВНИИССОК п., ВНИИССОК, 9</v>
      </c>
      <c r="S2259" s="48">
        <f t="shared" si="71"/>
        <v>0</v>
      </c>
    </row>
    <row r="2260" spans="1:19" ht="11.85" customHeight="1" x14ac:dyDescent="0.2">
      <c r="A2260" s="48" t="s">
        <v>484</v>
      </c>
      <c r="B2260" s="201"/>
      <c r="C2260" s="202"/>
      <c r="D2260" s="203"/>
      <c r="E2260" s="204" t="s">
        <v>476</v>
      </c>
      <c r="F2260" s="205"/>
      <c r="G2260" s="50" t="s">
        <v>368</v>
      </c>
      <c r="H2260" s="204" t="s">
        <v>406</v>
      </c>
      <c r="I2260" s="205"/>
      <c r="K2260" s="48" t="str">
        <f t="shared" si="70"/>
        <v>п ВНИИССОК, -, 9</v>
      </c>
      <c r="L2260" s="48" t="str">
        <f>VLOOKUP(A:A,Лист2!$A:$F,2,FALSE)</f>
        <v>ВНИИССОК п., ВНИИССОК, 9</v>
      </c>
      <c r="S2260" s="48">
        <f t="shared" si="71"/>
        <v>0</v>
      </c>
    </row>
    <row r="2261" spans="1:19" ht="11.1" customHeight="1" x14ac:dyDescent="0.2">
      <c r="A2261" s="48" t="s">
        <v>484</v>
      </c>
      <c r="B2261" s="198" t="s">
        <v>475</v>
      </c>
      <c r="C2261" s="212"/>
      <c r="D2261" s="213"/>
      <c r="E2261" s="204" t="s">
        <v>474</v>
      </c>
      <c r="F2261" s="205"/>
      <c r="G2261" s="50" t="s">
        <v>473</v>
      </c>
      <c r="H2261" s="204" t="s">
        <v>472</v>
      </c>
      <c r="I2261" s="205"/>
      <c r="K2261" s="48" t="str">
        <f t="shared" si="70"/>
        <v>п ВНИИССОК, -, 9</v>
      </c>
      <c r="L2261" s="48" t="str">
        <f>VLOOKUP(A:A,Лист2!$A:$F,2,FALSE)</f>
        <v>ВНИИССОК п., ВНИИССОК, 9</v>
      </c>
      <c r="S2261" s="48">
        <f t="shared" si="71"/>
        <v>0</v>
      </c>
    </row>
    <row r="2262" spans="1:19" ht="11.85" customHeight="1" x14ac:dyDescent="0.2">
      <c r="A2262" s="48" t="s">
        <v>484</v>
      </c>
      <c r="B2262" s="51"/>
      <c r="C2262" s="196" t="s">
        <v>471</v>
      </c>
      <c r="D2262" s="197"/>
      <c r="E2262" s="197"/>
      <c r="F2262" s="197"/>
      <c r="G2262" s="197"/>
      <c r="H2262" s="197"/>
      <c r="I2262" s="196"/>
      <c r="K2262" s="48" t="str">
        <f t="shared" si="70"/>
        <v>п ВНИИССОК, -, 9</v>
      </c>
      <c r="L2262" s="48" t="str">
        <f>VLOOKUP(A:A,Лист2!$A:$F,2,FALSE)</f>
        <v>ВНИИССОК п., ВНИИССОК, 9</v>
      </c>
      <c r="S2262" s="48">
        <f t="shared" si="71"/>
        <v>0</v>
      </c>
    </row>
    <row r="2263" spans="1:19" ht="11.85" customHeight="1" x14ac:dyDescent="0.2">
      <c r="A2263" s="48" t="s">
        <v>471</v>
      </c>
      <c r="B2263" s="198" t="s">
        <v>339</v>
      </c>
      <c r="C2263" s="199"/>
      <c r="D2263" s="200"/>
      <c r="E2263" s="204" t="s">
        <v>470</v>
      </c>
      <c r="F2263" s="205"/>
      <c r="G2263" s="50" t="s">
        <v>469</v>
      </c>
      <c r="H2263" s="204" t="s">
        <v>336</v>
      </c>
      <c r="I2263" s="205"/>
      <c r="K2263" s="48" t="str">
        <f t="shared" si="70"/>
        <v>п ВНИИССОК, -, 11</v>
      </c>
      <c r="L2263" s="48" t="str">
        <f>VLOOKUP(A:A,Лист2!$A:$F,2,FALSE)</f>
        <v>ВНИИССОК п., ВНИИССОК, 11</v>
      </c>
      <c r="S2263" s="57">
        <f>G2263*1</f>
        <v>23.78</v>
      </c>
    </row>
    <row r="2264" spans="1:19" ht="11.85" customHeight="1" x14ac:dyDescent="0.2">
      <c r="A2264" s="48" t="s">
        <v>471</v>
      </c>
      <c r="B2264" s="209"/>
      <c r="C2264" s="210"/>
      <c r="D2264" s="211"/>
      <c r="E2264" s="204" t="s">
        <v>468</v>
      </c>
      <c r="F2264" s="205"/>
      <c r="G2264" s="50" t="s">
        <v>365</v>
      </c>
      <c r="H2264" s="204" t="s">
        <v>364</v>
      </c>
      <c r="I2264" s="205"/>
      <c r="K2264" s="48" t="str">
        <f t="shared" si="70"/>
        <v>п ВНИИССОК, -, 11</v>
      </c>
      <c r="L2264" s="48" t="str">
        <f>VLOOKUP(A:A,Лист2!$A:$F,2,FALSE)</f>
        <v>ВНИИССОК п., ВНИИССОК, 11</v>
      </c>
      <c r="S2264" s="48">
        <f t="shared" si="71"/>
        <v>0</v>
      </c>
    </row>
    <row r="2265" spans="1:19" ht="11.1" customHeight="1" x14ac:dyDescent="0.2">
      <c r="A2265" s="48" t="s">
        <v>471</v>
      </c>
      <c r="B2265" s="209"/>
      <c r="C2265" s="210"/>
      <c r="D2265" s="211"/>
      <c r="E2265" s="204" t="s">
        <v>467</v>
      </c>
      <c r="F2265" s="205"/>
      <c r="G2265" s="50" t="s">
        <v>350</v>
      </c>
      <c r="H2265" s="204" t="s">
        <v>370</v>
      </c>
      <c r="I2265" s="205"/>
      <c r="K2265" s="48" t="str">
        <f t="shared" si="70"/>
        <v>п ВНИИССОК, -, 11</v>
      </c>
      <c r="L2265" s="48" t="str">
        <f>VLOOKUP(A:A,Лист2!$A:$F,2,FALSE)</f>
        <v>ВНИИССОК п., ВНИИССОК, 11</v>
      </c>
      <c r="S2265" s="48">
        <f t="shared" si="71"/>
        <v>0</v>
      </c>
    </row>
    <row r="2266" spans="1:19" ht="11.85" customHeight="1" x14ac:dyDescent="0.2">
      <c r="A2266" s="48" t="s">
        <v>471</v>
      </c>
      <c r="B2266" s="209"/>
      <c r="C2266" s="210"/>
      <c r="D2266" s="211"/>
      <c r="E2266" s="204" t="s">
        <v>466</v>
      </c>
      <c r="F2266" s="205"/>
      <c r="G2266" s="50" t="s">
        <v>368</v>
      </c>
      <c r="H2266" s="204" t="s">
        <v>465</v>
      </c>
      <c r="I2266" s="205"/>
      <c r="K2266" s="48" t="str">
        <f t="shared" si="70"/>
        <v>п ВНИИССОК, -, 11</v>
      </c>
      <c r="L2266" s="48" t="str">
        <f>VLOOKUP(A:A,Лист2!$A:$F,2,FALSE)</f>
        <v>ВНИИССОК п., ВНИИССОК, 11</v>
      </c>
      <c r="S2266" s="48">
        <f t="shared" si="71"/>
        <v>0</v>
      </c>
    </row>
    <row r="2267" spans="1:19" ht="11.85" customHeight="1" x14ac:dyDescent="0.2">
      <c r="A2267" s="48" t="s">
        <v>471</v>
      </c>
      <c r="B2267" s="209"/>
      <c r="C2267" s="210"/>
      <c r="D2267" s="211"/>
      <c r="E2267" s="204" t="s">
        <v>464</v>
      </c>
      <c r="F2267" s="205"/>
      <c r="G2267" s="50" t="s">
        <v>350</v>
      </c>
      <c r="H2267" s="204" t="s">
        <v>370</v>
      </c>
      <c r="I2267" s="205"/>
      <c r="K2267" s="48" t="str">
        <f t="shared" si="70"/>
        <v>п ВНИИССОК, -, 11</v>
      </c>
      <c r="L2267" s="48" t="str">
        <f>VLOOKUP(A:A,Лист2!$A:$F,2,FALSE)</f>
        <v>ВНИИССОК п., ВНИИССОК, 11</v>
      </c>
      <c r="S2267" s="48">
        <f t="shared" si="71"/>
        <v>0</v>
      </c>
    </row>
    <row r="2268" spans="1:19" ht="11.85" customHeight="1" x14ac:dyDescent="0.2">
      <c r="A2268" s="48" t="s">
        <v>471</v>
      </c>
      <c r="B2268" s="201"/>
      <c r="C2268" s="202"/>
      <c r="D2268" s="203"/>
      <c r="E2268" s="204" t="s">
        <v>363</v>
      </c>
      <c r="F2268" s="205"/>
      <c r="G2268" s="50" t="s">
        <v>341</v>
      </c>
      <c r="H2268" s="204" t="s">
        <v>346</v>
      </c>
      <c r="I2268" s="205"/>
      <c r="K2268" s="48" t="str">
        <f t="shared" si="70"/>
        <v>п ВНИИССОК, -, 11</v>
      </c>
      <c r="L2268" s="48" t="str">
        <f>VLOOKUP(A:A,Лист2!$A:$F,2,FALSE)</f>
        <v>ВНИИССОК п., ВНИИССОК, 11</v>
      </c>
      <c r="S2268" s="48">
        <f t="shared" si="71"/>
        <v>0</v>
      </c>
    </row>
    <row r="2269" spans="1:19" ht="11.1" customHeight="1" x14ac:dyDescent="0.2">
      <c r="A2269" s="48" t="s">
        <v>471</v>
      </c>
      <c r="B2269" s="51"/>
      <c r="C2269" s="196" t="s">
        <v>463</v>
      </c>
      <c r="D2269" s="197"/>
      <c r="E2269" s="197"/>
      <c r="F2269" s="197"/>
      <c r="G2269" s="197"/>
      <c r="H2269" s="197"/>
      <c r="I2269" s="196"/>
      <c r="K2269" s="48" t="str">
        <f t="shared" si="70"/>
        <v>п ВНИИССОК, -, 11</v>
      </c>
      <c r="L2269" s="48" t="str">
        <f>VLOOKUP(A:A,Лист2!$A:$F,2,FALSE)</f>
        <v>ВНИИССОК п., ВНИИССОК, 11</v>
      </c>
      <c r="S2269" s="48">
        <f t="shared" si="71"/>
        <v>0</v>
      </c>
    </row>
    <row r="2270" spans="1:19" ht="11.85" customHeight="1" x14ac:dyDescent="0.2">
      <c r="A2270" s="48" t="s">
        <v>463</v>
      </c>
      <c r="B2270" s="198" t="s">
        <v>450</v>
      </c>
      <c r="C2270" s="199"/>
      <c r="D2270" s="200"/>
      <c r="E2270" s="204" t="s">
        <v>449</v>
      </c>
      <c r="F2270" s="205"/>
      <c r="G2270" s="50" t="s">
        <v>350</v>
      </c>
      <c r="H2270" s="204" t="s">
        <v>375</v>
      </c>
      <c r="I2270" s="205"/>
      <c r="K2270" s="48" t="str">
        <f t="shared" si="70"/>
        <v>п ВНИИССОК, ул Березовая, 1</v>
      </c>
      <c r="L2270" s="48" t="str">
        <f>VLOOKUP(A:A,Лист2!$A:$F,2,FALSE)</f>
        <v>ВНИИССОК п., Березовая, 1</v>
      </c>
      <c r="S2270" s="48">
        <f t="shared" si="71"/>
        <v>0</v>
      </c>
    </row>
    <row r="2271" spans="1:19" ht="11.85" customHeight="1" x14ac:dyDescent="0.2">
      <c r="A2271" s="48" t="s">
        <v>463</v>
      </c>
      <c r="B2271" s="201"/>
      <c r="C2271" s="202"/>
      <c r="D2271" s="203"/>
      <c r="E2271" s="204" t="s">
        <v>448</v>
      </c>
      <c r="F2271" s="205"/>
      <c r="G2271" s="50" t="s">
        <v>350</v>
      </c>
      <c r="H2271" s="204" t="s">
        <v>411</v>
      </c>
      <c r="I2271" s="205"/>
      <c r="K2271" s="48" t="str">
        <f t="shared" si="70"/>
        <v>п ВНИИССОК, ул Березовая, 1</v>
      </c>
      <c r="L2271" s="48" t="str">
        <f>VLOOKUP(A:A,Лист2!$A:$F,2,FALSE)</f>
        <v>ВНИИССОК п., Березовая, 1</v>
      </c>
      <c r="S2271" s="48">
        <f t="shared" si="71"/>
        <v>0</v>
      </c>
    </row>
    <row r="2272" spans="1:19" ht="11.85" customHeight="1" x14ac:dyDescent="0.2">
      <c r="A2272" s="48" t="s">
        <v>463</v>
      </c>
      <c r="B2272" s="198" t="s">
        <v>414</v>
      </c>
      <c r="C2272" s="199"/>
      <c r="D2272" s="200"/>
      <c r="E2272" s="204" t="s">
        <v>410</v>
      </c>
      <c r="F2272" s="205"/>
      <c r="G2272" s="50" t="s">
        <v>402</v>
      </c>
      <c r="H2272" s="204" t="s">
        <v>409</v>
      </c>
      <c r="I2272" s="205"/>
      <c r="K2272" s="48" t="str">
        <f t="shared" si="70"/>
        <v>п ВНИИССОК, ул Березовая, 1</v>
      </c>
      <c r="L2272" s="48" t="str">
        <f>VLOOKUP(A:A,Лист2!$A:$F,2,FALSE)</f>
        <v>ВНИИССОК п., Березовая, 1</v>
      </c>
      <c r="S2272" s="48">
        <f t="shared" si="71"/>
        <v>0</v>
      </c>
    </row>
    <row r="2273" spans="1:19" ht="11.1" customHeight="1" x14ac:dyDescent="0.2">
      <c r="A2273" s="48" t="s">
        <v>463</v>
      </c>
      <c r="B2273" s="209"/>
      <c r="C2273" s="210"/>
      <c r="D2273" s="211"/>
      <c r="E2273" s="204" t="s">
        <v>408</v>
      </c>
      <c r="F2273" s="205"/>
      <c r="G2273" s="50" t="s">
        <v>390</v>
      </c>
      <c r="H2273" s="204" t="s">
        <v>375</v>
      </c>
      <c r="I2273" s="205"/>
      <c r="K2273" s="48" t="str">
        <f t="shared" si="70"/>
        <v>п ВНИИССОК, ул Березовая, 1</v>
      </c>
      <c r="L2273" s="48" t="str">
        <f>VLOOKUP(A:A,Лист2!$A:$F,2,FALSE)</f>
        <v>ВНИИССОК п., Березовая, 1</v>
      </c>
      <c r="S2273" s="48">
        <f t="shared" si="71"/>
        <v>0</v>
      </c>
    </row>
    <row r="2274" spans="1:19" ht="11.85" customHeight="1" x14ac:dyDescent="0.2">
      <c r="A2274" s="48" t="s">
        <v>463</v>
      </c>
      <c r="B2274" s="201"/>
      <c r="C2274" s="202"/>
      <c r="D2274" s="203"/>
      <c r="E2274" s="204" t="s">
        <v>407</v>
      </c>
      <c r="F2274" s="205"/>
      <c r="G2274" s="50" t="s">
        <v>390</v>
      </c>
      <c r="H2274" s="204" t="s">
        <v>406</v>
      </c>
      <c r="I2274" s="205"/>
      <c r="K2274" s="48" t="str">
        <f t="shared" si="70"/>
        <v>п ВНИИССОК, ул Березовая, 1</v>
      </c>
      <c r="L2274" s="48" t="str">
        <f>VLOOKUP(A:A,Лист2!$A:$F,2,FALSE)</f>
        <v>ВНИИССОК п., Березовая, 1</v>
      </c>
      <c r="S2274" s="48">
        <f t="shared" si="71"/>
        <v>0</v>
      </c>
    </row>
    <row r="2275" spans="1:19" ht="11.85" customHeight="1" x14ac:dyDescent="0.2">
      <c r="A2275" s="48" t="s">
        <v>463</v>
      </c>
      <c r="B2275" s="198" t="s">
        <v>339</v>
      </c>
      <c r="C2275" s="199"/>
      <c r="D2275" s="200"/>
      <c r="E2275" s="204" t="s">
        <v>405</v>
      </c>
      <c r="F2275" s="205"/>
      <c r="G2275" s="50" t="s">
        <v>404</v>
      </c>
      <c r="H2275" s="204" t="s">
        <v>336</v>
      </c>
      <c r="I2275" s="205"/>
      <c r="K2275" s="48" t="str">
        <f t="shared" si="70"/>
        <v>п ВНИИССОК, ул Березовая, 1</v>
      </c>
      <c r="L2275" s="48" t="str">
        <f>VLOOKUP(A:A,Лист2!$A:$F,2,FALSE)</f>
        <v>ВНИИССОК п., Березовая, 1</v>
      </c>
      <c r="S2275" s="57">
        <f>G2275*1</f>
        <v>41.47</v>
      </c>
    </row>
    <row r="2276" spans="1:19" ht="11.85" customHeight="1" x14ac:dyDescent="0.2">
      <c r="A2276" s="48" t="s">
        <v>463</v>
      </c>
      <c r="B2276" s="201"/>
      <c r="C2276" s="202"/>
      <c r="D2276" s="203"/>
      <c r="E2276" s="204" t="s">
        <v>462</v>
      </c>
      <c r="F2276" s="205"/>
      <c r="G2276" s="50" t="s">
        <v>402</v>
      </c>
      <c r="H2276" s="204" t="s">
        <v>377</v>
      </c>
      <c r="I2276" s="205"/>
      <c r="K2276" s="48" t="str">
        <f t="shared" si="70"/>
        <v>п ВНИИССОК, ул Березовая, 1</v>
      </c>
      <c r="L2276" s="48" t="str">
        <f>VLOOKUP(A:A,Лист2!$A:$F,2,FALSE)</f>
        <v>ВНИИССОК п., Березовая, 1</v>
      </c>
      <c r="S2276" s="48">
        <f t="shared" si="71"/>
        <v>0</v>
      </c>
    </row>
    <row r="2277" spans="1:19" ht="11.85" customHeight="1" x14ac:dyDescent="0.2">
      <c r="A2277" s="48" t="s">
        <v>463</v>
      </c>
      <c r="B2277" s="198" t="s">
        <v>339</v>
      </c>
      <c r="C2277" s="199"/>
      <c r="D2277" s="200"/>
      <c r="E2277" s="204" t="s">
        <v>461</v>
      </c>
      <c r="F2277" s="205"/>
      <c r="G2277" s="50" t="s">
        <v>350</v>
      </c>
      <c r="H2277" s="204" t="s">
        <v>379</v>
      </c>
      <c r="I2277" s="205"/>
      <c r="K2277" s="48" t="str">
        <f t="shared" si="70"/>
        <v>п ВНИИССОК, ул Березовая, 1</v>
      </c>
      <c r="L2277" s="48" t="str">
        <f>VLOOKUP(A:A,Лист2!$A:$F,2,FALSE)</f>
        <v>ВНИИССОК п., Березовая, 1</v>
      </c>
      <c r="S2277" s="48">
        <f t="shared" si="71"/>
        <v>0</v>
      </c>
    </row>
    <row r="2278" spans="1:19" ht="11.85" customHeight="1" x14ac:dyDescent="0.2">
      <c r="A2278" s="48" t="s">
        <v>463</v>
      </c>
      <c r="B2278" s="209"/>
      <c r="C2278" s="210"/>
      <c r="D2278" s="211"/>
      <c r="E2278" s="204" t="s">
        <v>460</v>
      </c>
      <c r="F2278" s="205"/>
      <c r="G2278" s="50" t="s">
        <v>390</v>
      </c>
      <c r="H2278" s="204" t="s">
        <v>378</v>
      </c>
      <c r="I2278" s="205"/>
      <c r="K2278" s="48" t="str">
        <f t="shared" si="70"/>
        <v>п ВНИИССОК, ул Березовая, 1</v>
      </c>
      <c r="L2278" s="48" t="str">
        <f>VLOOKUP(A:A,Лист2!$A:$F,2,FALSE)</f>
        <v>ВНИИССОК п., Березовая, 1</v>
      </c>
      <c r="S2278" s="48">
        <f t="shared" si="71"/>
        <v>0</v>
      </c>
    </row>
    <row r="2279" spans="1:19" ht="11.85" customHeight="1" x14ac:dyDescent="0.2">
      <c r="A2279" s="48" t="s">
        <v>463</v>
      </c>
      <c r="B2279" s="209"/>
      <c r="C2279" s="210"/>
      <c r="D2279" s="211"/>
      <c r="E2279" s="204" t="s">
        <v>459</v>
      </c>
      <c r="F2279" s="205"/>
      <c r="G2279" s="50" t="s">
        <v>350</v>
      </c>
      <c r="H2279" s="204" t="s">
        <v>379</v>
      </c>
      <c r="I2279" s="205"/>
      <c r="K2279" s="48" t="str">
        <f t="shared" si="70"/>
        <v>п ВНИИССОК, ул Березовая, 1</v>
      </c>
      <c r="L2279" s="48" t="str">
        <f>VLOOKUP(A:A,Лист2!$A:$F,2,FALSE)</f>
        <v>ВНИИССОК п., Березовая, 1</v>
      </c>
      <c r="S2279" s="48">
        <f t="shared" si="71"/>
        <v>0</v>
      </c>
    </row>
    <row r="2280" spans="1:19" ht="11.1" customHeight="1" x14ac:dyDescent="0.2">
      <c r="A2280" s="48" t="s">
        <v>463</v>
      </c>
      <c r="B2280" s="209"/>
      <c r="C2280" s="210"/>
      <c r="D2280" s="211"/>
      <c r="E2280" s="204" t="s">
        <v>376</v>
      </c>
      <c r="F2280" s="205"/>
      <c r="G2280" s="50" t="s">
        <v>341</v>
      </c>
      <c r="H2280" s="204" t="s">
        <v>375</v>
      </c>
      <c r="I2280" s="205"/>
      <c r="K2280" s="48" t="str">
        <f t="shared" si="70"/>
        <v>п ВНИИССОК, ул Березовая, 1</v>
      </c>
      <c r="L2280" s="48" t="str">
        <f>VLOOKUP(A:A,Лист2!$A:$F,2,FALSE)</f>
        <v>ВНИИССОК п., Березовая, 1</v>
      </c>
      <c r="S2280" s="48">
        <f t="shared" si="71"/>
        <v>0</v>
      </c>
    </row>
    <row r="2281" spans="1:19" ht="11.85" customHeight="1" x14ac:dyDescent="0.2">
      <c r="A2281" s="48" t="s">
        <v>463</v>
      </c>
      <c r="B2281" s="209"/>
      <c r="C2281" s="210"/>
      <c r="D2281" s="211"/>
      <c r="E2281" s="204" t="s">
        <v>395</v>
      </c>
      <c r="F2281" s="205"/>
      <c r="G2281" s="50" t="s">
        <v>352</v>
      </c>
      <c r="H2281" s="204" t="s">
        <v>336</v>
      </c>
      <c r="I2281" s="205"/>
      <c r="K2281" s="48" t="str">
        <f t="shared" si="70"/>
        <v>п ВНИИССОК, ул Березовая, 1</v>
      </c>
      <c r="L2281" s="48" t="str">
        <f>VLOOKUP(A:A,Лист2!$A:$F,2,FALSE)</f>
        <v>ВНИИССОК п., Березовая, 1</v>
      </c>
      <c r="S2281" s="48">
        <f t="shared" si="71"/>
        <v>0</v>
      </c>
    </row>
    <row r="2282" spans="1:19" ht="11.85" customHeight="1" x14ac:dyDescent="0.2">
      <c r="A2282" s="48" t="s">
        <v>463</v>
      </c>
      <c r="B2282" s="201"/>
      <c r="C2282" s="202"/>
      <c r="D2282" s="203"/>
      <c r="E2282" s="204" t="s">
        <v>394</v>
      </c>
      <c r="F2282" s="205"/>
      <c r="G2282" s="50" t="s">
        <v>352</v>
      </c>
      <c r="H2282" s="204" t="s">
        <v>336</v>
      </c>
      <c r="I2282" s="205"/>
      <c r="K2282" s="48" t="str">
        <f t="shared" si="70"/>
        <v>п ВНИИССОК, ул Березовая, 1</v>
      </c>
      <c r="L2282" s="48" t="str">
        <f>VLOOKUP(A:A,Лист2!$A:$F,2,FALSE)</f>
        <v>ВНИИССОК п., Березовая, 1</v>
      </c>
      <c r="S2282" s="48">
        <f t="shared" si="71"/>
        <v>0</v>
      </c>
    </row>
    <row r="2283" spans="1:19" ht="11.85" customHeight="1" x14ac:dyDescent="0.2">
      <c r="A2283" s="48" t="s">
        <v>463</v>
      </c>
      <c r="B2283" s="51"/>
      <c r="C2283" s="196" t="s">
        <v>458</v>
      </c>
      <c r="D2283" s="197"/>
      <c r="E2283" s="197"/>
      <c r="F2283" s="197"/>
      <c r="G2283" s="197"/>
      <c r="H2283" s="197"/>
      <c r="I2283" s="196"/>
      <c r="K2283" s="48" t="str">
        <f t="shared" si="70"/>
        <v>п ВНИИССОК, ул Березовая, 1</v>
      </c>
      <c r="L2283" s="48" t="str">
        <f>VLOOKUP(A:A,Лист2!$A:$F,2,FALSE)</f>
        <v>ВНИИССОК п., Березовая, 1</v>
      </c>
      <c r="S2283" s="48">
        <f t="shared" si="71"/>
        <v>0</v>
      </c>
    </row>
    <row r="2284" spans="1:19" ht="11.1" customHeight="1" x14ac:dyDescent="0.2">
      <c r="A2284" s="48" t="s">
        <v>458</v>
      </c>
      <c r="B2284" s="198" t="s">
        <v>450</v>
      </c>
      <c r="C2284" s="199"/>
      <c r="D2284" s="200"/>
      <c r="E2284" s="204" t="s">
        <v>449</v>
      </c>
      <c r="F2284" s="205"/>
      <c r="G2284" s="50" t="s">
        <v>350</v>
      </c>
      <c r="H2284" s="204" t="s">
        <v>375</v>
      </c>
      <c r="I2284" s="205"/>
      <c r="K2284" s="48" t="str">
        <f t="shared" si="70"/>
        <v>п ВНИИССОК, ул Березовая, 2</v>
      </c>
      <c r="L2284" s="48" t="str">
        <f>VLOOKUP(A:A,Лист2!$A:$F,2,FALSE)</f>
        <v>ВНИИССОК п., Березовая, 2</v>
      </c>
      <c r="S2284" s="48">
        <f t="shared" si="71"/>
        <v>0</v>
      </c>
    </row>
    <row r="2285" spans="1:19" ht="11.85" customHeight="1" x14ac:dyDescent="0.2">
      <c r="A2285" s="48" t="s">
        <v>458</v>
      </c>
      <c r="B2285" s="201"/>
      <c r="C2285" s="202"/>
      <c r="D2285" s="203"/>
      <c r="E2285" s="204" t="s">
        <v>448</v>
      </c>
      <c r="F2285" s="205"/>
      <c r="G2285" s="50" t="s">
        <v>350</v>
      </c>
      <c r="H2285" s="204" t="s">
        <v>411</v>
      </c>
      <c r="I2285" s="205"/>
      <c r="K2285" s="48" t="str">
        <f t="shared" si="70"/>
        <v>п ВНИИССОК, ул Березовая, 2</v>
      </c>
      <c r="L2285" s="48" t="str">
        <f>VLOOKUP(A:A,Лист2!$A:$F,2,FALSE)</f>
        <v>ВНИИССОК п., Березовая, 2</v>
      </c>
      <c r="S2285" s="48">
        <f t="shared" si="71"/>
        <v>0</v>
      </c>
    </row>
    <row r="2286" spans="1:19" ht="11.85" customHeight="1" x14ac:dyDescent="0.2">
      <c r="A2286" s="48" t="s">
        <v>458</v>
      </c>
      <c r="B2286" s="198" t="s">
        <v>414</v>
      </c>
      <c r="C2286" s="199"/>
      <c r="D2286" s="200"/>
      <c r="E2286" s="204" t="s">
        <v>410</v>
      </c>
      <c r="F2286" s="205"/>
      <c r="G2286" s="50" t="s">
        <v>402</v>
      </c>
      <c r="H2286" s="204" t="s">
        <v>409</v>
      </c>
      <c r="I2286" s="205"/>
      <c r="K2286" s="48" t="str">
        <f t="shared" si="70"/>
        <v>п ВНИИССОК, ул Березовая, 2</v>
      </c>
      <c r="L2286" s="48" t="str">
        <f>VLOOKUP(A:A,Лист2!$A:$F,2,FALSE)</f>
        <v>ВНИИССОК п., Березовая, 2</v>
      </c>
      <c r="S2286" s="48">
        <f t="shared" si="71"/>
        <v>0</v>
      </c>
    </row>
    <row r="2287" spans="1:19" ht="11.85" customHeight="1" x14ac:dyDescent="0.2">
      <c r="A2287" s="48" t="s">
        <v>458</v>
      </c>
      <c r="B2287" s="209"/>
      <c r="C2287" s="210"/>
      <c r="D2287" s="211"/>
      <c r="E2287" s="204" t="s">
        <v>408</v>
      </c>
      <c r="F2287" s="205"/>
      <c r="G2287" s="50" t="s">
        <v>390</v>
      </c>
      <c r="H2287" s="204" t="s">
        <v>375</v>
      </c>
      <c r="I2287" s="205"/>
      <c r="K2287" s="48" t="str">
        <f t="shared" si="70"/>
        <v>п ВНИИССОК, ул Березовая, 2</v>
      </c>
      <c r="L2287" s="48" t="str">
        <f>VLOOKUP(A:A,Лист2!$A:$F,2,FALSE)</f>
        <v>ВНИИССОК п., Березовая, 2</v>
      </c>
      <c r="S2287" s="48">
        <f t="shared" si="71"/>
        <v>0</v>
      </c>
    </row>
    <row r="2288" spans="1:19" ht="11.1" customHeight="1" x14ac:dyDescent="0.2">
      <c r="A2288" s="48" t="s">
        <v>458</v>
      </c>
      <c r="B2288" s="201"/>
      <c r="C2288" s="202"/>
      <c r="D2288" s="203"/>
      <c r="E2288" s="204" t="s">
        <v>407</v>
      </c>
      <c r="F2288" s="205"/>
      <c r="G2288" s="50" t="s">
        <v>390</v>
      </c>
      <c r="H2288" s="204" t="s">
        <v>406</v>
      </c>
      <c r="I2288" s="205"/>
      <c r="K2288" s="48" t="str">
        <f t="shared" si="70"/>
        <v>п ВНИИССОК, ул Березовая, 2</v>
      </c>
      <c r="L2288" s="48" t="str">
        <f>VLOOKUP(A:A,Лист2!$A:$F,2,FALSE)</f>
        <v>ВНИИССОК п., Березовая, 2</v>
      </c>
      <c r="S2288" s="48">
        <f t="shared" si="71"/>
        <v>0</v>
      </c>
    </row>
    <row r="2289" spans="1:19" ht="11.85" customHeight="1" x14ac:dyDescent="0.2">
      <c r="A2289" s="48" t="s">
        <v>458</v>
      </c>
      <c r="B2289" s="198" t="s">
        <v>339</v>
      </c>
      <c r="C2289" s="199"/>
      <c r="D2289" s="200"/>
      <c r="E2289" s="204" t="s">
        <v>405</v>
      </c>
      <c r="F2289" s="205"/>
      <c r="G2289" s="50" t="s">
        <v>404</v>
      </c>
      <c r="H2289" s="204" t="s">
        <v>336</v>
      </c>
      <c r="I2289" s="205"/>
      <c r="K2289" s="48" t="str">
        <f t="shared" si="70"/>
        <v>п ВНИИССОК, ул Березовая, 2</v>
      </c>
      <c r="L2289" s="48" t="str">
        <f>VLOOKUP(A:A,Лист2!$A:$F,2,FALSE)</f>
        <v>ВНИИССОК п., Березовая, 2</v>
      </c>
      <c r="S2289" s="57">
        <f>G2289*1</f>
        <v>41.47</v>
      </c>
    </row>
    <row r="2290" spans="1:19" ht="11.85" customHeight="1" x14ac:dyDescent="0.2">
      <c r="A2290" s="48" t="s">
        <v>458</v>
      </c>
      <c r="B2290" s="209"/>
      <c r="C2290" s="210"/>
      <c r="D2290" s="211"/>
      <c r="E2290" s="204" t="s">
        <v>403</v>
      </c>
      <c r="F2290" s="205"/>
      <c r="G2290" s="50" t="s">
        <v>402</v>
      </c>
      <c r="H2290" s="204" t="s">
        <v>401</v>
      </c>
      <c r="I2290" s="205"/>
      <c r="K2290" s="48" t="str">
        <f t="shared" si="70"/>
        <v>п ВНИИССОК, ул Березовая, 2</v>
      </c>
      <c r="L2290" s="48" t="str">
        <f>VLOOKUP(A:A,Лист2!$A:$F,2,FALSE)</f>
        <v>ВНИИССОК п., Березовая, 2</v>
      </c>
      <c r="S2290" s="48">
        <f t="shared" si="71"/>
        <v>0</v>
      </c>
    </row>
    <row r="2291" spans="1:19" ht="11.85" customHeight="1" x14ac:dyDescent="0.2">
      <c r="A2291" s="48" t="s">
        <v>458</v>
      </c>
      <c r="B2291" s="209"/>
      <c r="C2291" s="210"/>
      <c r="D2291" s="211"/>
      <c r="E2291" s="204" t="s">
        <v>400</v>
      </c>
      <c r="F2291" s="205"/>
      <c r="G2291" s="50" t="s">
        <v>350</v>
      </c>
      <c r="H2291" s="204" t="s">
        <v>396</v>
      </c>
      <c r="I2291" s="205"/>
      <c r="K2291" s="48" t="str">
        <f t="shared" si="70"/>
        <v>п ВНИИССОК, ул Березовая, 2</v>
      </c>
      <c r="L2291" s="48" t="str">
        <f>VLOOKUP(A:A,Лист2!$A:$F,2,FALSE)</f>
        <v>ВНИИССОК п., Березовая, 2</v>
      </c>
      <c r="S2291" s="48">
        <f t="shared" si="71"/>
        <v>0</v>
      </c>
    </row>
    <row r="2292" spans="1:19" ht="11.1" customHeight="1" x14ac:dyDescent="0.2">
      <c r="A2292" s="48" t="s">
        <v>458</v>
      </c>
      <c r="B2292" s="209"/>
      <c r="C2292" s="210"/>
      <c r="D2292" s="211"/>
      <c r="E2292" s="204" t="s">
        <v>399</v>
      </c>
      <c r="F2292" s="205"/>
      <c r="G2292" s="50" t="s">
        <v>390</v>
      </c>
      <c r="H2292" s="204" t="s">
        <v>398</v>
      </c>
      <c r="I2292" s="205"/>
      <c r="K2292" s="48" t="str">
        <f t="shared" si="70"/>
        <v>п ВНИИССОК, ул Березовая, 2</v>
      </c>
      <c r="L2292" s="48" t="str">
        <f>VLOOKUP(A:A,Лист2!$A:$F,2,FALSE)</f>
        <v>ВНИИССОК п., Березовая, 2</v>
      </c>
      <c r="S2292" s="48">
        <f t="shared" si="71"/>
        <v>0</v>
      </c>
    </row>
    <row r="2293" spans="1:19" ht="11.85" customHeight="1" x14ac:dyDescent="0.2">
      <c r="A2293" s="48" t="s">
        <v>458</v>
      </c>
      <c r="B2293" s="209"/>
      <c r="C2293" s="210"/>
      <c r="D2293" s="211"/>
      <c r="E2293" s="204" t="s">
        <v>397</v>
      </c>
      <c r="F2293" s="205"/>
      <c r="G2293" s="50" t="s">
        <v>350</v>
      </c>
      <c r="H2293" s="204" t="s">
        <v>396</v>
      </c>
      <c r="I2293" s="205"/>
      <c r="K2293" s="48" t="str">
        <f t="shared" si="70"/>
        <v>п ВНИИССОК, ул Березовая, 2</v>
      </c>
      <c r="L2293" s="48" t="str">
        <f>VLOOKUP(A:A,Лист2!$A:$F,2,FALSE)</f>
        <v>ВНИИССОК п., Березовая, 2</v>
      </c>
      <c r="S2293" s="48">
        <f t="shared" si="71"/>
        <v>0</v>
      </c>
    </row>
    <row r="2294" spans="1:19" ht="11.85" customHeight="1" x14ac:dyDescent="0.2">
      <c r="A2294" s="48" t="s">
        <v>458</v>
      </c>
      <c r="B2294" s="209"/>
      <c r="C2294" s="210"/>
      <c r="D2294" s="211"/>
      <c r="E2294" s="204" t="s">
        <v>376</v>
      </c>
      <c r="F2294" s="205"/>
      <c r="G2294" s="50" t="s">
        <v>341</v>
      </c>
      <c r="H2294" s="204" t="s">
        <v>375</v>
      </c>
      <c r="I2294" s="205"/>
      <c r="K2294" s="48" t="str">
        <f t="shared" si="70"/>
        <v>п ВНИИССОК, ул Березовая, 2</v>
      </c>
      <c r="L2294" s="48" t="str">
        <f>VLOOKUP(A:A,Лист2!$A:$F,2,FALSE)</f>
        <v>ВНИИССОК п., Березовая, 2</v>
      </c>
      <c r="S2294" s="48">
        <f t="shared" si="71"/>
        <v>0</v>
      </c>
    </row>
    <row r="2295" spans="1:19" ht="11.85" customHeight="1" x14ac:dyDescent="0.2">
      <c r="A2295" s="48" t="s">
        <v>458</v>
      </c>
      <c r="B2295" s="209"/>
      <c r="C2295" s="210"/>
      <c r="D2295" s="211"/>
      <c r="E2295" s="204" t="s">
        <v>395</v>
      </c>
      <c r="F2295" s="205"/>
      <c r="G2295" s="50" t="s">
        <v>352</v>
      </c>
      <c r="H2295" s="204" t="s">
        <v>336</v>
      </c>
      <c r="I2295" s="205"/>
      <c r="K2295" s="48" t="str">
        <f t="shared" si="70"/>
        <v>п ВНИИССОК, ул Березовая, 2</v>
      </c>
      <c r="L2295" s="48" t="str">
        <f>VLOOKUP(A:A,Лист2!$A:$F,2,FALSE)</f>
        <v>ВНИИССОК п., Березовая, 2</v>
      </c>
      <c r="S2295" s="48">
        <f t="shared" si="71"/>
        <v>0</v>
      </c>
    </row>
    <row r="2296" spans="1:19" ht="11.1" customHeight="1" x14ac:dyDescent="0.2">
      <c r="A2296" s="48" t="s">
        <v>458</v>
      </c>
      <c r="B2296" s="201"/>
      <c r="C2296" s="202"/>
      <c r="D2296" s="203"/>
      <c r="E2296" s="204" t="s">
        <v>394</v>
      </c>
      <c r="F2296" s="205"/>
      <c r="G2296" s="50" t="s">
        <v>352</v>
      </c>
      <c r="H2296" s="204" t="s">
        <v>336</v>
      </c>
      <c r="I2296" s="205"/>
      <c r="K2296" s="48" t="str">
        <f t="shared" si="70"/>
        <v>п ВНИИССОК, ул Березовая, 2</v>
      </c>
      <c r="L2296" s="48" t="str">
        <f>VLOOKUP(A:A,Лист2!$A:$F,2,FALSE)</f>
        <v>ВНИИССОК п., Березовая, 2</v>
      </c>
      <c r="S2296" s="48">
        <f t="shared" si="71"/>
        <v>0</v>
      </c>
    </row>
    <row r="2297" spans="1:19" ht="11.85" customHeight="1" x14ac:dyDescent="0.2">
      <c r="A2297" s="48" t="s">
        <v>458</v>
      </c>
      <c r="B2297" s="51"/>
      <c r="C2297" s="196" t="s">
        <v>457</v>
      </c>
      <c r="D2297" s="197"/>
      <c r="E2297" s="197"/>
      <c r="F2297" s="197"/>
      <c r="G2297" s="197"/>
      <c r="H2297" s="197"/>
      <c r="I2297" s="196"/>
      <c r="K2297" s="48" t="str">
        <f t="shared" si="70"/>
        <v>п ВНИИССОК, ул Березовая, 2</v>
      </c>
      <c r="L2297" s="48" t="str">
        <f>VLOOKUP(A:A,Лист2!$A:$F,2,FALSE)</f>
        <v>ВНИИССОК п., Березовая, 2</v>
      </c>
      <c r="S2297" s="48">
        <f t="shared" si="71"/>
        <v>0</v>
      </c>
    </row>
    <row r="2298" spans="1:19" ht="11.85" customHeight="1" x14ac:dyDescent="0.2">
      <c r="A2298" s="48" t="s">
        <v>457</v>
      </c>
      <c r="B2298" s="198" t="s">
        <v>450</v>
      </c>
      <c r="C2298" s="199"/>
      <c r="D2298" s="200"/>
      <c r="E2298" s="204" t="s">
        <v>449</v>
      </c>
      <c r="F2298" s="205"/>
      <c r="G2298" s="50" t="s">
        <v>350</v>
      </c>
      <c r="H2298" s="204" t="s">
        <v>375</v>
      </c>
      <c r="I2298" s="205"/>
      <c r="K2298" s="48" t="str">
        <f t="shared" si="70"/>
        <v>п ВНИИССОК, ул Березовая, 4</v>
      </c>
      <c r="L2298" s="48" t="str">
        <f>VLOOKUP(A:A,Лист2!$A:$F,2,FALSE)</f>
        <v>ВНИИССОК п., Березовая, 4</v>
      </c>
      <c r="S2298" s="48">
        <f t="shared" si="71"/>
        <v>0</v>
      </c>
    </row>
    <row r="2299" spans="1:19" ht="11.85" customHeight="1" x14ac:dyDescent="0.2">
      <c r="A2299" s="48" t="s">
        <v>457</v>
      </c>
      <c r="B2299" s="201"/>
      <c r="C2299" s="202"/>
      <c r="D2299" s="203"/>
      <c r="E2299" s="204" t="s">
        <v>448</v>
      </c>
      <c r="F2299" s="205"/>
      <c r="G2299" s="50" t="s">
        <v>350</v>
      </c>
      <c r="H2299" s="204" t="s">
        <v>411</v>
      </c>
      <c r="I2299" s="205"/>
      <c r="K2299" s="48" t="str">
        <f t="shared" si="70"/>
        <v>п ВНИИССОК, ул Березовая, 4</v>
      </c>
      <c r="L2299" s="48" t="str">
        <f>VLOOKUP(A:A,Лист2!$A:$F,2,FALSE)</f>
        <v>ВНИИССОК п., Березовая, 4</v>
      </c>
      <c r="S2299" s="48">
        <f t="shared" si="71"/>
        <v>0</v>
      </c>
    </row>
    <row r="2300" spans="1:19" ht="11.1" customHeight="1" x14ac:dyDescent="0.2">
      <c r="A2300" s="48" t="s">
        <v>457</v>
      </c>
      <c r="B2300" s="198" t="s">
        <v>414</v>
      </c>
      <c r="C2300" s="199"/>
      <c r="D2300" s="200"/>
      <c r="E2300" s="204" t="s">
        <v>410</v>
      </c>
      <c r="F2300" s="205"/>
      <c r="G2300" s="50" t="s">
        <v>402</v>
      </c>
      <c r="H2300" s="204" t="s">
        <v>409</v>
      </c>
      <c r="I2300" s="205"/>
      <c r="K2300" s="48" t="str">
        <f t="shared" si="70"/>
        <v>п ВНИИССОК, ул Березовая, 4</v>
      </c>
      <c r="L2300" s="48" t="str">
        <f>VLOOKUP(A:A,Лист2!$A:$F,2,FALSE)</f>
        <v>ВНИИССОК п., Березовая, 4</v>
      </c>
      <c r="S2300" s="48">
        <f t="shared" si="71"/>
        <v>0</v>
      </c>
    </row>
    <row r="2301" spans="1:19" ht="11.85" customHeight="1" x14ac:dyDescent="0.2">
      <c r="A2301" s="48" t="s">
        <v>457</v>
      </c>
      <c r="B2301" s="209"/>
      <c r="C2301" s="210"/>
      <c r="D2301" s="211"/>
      <c r="E2301" s="204" t="s">
        <v>408</v>
      </c>
      <c r="F2301" s="205"/>
      <c r="G2301" s="50" t="s">
        <v>390</v>
      </c>
      <c r="H2301" s="204" t="s">
        <v>375</v>
      </c>
      <c r="I2301" s="205"/>
      <c r="K2301" s="48" t="str">
        <f t="shared" si="70"/>
        <v>п ВНИИССОК, ул Березовая, 4</v>
      </c>
      <c r="L2301" s="48" t="str">
        <f>VLOOKUP(A:A,Лист2!$A:$F,2,FALSE)</f>
        <v>ВНИИССОК п., Березовая, 4</v>
      </c>
      <c r="S2301" s="48">
        <f t="shared" si="71"/>
        <v>0</v>
      </c>
    </row>
    <row r="2302" spans="1:19" ht="11.85" customHeight="1" x14ac:dyDescent="0.2">
      <c r="A2302" s="48" t="s">
        <v>457</v>
      </c>
      <c r="B2302" s="201"/>
      <c r="C2302" s="202"/>
      <c r="D2302" s="203"/>
      <c r="E2302" s="204" t="s">
        <v>407</v>
      </c>
      <c r="F2302" s="205"/>
      <c r="G2302" s="50" t="s">
        <v>390</v>
      </c>
      <c r="H2302" s="204" t="s">
        <v>406</v>
      </c>
      <c r="I2302" s="205"/>
      <c r="K2302" s="48" t="str">
        <f t="shared" si="70"/>
        <v>п ВНИИССОК, ул Березовая, 4</v>
      </c>
      <c r="L2302" s="48" t="str">
        <f>VLOOKUP(A:A,Лист2!$A:$F,2,FALSE)</f>
        <v>ВНИИССОК п., Березовая, 4</v>
      </c>
      <c r="S2302" s="48">
        <f t="shared" si="71"/>
        <v>0</v>
      </c>
    </row>
    <row r="2303" spans="1:19" ht="11.85" customHeight="1" x14ac:dyDescent="0.2">
      <c r="A2303" s="48" t="s">
        <v>457</v>
      </c>
      <c r="B2303" s="198" t="s">
        <v>339</v>
      </c>
      <c r="C2303" s="199"/>
      <c r="D2303" s="200"/>
      <c r="E2303" s="204" t="s">
        <v>405</v>
      </c>
      <c r="F2303" s="205"/>
      <c r="G2303" s="50" t="s">
        <v>404</v>
      </c>
      <c r="H2303" s="204" t="s">
        <v>336</v>
      </c>
      <c r="I2303" s="205"/>
      <c r="K2303" s="48" t="str">
        <f t="shared" si="70"/>
        <v>п ВНИИССОК, ул Березовая, 4</v>
      </c>
      <c r="L2303" s="48" t="str">
        <f>VLOOKUP(A:A,Лист2!$A:$F,2,FALSE)</f>
        <v>ВНИИССОК п., Березовая, 4</v>
      </c>
      <c r="S2303" s="57">
        <f>G2303*1</f>
        <v>41.47</v>
      </c>
    </row>
    <row r="2304" spans="1:19" ht="11.1" customHeight="1" x14ac:dyDescent="0.2">
      <c r="A2304" s="48" t="s">
        <v>457</v>
      </c>
      <c r="B2304" s="209"/>
      <c r="C2304" s="210"/>
      <c r="D2304" s="211"/>
      <c r="E2304" s="204" t="s">
        <v>403</v>
      </c>
      <c r="F2304" s="205"/>
      <c r="G2304" s="50" t="s">
        <v>402</v>
      </c>
      <c r="H2304" s="204" t="s">
        <v>401</v>
      </c>
      <c r="I2304" s="205"/>
      <c r="K2304" s="48" t="str">
        <f t="shared" si="70"/>
        <v>п ВНИИССОК, ул Березовая, 4</v>
      </c>
      <c r="L2304" s="48" t="str">
        <f>VLOOKUP(A:A,Лист2!$A:$F,2,FALSE)</f>
        <v>ВНИИССОК п., Березовая, 4</v>
      </c>
      <c r="S2304" s="48">
        <f t="shared" si="71"/>
        <v>0</v>
      </c>
    </row>
    <row r="2305" spans="1:19" ht="11.85" customHeight="1" x14ac:dyDescent="0.2">
      <c r="A2305" s="48" t="s">
        <v>457</v>
      </c>
      <c r="B2305" s="209"/>
      <c r="C2305" s="210"/>
      <c r="D2305" s="211"/>
      <c r="E2305" s="204" t="s">
        <v>400</v>
      </c>
      <c r="F2305" s="205"/>
      <c r="G2305" s="50" t="s">
        <v>350</v>
      </c>
      <c r="H2305" s="204" t="s">
        <v>396</v>
      </c>
      <c r="I2305" s="205"/>
      <c r="K2305" s="48" t="str">
        <f t="shared" si="70"/>
        <v>п ВНИИССОК, ул Березовая, 4</v>
      </c>
      <c r="L2305" s="48" t="str">
        <f>VLOOKUP(A:A,Лист2!$A:$F,2,FALSE)</f>
        <v>ВНИИССОК п., Березовая, 4</v>
      </c>
      <c r="S2305" s="48">
        <f t="shared" si="71"/>
        <v>0</v>
      </c>
    </row>
    <row r="2306" spans="1:19" ht="11.85" customHeight="1" x14ac:dyDescent="0.2">
      <c r="A2306" s="48" t="s">
        <v>457</v>
      </c>
      <c r="B2306" s="209"/>
      <c r="C2306" s="210"/>
      <c r="D2306" s="211"/>
      <c r="E2306" s="204" t="s">
        <v>399</v>
      </c>
      <c r="F2306" s="205"/>
      <c r="G2306" s="50" t="s">
        <v>390</v>
      </c>
      <c r="H2306" s="204" t="s">
        <v>398</v>
      </c>
      <c r="I2306" s="205"/>
      <c r="K2306" s="48" t="str">
        <f t="shared" si="70"/>
        <v>п ВНИИССОК, ул Березовая, 4</v>
      </c>
      <c r="L2306" s="48" t="str">
        <f>VLOOKUP(A:A,Лист2!$A:$F,2,FALSE)</f>
        <v>ВНИИССОК п., Березовая, 4</v>
      </c>
      <c r="S2306" s="48">
        <f t="shared" si="71"/>
        <v>0</v>
      </c>
    </row>
    <row r="2307" spans="1:19" ht="11.85" customHeight="1" x14ac:dyDescent="0.2">
      <c r="A2307" s="48" t="s">
        <v>457</v>
      </c>
      <c r="B2307" s="209"/>
      <c r="C2307" s="210"/>
      <c r="D2307" s="211"/>
      <c r="E2307" s="204" t="s">
        <v>397</v>
      </c>
      <c r="F2307" s="205"/>
      <c r="G2307" s="50" t="s">
        <v>350</v>
      </c>
      <c r="H2307" s="204" t="s">
        <v>396</v>
      </c>
      <c r="I2307" s="205"/>
      <c r="K2307" s="48" t="str">
        <f t="shared" si="70"/>
        <v>п ВНИИССОК, ул Березовая, 4</v>
      </c>
      <c r="L2307" s="48" t="str">
        <f>VLOOKUP(A:A,Лист2!$A:$F,2,FALSE)</f>
        <v>ВНИИССОК п., Березовая, 4</v>
      </c>
      <c r="S2307" s="48">
        <f t="shared" si="71"/>
        <v>0</v>
      </c>
    </row>
    <row r="2308" spans="1:19" ht="11.1" customHeight="1" x14ac:dyDescent="0.2">
      <c r="A2308" s="48" t="s">
        <v>457</v>
      </c>
      <c r="B2308" s="209"/>
      <c r="C2308" s="210"/>
      <c r="D2308" s="211"/>
      <c r="E2308" s="204" t="s">
        <v>376</v>
      </c>
      <c r="F2308" s="205"/>
      <c r="G2308" s="50" t="s">
        <v>341</v>
      </c>
      <c r="H2308" s="204" t="s">
        <v>375</v>
      </c>
      <c r="I2308" s="205"/>
      <c r="K2308" s="48" t="str">
        <f t="shared" si="70"/>
        <v>п ВНИИССОК, ул Березовая, 4</v>
      </c>
      <c r="L2308" s="48" t="str">
        <f>VLOOKUP(A:A,Лист2!$A:$F,2,FALSE)</f>
        <v>ВНИИССОК п., Березовая, 4</v>
      </c>
      <c r="S2308" s="48">
        <f t="shared" si="71"/>
        <v>0</v>
      </c>
    </row>
    <row r="2309" spans="1:19" ht="11.85" customHeight="1" x14ac:dyDescent="0.2">
      <c r="A2309" s="48" t="s">
        <v>457</v>
      </c>
      <c r="B2309" s="209"/>
      <c r="C2309" s="210"/>
      <c r="D2309" s="211"/>
      <c r="E2309" s="204" t="s">
        <v>395</v>
      </c>
      <c r="F2309" s="205"/>
      <c r="G2309" s="50" t="s">
        <v>352</v>
      </c>
      <c r="H2309" s="204" t="s">
        <v>336</v>
      </c>
      <c r="I2309" s="205"/>
      <c r="K2309" s="48" t="str">
        <f t="shared" si="70"/>
        <v>п ВНИИССОК, ул Березовая, 4</v>
      </c>
      <c r="L2309" s="48" t="str">
        <f>VLOOKUP(A:A,Лист2!$A:$F,2,FALSE)</f>
        <v>ВНИИССОК п., Березовая, 4</v>
      </c>
      <c r="S2309" s="48">
        <f t="shared" si="71"/>
        <v>0</v>
      </c>
    </row>
    <row r="2310" spans="1:19" ht="11.85" customHeight="1" x14ac:dyDescent="0.2">
      <c r="A2310" s="48" t="s">
        <v>457</v>
      </c>
      <c r="B2310" s="201"/>
      <c r="C2310" s="202"/>
      <c r="D2310" s="203"/>
      <c r="E2310" s="204" t="s">
        <v>394</v>
      </c>
      <c r="F2310" s="205"/>
      <c r="G2310" s="50" t="s">
        <v>352</v>
      </c>
      <c r="H2310" s="204" t="s">
        <v>336</v>
      </c>
      <c r="I2310" s="205"/>
      <c r="K2310" s="48" t="str">
        <f t="shared" si="70"/>
        <v>п ВНИИССОК, ул Березовая, 4</v>
      </c>
      <c r="L2310" s="48" t="str">
        <f>VLOOKUP(A:A,Лист2!$A:$F,2,FALSE)</f>
        <v>ВНИИССОК п., Березовая, 4</v>
      </c>
      <c r="S2310" s="48">
        <f t="shared" si="71"/>
        <v>0</v>
      </c>
    </row>
    <row r="2311" spans="1:19" ht="11.85" customHeight="1" x14ac:dyDescent="0.2">
      <c r="A2311" s="48" t="s">
        <v>457</v>
      </c>
      <c r="B2311" s="51"/>
      <c r="C2311" s="196" t="s">
        <v>456</v>
      </c>
      <c r="D2311" s="197"/>
      <c r="E2311" s="197"/>
      <c r="F2311" s="197"/>
      <c r="G2311" s="197"/>
      <c r="H2311" s="197"/>
      <c r="I2311" s="196"/>
      <c r="K2311" s="48" t="str">
        <f t="shared" si="70"/>
        <v>п ВНИИССОК, ул Березовая, 4</v>
      </c>
      <c r="L2311" s="48" t="str">
        <f>VLOOKUP(A:A,Лист2!$A:$F,2,FALSE)</f>
        <v>ВНИИССОК п., Березовая, 4</v>
      </c>
      <c r="S2311" s="48">
        <f t="shared" si="71"/>
        <v>0</v>
      </c>
    </row>
    <row r="2312" spans="1:19" ht="11.1" customHeight="1" x14ac:dyDescent="0.2">
      <c r="A2312" s="48" t="s">
        <v>456</v>
      </c>
      <c r="B2312" s="198" t="s">
        <v>450</v>
      </c>
      <c r="C2312" s="199"/>
      <c r="D2312" s="200"/>
      <c r="E2312" s="204" t="s">
        <v>449</v>
      </c>
      <c r="F2312" s="205"/>
      <c r="G2312" s="50" t="s">
        <v>350</v>
      </c>
      <c r="H2312" s="204" t="s">
        <v>375</v>
      </c>
      <c r="I2312" s="205"/>
      <c r="K2312" s="48" t="str">
        <f t="shared" si="70"/>
        <v>п ВНИИССОК, ул Березовая, 5</v>
      </c>
      <c r="L2312" s="48" t="str">
        <f>VLOOKUP(A:A,Лист2!$A:$F,2,FALSE)</f>
        <v>ВНИИССОК п., Березовая, 5</v>
      </c>
      <c r="S2312" s="48">
        <f t="shared" si="71"/>
        <v>0</v>
      </c>
    </row>
    <row r="2313" spans="1:19" ht="11.85" customHeight="1" x14ac:dyDescent="0.2">
      <c r="A2313" s="48" t="s">
        <v>456</v>
      </c>
      <c r="B2313" s="201"/>
      <c r="C2313" s="202"/>
      <c r="D2313" s="203"/>
      <c r="E2313" s="204" t="s">
        <v>448</v>
      </c>
      <c r="F2313" s="205"/>
      <c r="G2313" s="50" t="s">
        <v>350</v>
      </c>
      <c r="H2313" s="204" t="s">
        <v>411</v>
      </c>
      <c r="I2313" s="205"/>
      <c r="K2313" s="48" t="str">
        <f t="shared" si="70"/>
        <v>п ВНИИССОК, ул Березовая, 5</v>
      </c>
      <c r="L2313" s="48" t="str">
        <f>VLOOKUP(A:A,Лист2!$A:$F,2,FALSE)</f>
        <v>ВНИИССОК п., Березовая, 5</v>
      </c>
      <c r="S2313" s="48">
        <f t="shared" si="71"/>
        <v>0</v>
      </c>
    </row>
    <row r="2314" spans="1:19" ht="11.85" customHeight="1" x14ac:dyDescent="0.2">
      <c r="A2314" s="48" t="s">
        <v>456</v>
      </c>
      <c r="B2314" s="198" t="s">
        <v>414</v>
      </c>
      <c r="C2314" s="199"/>
      <c r="D2314" s="200"/>
      <c r="E2314" s="204" t="s">
        <v>410</v>
      </c>
      <c r="F2314" s="205"/>
      <c r="G2314" s="50" t="s">
        <v>402</v>
      </c>
      <c r="H2314" s="204" t="s">
        <v>409</v>
      </c>
      <c r="I2314" s="205"/>
      <c r="K2314" s="48" t="str">
        <f t="shared" ref="K2314:K2377" si="72">IF(C2313&gt;0,C2313,K2313)</f>
        <v>п ВНИИССОК, ул Березовая, 5</v>
      </c>
      <c r="L2314" s="48" t="str">
        <f>VLOOKUP(A:A,Лист2!$A:$F,2,FALSE)</f>
        <v>ВНИИССОК п., Березовая, 5</v>
      </c>
      <c r="S2314" s="48">
        <f t="shared" ref="S2314:S2377" si="73">IF($E2314=S$7,G2314,0)</f>
        <v>0</v>
      </c>
    </row>
    <row r="2315" spans="1:19" ht="11.85" customHeight="1" x14ac:dyDescent="0.2">
      <c r="A2315" s="48" t="s">
        <v>456</v>
      </c>
      <c r="B2315" s="209"/>
      <c r="C2315" s="210"/>
      <c r="D2315" s="211"/>
      <c r="E2315" s="204" t="s">
        <v>408</v>
      </c>
      <c r="F2315" s="205"/>
      <c r="G2315" s="50" t="s">
        <v>390</v>
      </c>
      <c r="H2315" s="204" t="s">
        <v>375</v>
      </c>
      <c r="I2315" s="205"/>
      <c r="K2315" s="48" t="str">
        <f t="shared" si="72"/>
        <v>п ВНИИССОК, ул Березовая, 5</v>
      </c>
      <c r="L2315" s="48" t="str">
        <f>VLOOKUP(A:A,Лист2!$A:$F,2,FALSE)</f>
        <v>ВНИИССОК п., Березовая, 5</v>
      </c>
      <c r="S2315" s="48">
        <f t="shared" si="73"/>
        <v>0</v>
      </c>
    </row>
    <row r="2316" spans="1:19" ht="11.1" customHeight="1" x14ac:dyDescent="0.2">
      <c r="A2316" s="48" t="s">
        <v>456</v>
      </c>
      <c r="B2316" s="201"/>
      <c r="C2316" s="202"/>
      <c r="D2316" s="203"/>
      <c r="E2316" s="204" t="s">
        <v>407</v>
      </c>
      <c r="F2316" s="205"/>
      <c r="G2316" s="50" t="s">
        <v>390</v>
      </c>
      <c r="H2316" s="204" t="s">
        <v>406</v>
      </c>
      <c r="I2316" s="205"/>
      <c r="K2316" s="48" t="str">
        <f t="shared" si="72"/>
        <v>п ВНИИССОК, ул Березовая, 5</v>
      </c>
      <c r="L2316" s="48" t="str">
        <f>VLOOKUP(A:A,Лист2!$A:$F,2,FALSE)</f>
        <v>ВНИИССОК п., Березовая, 5</v>
      </c>
      <c r="S2316" s="48">
        <f t="shared" si="73"/>
        <v>0</v>
      </c>
    </row>
    <row r="2317" spans="1:19" ht="11.85" customHeight="1" x14ac:dyDescent="0.2">
      <c r="A2317" s="48" t="s">
        <v>456</v>
      </c>
      <c r="B2317" s="198" t="s">
        <v>339</v>
      </c>
      <c r="C2317" s="199"/>
      <c r="D2317" s="200"/>
      <c r="E2317" s="204" t="s">
        <v>405</v>
      </c>
      <c r="F2317" s="205"/>
      <c r="G2317" s="50" t="s">
        <v>404</v>
      </c>
      <c r="H2317" s="204" t="s">
        <v>336</v>
      </c>
      <c r="I2317" s="205"/>
      <c r="K2317" s="48" t="str">
        <f t="shared" si="72"/>
        <v>п ВНИИССОК, ул Березовая, 5</v>
      </c>
      <c r="L2317" s="48" t="str">
        <f>VLOOKUP(A:A,Лист2!$A:$F,2,FALSE)</f>
        <v>ВНИИССОК п., Березовая, 5</v>
      </c>
      <c r="S2317" s="57">
        <f>G2317*1</f>
        <v>41.47</v>
      </c>
    </row>
    <row r="2318" spans="1:19" ht="11.85" customHeight="1" x14ac:dyDescent="0.2">
      <c r="A2318" s="48" t="s">
        <v>456</v>
      </c>
      <c r="B2318" s="209"/>
      <c r="C2318" s="210"/>
      <c r="D2318" s="211"/>
      <c r="E2318" s="204" t="s">
        <v>403</v>
      </c>
      <c r="F2318" s="205"/>
      <c r="G2318" s="50" t="s">
        <v>402</v>
      </c>
      <c r="H2318" s="204" t="s">
        <v>401</v>
      </c>
      <c r="I2318" s="205"/>
      <c r="K2318" s="48" t="str">
        <f t="shared" si="72"/>
        <v>п ВНИИССОК, ул Березовая, 5</v>
      </c>
      <c r="L2318" s="48" t="str">
        <f>VLOOKUP(A:A,Лист2!$A:$F,2,FALSE)</f>
        <v>ВНИИССОК п., Березовая, 5</v>
      </c>
      <c r="S2318" s="48">
        <f t="shared" si="73"/>
        <v>0</v>
      </c>
    </row>
    <row r="2319" spans="1:19" ht="11.85" customHeight="1" x14ac:dyDescent="0.2">
      <c r="A2319" s="48" t="s">
        <v>456</v>
      </c>
      <c r="B2319" s="209"/>
      <c r="C2319" s="210"/>
      <c r="D2319" s="211"/>
      <c r="E2319" s="204" t="s">
        <v>400</v>
      </c>
      <c r="F2319" s="205"/>
      <c r="G2319" s="50" t="s">
        <v>350</v>
      </c>
      <c r="H2319" s="204" t="s">
        <v>396</v>
      </c>
      <c r="I2319" s="205"/>
      <c r="K2319" s="48" t="str">
        <f t="shared" si="72"/>
        <v>п ВНИИССОК, ул Березовая, 5</v>
      </c>
      <c r="L2319" s="48" t="str">
        <f>VLOOKUP(A:A,Лист2!$A:$F,2,FALSE)</f>
        <v>ВНИИССОК п., Березовая, 5</v>
      </c>
      <c r="S2319" s="48">
        <f t="shared" si="73"/>
        <v>0</v>
      </c>
    </row>
    <row r="2320" spans="1:19" ht="11.1" customHeight="1" x14ac:dyDescent="0.2">
      <c r="A2320" s="48" t="s">
        <v>456</v>
      </c>
      <c r="B2320" s="209"/>
      <c r="C2320" s="210"/>
      <c r="D2320" s="211"/>
      <c r="E2320" s="204" t="s">
        <v>399</v>
      </c>
      <c r="F2320" s="205"/>
      <c r="G2320" s="50" t="s">
        <v>390</v>
      </c>
      <c r="H2320" s="204" t="s">
        <v>398</v>
      </c>
      <c r="I2320" s="205"/>
      <c r="K2320" s="48" t="str">
        <f t="shared" si="72"/>
        <v>п ВНИИССОК, ул Березовая, 5</v>
      </c>
      <c r="L2320" s="48" t="str">
        <f>VLOOKUP(A:A,Лист2!$A:$F,2,FALSE)</f>
        <v>ВНИИССОК п., Березовая, 5</v>
      </c>
      <c r="S2320" s="48">
        <f t="shared" si="73"/>
        <v>0</v>
      </c>
    </row>
    <row r="2321" spans="1:19" ht="11.85" customHeight="1" x14ac:dyDescent="0.2">
      <c r="A2321" s="48" t="s">
        <v>456</v>
      </c>
      <c r="B2321" s="209"/>
      <c r="C2321" s="210"/>
      <c r="D2321" s="211"/>
      <c r="E2321" s="204" t="s">
        <v>397</v>
      </c>
      <c r="F2321" s="205"/>
      <c r="G2321" s="50" t="s">
        <v>350</v>
      </c>
      <c r="H2321" s="204" t="s">
        <v>396</v>
      </c>
      <c r="I2321" s="205"/>
      <c r="K2321" s="48" t="str">
        <f t="shared" si="72"/>
        <v>п ВНИИССОК, ул Березовая, 5</v>
      </c>
      <c r="L2321" s="48" t="str">
        <f>VLOOKUP(A:A,Лист2!$A:$F,2,FALSE)</f>
        <v>ВНИИССОК п., Березовая, 5</v>
      </c>
      <c r="S2321" s="48">
        <f t="shared" si="73"/>
        <v>0</v>
      </c>
    </row>
    <row r="2322" spans="1:19" ht="11.85" customHeight="1" x14ac:dyDescent="0.2">
      <c r="A2322" s="48" t="s">
        <v>456</v>
      </c>
      <c r="B2322" s="209"/>
      <c r="C2322" s="210"/>
      <c r="D2322" s="211"/>
      <c r="E2322" s="204" t="s">
        <v>376</v>
      </c>
      <c r="F2322" s="205"/>
      <c r="G2322" s="50" t="s">
        <v>341</v>
      </c>
      <c r="H2322" s="204" t="s">
        <v>375</v>
      </c>
      <c r="I2322" s="205"/>
      <c r="K2322" s="48" t="str">
        <f t="shared" si="72"/>
        <v>п ВНИИССОК, ул Березовая, 5</v>
      </c>
      <c r="L2322" s="48" t="str">
        <f>VLOOKUP(A:A,Лист2!$A:$F,2,FALSE)</f>
        <v>ВНИИССОК п., Березовая, 5</v>
      </c>
      <c r="S2322" s="48">
        <f t="shared" si="73"/>
        <v>0</v>
      </c>
    </row>
    <row r="2323" spans="1:19" ht="11.85" customHeight="1" x14ac:dyDescent="0.2">
      <c r="A2323" s="48" t="s">
        <v>456</v>
      </c>
      <c r="B2323" s="209"/>
      <c r="C2323" s="210"/>
      <c r="D2323" s="211"/>
      <c r="E2323" s="204" t="s">
        <v>395</v>
      </c>
      <c r="F2323" s="205"/>
      <c r="G2323" s="50" t="s">
        <v>352</v>
      </c>
      <c r="H2323" s="204" t="s">
        <v>336</v>
      </c>
      <c r="I2323" s="205"/>
      <c r="K2323" s="48" t="str">
        <f t="shared" si="72"/>
        <v>п ВНИИССОК, ул Березовая, 5</v>
      </c>
      <c r="L2323" s="48" t="str">
        <f>VLOOKUP(A:A,Лист2!$A:$F,2,FALSE)</f>
        <v>ВНИИССОК п., Березовая, 5</v>
      </c>
      <c r="S2323" s="48">
        <f t="shared" si="73"/>
        <v>0</v>
      </c>
    </row>
    <row r="2324" spans="1:19" ht="11.1" customHeight="1" x14ac:dyDescent="0.2">
      <c r="A2324" s="48" t="s">
        <v>456</v>
      </c>
      <c r="B2324" s="201"/>
      <c r="C2324" s="202"/>
      <c r="D2324" s="203"/>
      <c r="E2324" s="204" t="s">
        <v>394</v>
      </c>
      <c r="F2324" s="205"/>
      <c r="G2324" s="50" t="s">
        <v>352</v>
      </c>
      <c r="H2324" s="204" t="s">
        <v>336</v>
      </c>
      <c r="I2324" s="205"/>
      <c r="K2324" s="48" t="str">
        <f t="shared" si="72"/>
        <v>п ВНИИССОК, ул Березовая, 5</v>
      </c>
      <c r="L2324" s="48" t="str">
        <f>VLOOKUP(A:A,Лист2!$A:$F,2,FALSE)</f>
        <v>ВНИИССОК п., Березовая, 5</v>
      </c>
      <c r="S2324" s="48">
        <f t="shared" si="73"/>
        <v>0</v>
      </c>
    </row>
    <row r="2325" spans="1:19" ht="11.85" customHeight="1" x14ac:dyDescent="0.2">
      <c r="A2325" s="48" t="s">
        <v>456</v>
      </c>
      <c r="B2325" s="51"/>
      <c r="C2325" s="196" t="s">
        <v>455</v>
      </c>
      <c r="D2325" s="197"/>
      <c r="E2325" s="197"/>
      <c r="F2325" s="197"/>
      <c r="G2325" s="197"/>
      <c r="H2325" s="197"/>
      <c r="I2325" s="196"/>
      <c r="K2325" s="48" t="str">
        <f t="shared" si="72"/>
        <v>п ВНИИССОК, ул Березовая, 5</v>
      </c>
      <c r="L2325" s="48" t="str">
        <f>VLOOKUP(A:A,Лист2!$A:$F,2,FALSE)</f>
        <v>ВНИИССОК п., Березовая, 5</v>
      </c>
      <c r="S2325" s="48">
        <f t="shared" si="73"/>
        <v>0</v>
      </c>
    </row>
    <row r="2326" spans="1:19" ht="11.85" customHeight="1" x14ac:dyDescent="0.2">
      <c r="A2326" s="48" t="s">
        <v>455</v>
      </c>
      <c r="B2326" s="198" t="s">
        <v>450</v>
      </c>
      <c r="C2326" s="199"/>
      <c r="D2326" s="200"/>
      <c r="E2326" s="204" t="s">
        <v>449</v>
      </c>
      <c r="F2326" s="205"/>
      <c r="G2326" s="50" t="s">
        <v>350</v>
      </c>
      <c r="H2326" s="204" t="s">
        <v>375</v>
      </c>
      <c r="I2326" s="205"/>
      <c r="K2326" s="48" t="str">
        <f t="shared" si="72"/>
        <v>п ВНИИССОК, ул Березовая, 6</v>
      </c>
      <c r="L2326" s="48" t="str">
        <f>VLOOKUP(A:A,Лист2!$A:$F,2,FALSE)</f>
        <v>ВНИИССОК п., Березовая, 6</v>
      </c>
      <c r="S2326" s="48">
        <f t="shared" si="73"/>
        <v>0</v>
      </c>
    </row>
    <row r="2327" spans="1:19" ht="11.85" customHeight="1" x14ac:dyDescent="0.2">
      <c r="A2327" s="48" t="s">
        <v>455</v>
      </c>
      <c r="B2327" s="201"/>
      <c r="C2327" s="202"/>
      <c r="D2327" s="203"/>
      <c r="E2327" s="204" t="s">
        <v>448</v>
      </c>
      <c r="F2327" s="205"/>
      <c r="G2327" s="50" t="s">
        <v>350</v>
      </c>
      <c r="H2327" s="204" t="s">
        <v>411</v>
      </c>
      <c r="I2327" s="205"/>
      <c r="K2327" s="48" t="str">
        <f t="shared" si="72"/>
        <v>п ВНИИССОК, ул Березовая, 6</v>
      </c>
      <c r="L2327" s="48" t="str">
        <f>VLOOKUP(A:A,Лист2!$A:$F,2,FALSE)</f>
        <v>ВНИИССОК п., Березовая, 6</v>
      </c>
      <c r="S2327" s="48">
        <f t="shared" si="73"/>
        <v>0</v>
      </c>
    </row>
    <row r="2328" spans="1:19" ht="11.1" customHeight="1" x14ac:dyDescent="0.2">
      <c r="A2328" s="48" t="s">
        <v>455</v>
      </c>
      <c r="B2328" s="198" t="s">
        <v>414</v>
      </c>
      <c r="C2328" s="199"/>
      <c r="D2328" s="200"/>
      <c r="E2328" s="204" t="s">
        <v>410</v>
      </c>
      <c r="F2328" s="205"/>
      <c r="G2328" s="50" t="s">
        <v>402</v>
      </c>
      <c r="H2328" s="204" t="s">
        <v>409</v>
      </c>
      <c r="I2328" s="205"/>
      <c r="K2328" s="48" t="str">
        <f t="shared" si="72"/>
        <v>п ВНИИССОК, ул Березовая, 6</v>
      </c>
      <c r="L2328" s="48" t="str">
        <f>VLOOKUP(A:A,Лист2!$A:$F,2,FALSE)</f>
        <v>ВНИИССОК п., Березовая, 6</v>
      </c>
      <c r="S2328" s="48">
        <f t="shared" si="73"/>
        <v>0</v>
      </c>
    </row>
    <row r="2329" spans="1:19" ht="11.85" customHeight="1" x14ac:dyDescent="0.2">
      <c r="A2329" s="48" t="s">
        <v>455</v>
      </c>
      <c r="B2329" s="209"/>
      <c r="C2329" s="210"/>
      <c r="D2329" s="211"/>
      <c r="E2329" s="204" t="s">
        <v>408</v>
      </c>
      <c r="F2329" s="205"/>
      <c r="G2329" s="50" t="s">
        <v>390</v>
      </c>
      <c r="H2329" s="204" t="s">
        <v>375</v>
      </c>
      <c r="I2329" s="205"/>
      <c r="K2329" s="48" t="str">
        <f t="shared" si="72"/>
        <v>п ВНИИССОК, ул Березовая, 6</v>
      </c>
      <c r="L2329" s="48" t="str">
        <f>VLOOKUP(A:A,Лист2!$A:$F,2,FALSE)</f>
        <v>ВНИИССОК п., Березовая, 6</v>
      </c>
      <c r="S2329" s="48">
        <f t="shared" si="73"/>
        <v>0</v>
      </c>
    </row>
    <row r="2330" spans="1:19" ht="11.85" customHeight="1" x14ac:dyDescent="0.2">
      <c r="A2330" s="48" t="s">
        <v>455</v>
      </c>
      <c r="B2330" s="201"/>
      <c r="C2330" s="202"/>
      <c r="D2330" s="203"/>
      <c r="E2330" s="204" t="s">
        <v>407</v>
      </c>
      <c r="F2330" s="205"/>
      <c r="G2330" s="50" t="s">
        <v>390</v>
      </c>
      <c r="H2330" s="204" t="s">
        <v>406</v>
      </c>
      <c r="I2330" s="205"/>
      <c r="K2330" s="48" t="str">
        <f t="shared" si="72"/>
        <v>п ВНИИССОК, ул Березовая, 6</v>
      </c>
      <c r="L2330" s="48" t="str">
        <f>VLOOKUP(A:A,Лист2!$A:$F,2,FALSE)</f>
        <v>ВНИИССОК п., Березовая, 6</v>
      </c>
      <c r="S2330" s="48">
        <f t="shared" si="73"/>
        <v>0</v>
      </c>
    </row>
    <row r="2331" spans="1:19" ht="11.85" customHeight="1" x14ac:dyDescent="0.2">
      <c r="A2331" s="48" t="s">
        <v>455</v>
      </c>
      <c r="B2331" s="198" t="s">
        <v>339</v>
      </c>
      <c r="C2331" s="199"/>
      <c r="D2331" s="200"/>
      <c r="E2331" s="204" t="s">
        <v>405</v>
      </c>
      <c r="F2331" s="205"/>
      <c r="G2331" s="50" t="s">
        <v>404</v>
      </c>
      <c r="H2331" s="204" t="s">
        <v>336</v>
      </c>
      <c r="I2331" s="205"/>
      <c r="K2331" s="48" t="str">
        <f t="shared" si="72"/>
        <v>п ВНИИССОК, ул Березовая, 6</v>
      </c>
      <c r="L2331" s="48" t="str">
        <f>VLOOKUP(A:A,Лист2!$A:$F,2,FALSE)</f>
        <v>ВНИИССОК п., Березовая, 6</v>
      </c>
      <c r="S2331" s="57">
        <f>G2331*1</f>
        <v>41.47</v>
      </c>
    </row>
    <row r="2332" spans="1:19" ht="11.1" customHeight="1" x14ac:dyDescent="0.2">
      <c r="A2332" s="48" t="s">
        <v>455</v>
      </c>
      <c r="B2332" s="209"/>
      <c r="C2332" s="210"/>
      <c r="D2332" s="211"/>
      <c r="E2332" s="204" t="s">
        <v>403</v>
      </c>
      <c r="F2332" s="205"/>
      <c r="G2332" s="50" t="s">
        <v>402</v>
      </c>
      <c r="H2332" s="204" t="s">
        <v>401</v>
      </c>
      <c r="I2332" s="205"/>
      <c r="K2332" s="48" t="str">
        <f t="shared" si="72"/>
        <v>п ВНИИССОК, ул Березовая, 6</v>
      </c>
      <c r="L2332" s="48" t="str">
        <f>VLOOKUP(A:A,Лист2!$A:$F,2,FALSE)</f>
        <v>ВНИИССОК п., Березовая, 6</v>
      </c>
      <c r="S2332" s="48">
        <f t="shared" si="73"/>
        <v>0</v>
      </c>
    </row>
    <row r="2333" spans="1:19" ht="11.85" customHeight="1" x14ac:dyDescent="0.2">
      <c r="A2333" s="48" t="s">
        <v>455</v>
      </c>
      <c r="B2333" s="209"/>
      <c r="C2333" s="210"/>
      <c r="D2333" s="211"/>
      <c r="E2333" s="204" t="s">
        <v>400</v>
      </c>
      <c r="F2333" s="205"/>
      <c r="G2333" s="50" t="s">
        <v>350</v>
      </c>
      <c r="H2333" s="204" t="s">
        <v>396</v>
      </c>
      <c r="I2333" s="205"/>
      <c r="K2333" s="48" t="str">
        <f t="shared" si="72"/>
        <v>п ВНИИССОК, ул Березовая, 6</v>
      </c>
      <c r="L2333" s="48" t="str">
        <f>VLOOKUP(A:A,Лист2!$A:$F,2,FALSE)</f>
        <v>ВНИИССОК п., Березовая, 6</v>
      </c>
      <c r="S2333" s="48">
        <f t="shared" si="73"/>
        <v>0</v>
      </c>
    </row>
    <row r="2334" spans="1:19" ht="11.85" customHeight="1" x14ac:dyDescent="0.2">
      <c r="A2334" s="48" t="s">
        <v>455</v>
      </c>
      <c r="B2334" s="209"/>
      <c r="C2334" s="210"/>
      <c r="D2334" s="211"/>
      <c r="E2334" s="204" t="s">
        <v>399</v>
      </c>
      <c r="F2334" s="205"/>
      <c r="G2334" s="50" t="s">
        <v>390</v>
      </c>
      <c r="H2334" s="204" t="s">
        <v>398</v>
      </c>
      <c r="I2334" s="205"/>
      <c r="K2334" s="48" t="str">
        <f t="shared" si="72"/>
        <v>п ВНИИССОК, ул Березовая, 6</v>
      </c>
      <c r="L2334" s="48" t="str">
        <f>VLOOKUP(A:A,Лист2!$A:$F,2,FALSE)</f>
        <v>ВНИИССОК п., Березовая, 6</v>
      </c>
      <c r="S2334" s="48">
        <f t="shared" si="73"/>
        <v>0</v>
      </c>
    </row>
    <row r="2335" spans="1:19" ht="11.85" customHeight="1" x14ac:dyDescent="0.2">
      <c r="A2335" s="48" t="s">
        <v>455</v>
      </c>
      <c r="B2335" s="209"/>
      <c r="C2335" s="210"/>
      <c r="D2335" s="211"/>
      <c r="E2335" s="204" t="s">
        <v>397</v>
      </c>
      <c r="F2335" s="205"/>
      <c r="G2335" s="50" t="s">
        <v>350</v>
      </c>
      <c r="H2335" s="204" t="s">
        <v>396</v>
      </c>
      <c r="I2335" s="205"/>
      <c r="K2335" s="48" t="str">
        <f t="shared" si="72"/>
        <v>п ВНИИССОК, ул Березовая, 6</v>
      </c>
      <c r="L2335" s="48" t="str">
        <f>VLOOKUP(A:A,Лист2!$A:$F,2,FALSE)</f>
        <v>ВНИИССОК п., Березовая, 6</v>
      </c>
      <c r="S2335" s="48">
        <f t="shared" si="73"/>
        <v>0</v>
      </c>
    </row>
    <row r="2336" spans="1:19" ht="11.1" customHeight="1" x14ac:dyDescent="0.2">
      <c r="A2336" s="48" t="s">
        <v>455</v>
      </c>
      <c r="B2336" s="209"/>
      <c r="C2336" s="210"/>
      <c r="D2336" s="211"/>
      <c r="E2336" s="204" t="s">
        <v>376</v>
      </c>
      <c r="F2336" s="205"/>
      <c r="G2336" s="50" t="s">
        <v>341</v>
      </c>
      <c r="H2336" s="204" t="s">
        <v>375</v>
      </c>
      <c r="I2336" s="205"/>
      <c r="K2336" s="48" t="str">
        <f t="shared" si="72"/>
        <v>п ВНИИССОК, ул Березовая, 6</v>
      </c>
      <c r="L2336" s="48" t="str">
        <f>VLOOKUP(A:A,Лист2!$A:$F,2,FALSE)</f>
        <v>ВНИИССОК п., Березовая, 6</v>
      </c>
      <c r="S2336" s="48">
        <f t="shared" si="73"/>
        <v>0</v>
      </c>
    </row>
    <row r="2337" spans="1:19" ht="11.85" customHeight="1" x14ac:dyDescent="0.2">
      <c r="A2337" s="48" t="s">
        <v>455</v>
      </c>
      <c r="B2337" s="209"/>
      <c r="C2337" s="210"/>
      <c r="D2337" s="211"/>
      <c r="E2337" s="204" t="s">
        <v>395</v>
      </c>
      <c r="F2337" s="205"/>
      <c r="G2337" s="50" t="s">
        <v>352</v>
      </c>
      <c r="H2337" s="204" t="s">
        <v>336</v>
      </c>
      <c r="I2337" s="205"/>
      <c r="K2337" s="48" t="str">
        <f t="shared" si="72"/>
        <v>п ВНИИССОК, ул Березовая, 6</v>
      </c>
      <c r="L2337" s="48" t="str">
        <f>VLOOKUP(A:A,Лист2!$A:$F,2,FALSE)</f>
        <v>ВНИИССОК п., Березовая, 6</v>
      </c>
      <c r="S2337" s="48">
        <f t="shared" si="73"/>
        <v>0</v>
      </c>
    </row>
    <row r="2338" spans="1:19" ht="11.85" customHeight="1" x14ac:dyDescent="0.2">
      <c r="A2338" s="48" t="s">
        <v>455</v>
      </c>
      <c r="B2338" s="201"/>
      <c r="C2338" s="202"/>
      <c r="D2338" s="203"/>
      <c r="E2338" s="204" t="s">
        <v>394</v>
      </c>
      <c r="F2338" s="205"/>
      <c r="G2338" s="50" t="s">
        <v>352</v>
      </c>
      <c r="H2338" s="204" t="s">
        <v>336</v>
      </c>
      <c r="I2338" s="205"/>
      <c r="K2338" s="48" t="str">
        <f t="shared" si="72"/>
        <v>п ВНИИССОК, ул Березовая, 6</v>
      </c>
      <c r="L2338" s="48" t="str">
        <f>VLOOKUP(A:A,Лист2!$A:$F,2,FALSE)</f>
        <v>ВНИИССОК п., Березовая, 6</v>
      </c>
      <c r="S2338" s="48">
        <f t="shared" si="73"/>
        <v>0</v>
      </c>
    </row>
    <row r="2339" spans="1:19" ht="11.85" customHeight="1" x14ac:dyDescent="0.2">
      <c r="A2339" s="48" t="s">
        <v>455</v>
      </c>
      <c r="B2339" s="51"/>
      <c r="C2339" s="196" t="s">
        <v>454</v>
      </c>
      <c r="D2339" s="197"/>
      <c r="E2339" s="197"/>
      <c r="F2339" s="197"/>
      <c r="G2339" s="197"/>
      <c r="H2339" s="197"/>
      <c r="I2339" s="196"/>
      <c r="K2339" s="48" t="str">
        <f t="shared" si="72"/>
        <v>п ВНИИССОК, ул Березовая, 6</v>
      </c>
      <c r="L2339" s="48" t="str">
        <f>VLOOKUP(A:A,Лист2!$A:$F,2,FALSE)</f>
        <v>ВНИИССОК п., Березовая, 6</v>
      </c>
      <c r="S2339" s="48">
        <f t="shared" si="73"/>
        <v>0</v>
      </c>
    </row>
    <row r="2340" spans="1:19" ht="11.1" customHeight="1" x14ac:dyDescent="0.2">
      <c r="A2340" s="48" t="s">
        <v>454</v>
      </c>
      <c r="B2340" s="198" t="s">
        <v>450</v>
      </c>
      <c r="C2340" s="199"/>
      <c r="D2340" s="200"/>
      <c r="E2340" s="204" t="s">
        <v>449</v>
      </c>
      <c r="F2340" s="205"/>
      <c r="G2340" s="50" t="s">
        <v>350</v>
      </c>
      <c r="H2340" s="204" t="s">
        <v>375</v>
      </c>
      <c r="I2340" s="205"/>
      <c r="K2340" s="48" t="str">
        <f t="shared" si="72"/>
        <v>п ВНИИССОК, ул Березовая, 7</v>
      </c>
      <c r="L2340" s="48" t="str">
        <f>VLOOKUP(A:A,Лист2!$A:$F,2,FALSE)</f>
        <v>ВНИИССОК п., Березовая, 7</v>
      </c>
      <c r="S2340" s="48">
        <f t="shared" si="73"/>
        <v>0</v>
      </c>
    </row>
    <row r="2341" spans="1:19" ht="11.85" customHeight="1" x14ac:dyDescent="0.2">
      <c r="A2341" s="48" t="s">
        <v>454</v>
      </c>
      <c r="B2341" s="201"/>
      <c r="C2341" s="202"/>
      <c r="D2341" s="203"/>
      <c r="E2341" s="204" t="s">
        <v>448</v>
      </c>
      <c r="F2341" s="205"/>
      <c r="G2341" s="50" t="s">
        <v>350</v>
      </c>
      <c r="H2341" s="204" t="s">
        <v>411</v>
      </c>
      <c r="I2341" s="205"/>
      <c r="K2341" s="48" t="str">
        <f t="shared" si="72"/>
        <v>п ВНИИССОК, ул Березовая, 7</v>
      </c>
      <c r="L2341" s="48" t="str">
        <f>VLOOKUP(A:A,Лист2!$A:$F,2,FALSE)</f>
        <v>ВНИИССОК п., Березовая, 7</v>
      </c>
      <c r="S2341" s="48">
        <f t="shared" si="73"/>
        <v>0</v>
      </c>
    </row>
    <row r="2342" spans="1:19" ht="11.85" customHeight="1" x14ac:dyDescent="0.2">
      <c r="A2342" s="48" t="s">
        <v>454</v>
      </c>
      <c r="B2342" s="198" t="s">
        <v>414</v>
      </c>
      <c r="C2342" s="199"/>
      <c r="D2342" s="200"/>
      <c r="E2342" s="204" t="s">
        <v>410</v>
      </c>
      <c r="F2342" s="205"/>
      <c r="G2342" s="50" t="s">
        <v>402</v>
      </c>
      <c r="H2342" s="204" t="s">
        <v>409</v>
      </c>
      <c r="I2342" s="205"/>
      <c r="K2342" s="48" t="str">
        <f t="shared" si="72"/>
        <v>п ВНИИССОК, ул Березовая, 7</v>
      </c>
      <c r="L2342" s="48" t="str">
        <f>VLOOKUP(A:A,Лист2!$A:$F,2,FALSE)</f>
        <v>ВНИИССОК п., Березовая, 7</v>
      </c>
      <c r="S2342" s="48">
        <f t="shared" si="73"/>
        <v>0</v>
      </c>
    </row>
    <row r="2343" spans="1:19" ht="11.85" customHeight="1" x14ac:dyDescent="0.2">
      <c r="A2343" s="48" t="s">
        <v>454</v>
      </c>
      <c r="B2343" s="201"/>
      <c r="C2343" s="202"/>
      <c r="D2343" s="203"/>
      <c r="E2343" s="204" t="s">
        <v>408</v>
      </c>
      <c r="F2343" s="205"/>
      <c r="G2343" s="50" t="s">
        <v>390</v>
      </c>
      <c r="H2343" s="204" t="s">
        <v>375</v>
      </c>
      <c r="I2343" s="205"/>
      <c r="K2343" s="48" t="str">
        <f t="shared" si="72"/>
        <v>п ВНИИССОК, ул Березовая, 7</v>
      </c>
      <c r="L2343" s="48" t="str">
        <f>VLOOKUP(A:A,Лист2!$A:$F,2,FALSE)</f>
        <v>ВНИИССОК п., Березовая, 7</v>
      </c>
      <c r="S2343" s="48">
        <f t="shared" si="73"/>
        <v>0</v>
      </c>
    </row>
    <row r="2344" spans="1:19" ht="11.85" customHeight="1" x14ac:dyDescent="0.2">
      <c r="A2344" s="48" t="s">
        <v>454</v>
      </c>
      <c r="B2344" s="198" t="s">
        <v>414</v>
      </c>
      <c r="C2344" s="212"/>
      <c r="D2344" s="213"/>
      <c r="E2344" s="204" t="s">
        <v>407</v>
      </c>
      <c r="F2344" s="205"/>
      <c r="G2344" s="50" t="s">
        <v>390</v>
      </c>
      <c r="H2344" s="204" t="s">
        <v>406</v>
      </c>
      <c r="I2344" s="205"/>
      <c r="K2344" s="48" t="str">
        <f t="shared" si="72"/>
        <v>п ВНИИССОК, ул Березовая, 7</v>
      </c>
      <c r="L2344" s="48" t="str">
        <f>VLOOKUP(A:A,Лист2!$A:$F,2,FALSE)</f>
        <v>ВНИИССОК п., Березовая, 7</v>
      </c>
      <c r="S2344" s="48">
        <f t="shared" si="73"/>
        <v>0</v>
      </c>
    </row>
    <row r="2345" spans="1:19" ht="11.85" customHeight="1" x14ac:dyDescent="0.2">
      <c r="A2345" s="48" t="s">
        <v>454</v>
      </c>
      <c r="B2345" s="198" t="s">
        <v>339</v>
      </c>
      <c r="C2345" s="199"/>
      <c r="D2345" s="200"/>
      <c r="E2345" s="204" t="s">
        <v>405</v>
      </c>
      <c r="F2345" s="205"/>
      <c r="G2345" s="50" t="s">
        <v>404</v>
      </c>
      <c r="H2345" s="204" t="s">
        <v>336</v>
      </c>
      <c r="I2345" s="205"/>
      <c r="K2345" s="48" t="str">
        <f t="shared" si="72"/>
        <v>п ВНИИССОК, ул Березовая, 7</v>
      </c>
      <c r="L2345" s="48" t="str">
        <f>VLOOKUP(A:A,Лист2!$A:$F,2,FALSE)</f>
        <v>ВНИИССОК п., Березовая, 7</v>
      </c>
      <c r="S2345" s="57">
        <f>G2345*1</f>
        <v>41.47</v>
      </c>
    </row>
    <row r="2346" spans="1:19" ht="11.85" customHeight="1" x14ac:dyDescent="0.2">
      <c r="A2346" s="48" t="s">
        <v>454</v>
      </c>
      <c r="B2346" s="209"/>
      <c r="C2346" s="210"/>
      <c r="D2346" s="211"/>
      <c r="E2346" s="204" t="s">
        <v>403</v>
      </c>
      <c r="F2346" s="205"/>
      <c r="G2346" s="50" t="s">
        <v>402</v>
      </c>
      <c r="H2346" s="204" t="s">
        <v>401</v>
      </c>
      <c r="I2346" s="205"/>
      <c r="K2346" s="48" t="str">
        <f t="shared" si="72"/>
        <v>п ВНИИССОК, ул Березовая, 7</v>
      </c>
      <c r="L2346" s="48" t="str">
        <f>VLOOKUP(A:A,Лист2!$A:$F,2,FALSE)</f>
        <v>ВНИИССОК п., Березовая, 7</v>
      </c>
      <c r="S2346" s="48">
        <f t="shared" si="73"/>
        <v>0</v>
      </c>
    </row>
    <row r="2347" spans="1:19" ht="11.1" customHeight="1" x14ac:dyDescent="0.2">
      <c r="A2347" s="48" t="s">
        <v>454</v>
      </c>
      <c r="B2347" s="209"/>
      <c r="C2347" s="210"/>
      <c r="D2347" s="211"/>
      <c r="E2347" s="204" t="s">
        <v>400</v>
      </c>
      <c r="F2347" s="205"/>
      <c r="G2347" s="50" t="s">
        <v>350</v>
      </c>
      <c r="H2347" s="204" t="s">
        <v>396</v>
      </c>
      <c r="I2347" s="205"/>
      <c r="K2347" s="48" t="str">
        <f t="shared" si="72"/>
        <v>п ВНИИССОК, ул Березовая, 7</v>
      </c>
      <c r="L2347" s="48" t="str">
        <f>VLOOKUP(A:A,Лист2!$A:$F,2,FALSE)</f>
        <v>ВНИИССОК п., Березовая, 7</v>
      </c>
      <c r="S2347" s="48">
        <f t="shared" si="73"/>
        <v>0</v>
      </c>
    </row>
    <row r="2348" spans="1:19" ht="11.85" customHeight="1" x14ac:dyDescent="0.2">
      <c r="A2348" s="48" t="s">
        <v>454</v>
      </c>
      <c r="B2348" s="209"/>
      <c r="C2348" s="210"/>
      <c r="D2348" s="211"/>
      <c r="E2348" s="204" t="s">
        <v>399</v>
      </c>
      <c r="F2348" s="205"/>
      <c r="G2348" s="50" t="s">
        <v>390</v>
      </c>
      <c r="H2348" s="204" t="s">
        <v>398</v>
      </c>
      <c r="I2348" s="205"/>
      <c r="K2348" s="48" t="str">
        <f t="shared" si="72"/>
        <v>п ВНИИССОК, ул Березовая, 7</v>
      </c>
      <c r="L2348" s="48" t="str">
        <f>VLOOKUP(A:A,Лист2!$A:$F,2,FALSE)</f>
        <v>ВНИИССОК п., Березовая, 7</v>
      </c>
      <c r="S2348" s="48">
        <f t="shared" si="73"/>
        <v>0</v>
      </c>
    </row>
    <row r="2349" spans="1:19" ht="11.85" customHeight="1" x14ac:dyDescent="0.2">
      <c r="A2349" s="48" t="s">
        <v>454</v>
      </c>
      <c r="B2349" s="209"/>
      <c r="C2349" s="210"/>
      <c r="D2349" s="211"/>
      <c r="E2349" s="204" t="s">
        <v>397</v>
      </c>
      <c r="F2349" s="205"/>
      <c r="G2349" s="50" t="s">
        <v>350</v>
      </c>
      <c r="H2349" s="204" t="s">
        <v>396</v>
      </c>
      <c r="I2349" s="205"/>
      <c r="K2349" s="48" t="str">
        <f t="shared" si="72"/>
        <v>п ВНИИССОК, ул Березовая, 7</v>
      </c>
      <c r="L2349" s="48" t="str">
        <f>VLOOKUP(A:A,Лист2!$A:$F,2,FALSE)</f>
        <v>ВНИИССОК п., Березовая, 7</v>
      </c>
      <c r="S2349" s="48">
        <f t="shared" si="73"/>
        <v>0</v>
      </c>
    </row>
    <row r="2350" spans="1:19" ht="11.85" customHeight="1" x14ac:dyDescent="0.2">
      <c r="A2350" s="48" t="s">
        <v>454</v>
      </c>
      <c r="B2350" s="209"/>
      <c r="C2350" s="210"/>
      <c r="D2350" s="211"/>
      <c r="E2350" s="204" t="s">
        <v>376</v>
      </c>
      <c r="F2350" s="205"/>
      <c r="G2350" s="50" t="s">
        <v>341</v>
      </c>
      <c r="H2350" s="204" t="s">
        <v>375</v>
      </c>
      <c r="I2350" s="205"/>
      <c r="K2350" s="48" t="str">
        <f t="shared" si="72"/>
        <v>п ВНИИССОК, ул Березовая, 7</v>
      </c>
      <c r="L2350" s="48" t="str">
        <f>VLOOKUP(A:A,Лист2!$A:$F,2,FALSE)</f>
        <v>ВНИИССОК п., Березовая, 7</v>
      </c>
      <c r="S2350" s="48">
        <f t="shared" si="73"/>
        <v>0</v>
      </c>
    </row>
    <row r="2351" spans="1:19" ht="11.1" customHeight="1" x14ac:dyDescent="0.2">
      <c r="A2351" s="48" t="s">
        <v>454</v>
      </c>
      <c r="B2351" s="209"/>
      <c r="C2351" s="210"/>
      <c r="D2351" s="211"/>
      <c r="E2351" s="204" t="s">
        <v>395</v>
      </c>
      <c r="F2351" s="205"/>
      <c r="G2351" s="50" t="s">
        <v>352</v>
      </c>
      <c r="H2351" s="204" t="s">
        <v>336</v>
      </c>
      <c r="I2351" s="205"/>
      <c r="K2351" s="48" t="str">
        <f t="shared" si="72"/>
        <v>п ВНИИССОК, ул Березовая, 7</v>
      </c>
      <c r="L2351" s="48" t="str">
        <f>VLOOKUP(A:A,Лист2!$A:$F,2,FALSE)</f>
        <v>ВНИИССОК п., Березовая, 7</v>
      </c>
      <c r="S2351" s="48">
        <f t="shared" si="73"/>
        <v>0</v>
      </c>
    </row>
    <row r="2352" spans="1:19" ht="11.85" customHeight="1" x14ac:dyDescent="0.2">
      <c r="A2352" s="48" t="s">
        <v>454</v>
      </c>
      <c r="B2352" s="201"/>
      <c r="C2352" s="202"/>
      <c r="D2352" s="203"/>
      <c r="E2352" s="204" t="s">
        <v>394</v>
      </c>
      <c r="F2352" s="205"/>
      <c r="G2352" s="50" t="s">
        <v>352</v>
      </c>
      <c r="H2352" s="204" t="s">
        <v>336</v>
      </c>
      <c r="I2352" s="205"/>
      <c r="K2352" s="48" t="str">
        <f t="shared" si="72"/>
        <v>п ВНИИССОК, ул Березовая, 7</v>
      </c>
      <c r="L2352" s="48" t="str">
        <f>VLOOKUP(A:A,Лист2!$A:$F,2,FALSE)</f>
        <v>ВНИИССОК п., Березовая, 7</v>
      </c>
      <c r="S2352" s="48">
        <f t="shared" si="73"/>
        <v>0</v>
      </c>
    </row>
    <row r="2353" spans="1:19" ht="11.85" customHeight="1" x14ac:dyDescent="0.2">
      <c r="A2353" s="48" t="s">
        <v>454</v>
      </c>
      <c r="B2353" s="51"/>
      <c r="C2353" s="196" t="s">
        <v>453</v>
      </c>
      <c r="D2353" s="197"/>
      <c r="E2353" s="197"/>
      <c r="F2353" s="197"/>
      <c r="G2353" s="197"/>
      <c r="H2353" s="197"/>
      <c r="I2353" s="196"/>
      <c r="K2353" s="48" t="str">
        <f t="shared" si="72"/>
        <v>п ВНИИССОК, ул Березовая, 7</v>
      </c>
      <c r="L2353" s="48" t="str">
        <f>VLOOKUP(A:A,Лист2!$A:$F,2,FALSE)</f>
        <v>ВНИИССОК п., Березовая, 7</v>
      </c>
      <c r="S2353" s="48">
        <f t="shared" si="73"/>
        <v>0</v>
      </c>
    </row>
    <row r="2354" spans="1:19" ht="11.85" customHeight="1" x14ac:dyDescent="0.2">
      <c r="A2354" s="48" t="s">
        <v>453</v>
      </c>
      <c r="B2354" s="198" t="s">
        <v>450</v>
      </c>
      <c r="C2354" s="199"/>
      <c r="D2354" s="200"/>
      <c r="E2354" s="204" t="s">
        <v>449</v>
      </c>
      <c r="F2354" s="205"/>
      <c r="G2354" s="50" t="s">
        <v>350</v>
      </c>
      <c r="H2354" s="204" t="s">
        <v>375</v>
      </c>
      <c r="I2354" s="205"/>
      <c r="K2354" s="48" t="str">
        <f t="shared" si="72"/>
        <v>п ВНИИССОК, ул Березовая, 8</v>
      </c>
      <c r="L2354" s="48" t="str">
        <f>VLOOKUP(A:A,Лист2!$A:$F,2,FALSE)</f>
        <v>ВНИИССОК п., Березовая, 8</v>
      </c>
      <c r="S2354" s="48">
        <f t="shared" si="73"/>
        <v>0</v>
      </c>
    </row>
    <row r="2355" spans="1:19" ht="11.1" customHeight="1" x14ac:dyDescent="0.2">
      <c r="A2355" s="48" t="s">
        <v>453</v>
      </c>
      <c r="B2355" s="201"/>
      <c r="C2355" s="202"/>
      <c r="D2355" s="203"/>
      <c r="E2355" s="204" t="s">
        <v>448</v>
      </c>
      <c r="F2355" s="205"/>
      <c r="G2355" s="50" t="s">
        <v>350</v>
      </c>
      <c r="H2355" s="204" t="s">
        <v>411</v>
      </c>
      <c r="I2355" s="205"/>
      <c r="K2355" s="48" t="str">
        <f t="shared" si="72"/>
        <v>п ВНИИССОК, ул Березовая, 8</v>
      </c>
      <c r="L2355" s="48" t="str">
        <f>VLOOKUP(A:A,Лист2!$A:$F,2,FALSE)</f>
        <v>ВНИИССОК п., Березовая, 8</v>
      </c>
      <c r="S2355" s="48">
        <f t="shared" si="73"/>
        <v>0</v>
      </c>
    </row>
    <row r="2356" spans="1:19" ht="11.85" customHeight="1" x14ac:dyDescent="0.2">
      <c r="A2356" s="48" t="s">
        <v>453</v>
      </c>
      <c r="B2356" s="198" t="s">
        <v>414</v>
      </c>
      <c r="C2356" s="199"/>
      <c r="D2356" s="200"/>
      <c r="E2356" s="204" t="s">
        <v>410</v>
      </c>
      <c r="F2356" s="205"/>
      <c r="G2356" s="50" t="s">
        <v>402</v>
      </c>
      <c r="H2356" s="204" t="s">
        <v>409</v>
      </c>
      <c r="I2356" s="205"/>
      <c r="K2356" s="48" t="str">
        <f t="shared" si="72"/>
        <v>п ВНИИССОК, ул Березовая, 8</v>
      </c>
      <c r="L2356" s="48" t="str">
        <f>VLOOKUP(A:A,Лист2!$A:$F,2,FALSE)</f>
        <v>ВНИИССОК п., Березовая, 8</v>
      </c>
      <c r="S2356" s="48">
        <f t="shared" si="73"/>
        <v>0</v>
      </c>
    </row>
    <row r="2357" spans="1:19" ht="11.85" customHeight="1" x14ac:dyDescent="0.2">
      <c r="A2357" s="48" t="s">
        <v>453</v>
      </c>
      <c r="B2357" s="209"/>
      <c r="C2357" s="210"/>
      <c r="D2357" s="211"/>
      <c r="E2357" s="204" t="s">
        <v>408</v>
      </c>
      <c r="F2357" s="205"/>
      <c r="G2357" s="50" t="s">
        <v>390</v>
      </c>
      <c r="H2357" s="204" t="s">
        <v>375</v>
      </c>
      <c r="I2357" s="205"/>
      <c r="K2357" s="48" t="str">
        <f t="shared" si="72"/>
        <v>п ВНИИССОК, ул Березовая, 8</v>
      </c>
      <c r="L2357" s="48" t="str">
        <f>VLOOKUP(A:A,Лист2!$A:$F,2,FALSE)</f>
        <v>ВНИИССОК п., Березовая, 8</v>
      </c>
      <c r="S2357" s="48">
        <f t="shared" si="73"/>
        <v>0</v>
      </c>
    </row>
    <row r="2358" spans="1:19" ht="11.85" customHeight="1" x14ac:dyDescent="0.2">
      <c r="A2358" s="48" t="s">
        <v>453</v>
      </c>
      <c r="B2358" s="201"/>
      <c r="C2358" s="202"/>
      <c r="D2358" s="203"/>
      <c r="E2358" s="204" t="s">
        <v>407</v>
      </c>
      <c r="F2358" s="205"/>
      <c r="G2358" s="50" t="s">
        <v>390</v>
      </c>
      <c r="H2358" s="204" t="s">
        <v>406</v>
      </c>
      <c r="I2358" s="205"/>
      <c r="K2358" s="48" t="str">
        <f t="shared" si="72"/>
        <v>п ВНИИССОК, ул Березовая, 8</v>
      </c>
      <c r="L2358" s="48" t="str">
        <f>VLOOKUP(A:A,Лист2!$A:$F,2,FALSE)</f>
        <v>ВНИИССОК п., Березовая, 8</v>
      </c>
      <c r="S2358" s="48">
        <f t="shared" si="73"/>
        <v>0</v>
      </c>
    </row>
    <row r="2359" spans="1:19" ht="11.1" customHeight="1" x14ac:dyDescent="0.2">
      <c r="A2359" s="48" t="s">
        <v>453</v>
      </c>
      <c r="B2359" s="198" t="s">
        <v>339</v>
      </c>
      <c r="C2359" s="199"/>
      <c r="D2359" s="200"/>
      <c r="E2359" s="204" t="s">
        <v>405</v>
      </c>
      <c r="F2359" s="205"/>
      <c r="G2359" s="50" t="s">
        <v>404</v>
      </c>
      <c r="H2359" s="204" t="s">
        <v>336</v>
      </c>
      <c r="I2359" s="205"/>
      <c r="K2359" s="48" t="str">
        <f t="shared" si="72"/>
        <v>п ВНИИССОК, ул Березовая, 8</v>
      </c>
      <c r="L2359" s="48" t="str">
        <f>VLOOKUP(A:A,Лист2!$A:$F,2,FALSE)</f>
        <v>ВНИИССОК п., Березовая, 8</v>
      </c>
      <c r="S2359" s="57">
        <f>G2359*1</f>
        <v>41.47</v>
      </c>
    </row>
    <row r="2360" spans="1:19" ht="11.85" customHeight="1" x14ac:dyDescent="0.2">
      <c r="A2360" s="48" t="s">
        <v>453</v>
      </c>
      <c r="B2360" s="209"/>
      <c r="C2360" s="210"/>
      <c r="D2360" s="211"/>
      <c r="E2360" s="204" t="s">
        <v>403</v>
      </c>
      <c r="F2360" s="205"/>
      <c r="G2360" s="50" t="s">
        <v>402</v>
      </c>
      <c r="H2360" s="204" t="s">
        <v>401</v>
      </c>
      <c r="I2360" s="205"/>
      <c r="K2360" s="48" t="str">
        <f t="shared" si="72"/>
        <v>п ВНИИССОК, ул Березовая, 8</v>
      </c>
      <c r="L2360" s="48" t="str">
        <f>VLOOKUP(A:A,Лист2!$A:$F,2,FALSE)</f>
        <v>ВНИИССОК п., Березовая, 8</v>
      </c>
      <c r="S2360" s="48">
        <f t="shared" si="73"/>
        <v>0</v>
      </c>
    </row>
    <row r="2361" spans="1:19" ht="11.85" customHeight="1" x14ac:dyDescent="0.2">
      <c r="A2361" s="48" t="s">
        <v>453</v>
      </c>
      <c r="B2361" s="209"/>
      <c r="C2361" s="210"/>
      <c r="D2361" s="211"/>
      <c r="E2361" s="204" t="s">
        <v>400</v>
      </c>
      <c r="F2361" s="205"/>
      <c r="G2361" s="50" t="s">
        <v>350</v>
      </c>
      <c r="H2361" s="204" t="s">
        <v>396</v>
      </c>
      <c r="I2361" s="205"/>
      <c r="K2361" s="48" t="str">
        <f t="shared" si="72"/>
        <v>п ВНИИССОК, ул Березовая, 8</v>
      </c>
      <c r="L2361" s="48" t="str">
        <f>VLOOKUP(A:A,Лист2!$A:$F,2,FALSE)</f>
        <v>ВНИИССОК п., Березовая, 8</v>
      </c>
      <c r="S2361" s="48">
        <f t="shared" si="73"/>
        <v>0</v>
      </c>
    </row>
    <row r="2362" spans="1:19" ht="11.85" customHeight="1" x14ac:dyDescent="0.2">
      <c r="A2362" s="48" t="s">
        <v>453</v>
      </c>
      <c r="B2362" s="209"/>
      <c r="C2362" s="210"/>
      <c r="D2362" s="211"/>
      <c r="E2362" s="204" t="s">
        <v>399</v>
      </c>
      <c r="F2362" s="205"/>
      <c r="G2362" s="50" t="s">
        <v>390</v>
      </c>
      <c r="H2362" s="204" t="s">
        <v>398</v>
      </c>
      <c r="I2362" s="205"/>
      <c r="K2362" s="48" t="str">
        <f t="shared" si="72"/>
        <v>п ВНИИССОК, ул Березовая, 8</v>
      </c>
      <c r="L2362" s="48" t="str">
        <f>VLOOKUP(A:A,Лист2!$A:$F,2,FALSE)</f>
        <v>ВНИИССОК п., Березовая, 8</v>
      </c>
      <c r="S2362" s="48">
        <f t="shared" si="73"/>
        <v>0</v>
      </c>
    </row>
    <row r="2363" spans="1:19" ht="11.1" customHeight="1" x14ac:dyDescent="0.2">
      <c r="A2363" s="48" t="s">
        <v>453</v>
      </c>
      <c r="B2363" s="209"/>
      <c r="C2363" s="210"/>
      <c r="D2363" s="211"/>
      <c r="E2363" s="204" t="s">
        <v>397</v>
      </c>
      <c r="F2363" s="205"/>
      <c r="G2363" s="50" t="s">
        <v>350</v>
      </c>
      <c r="H2363" s="204" t="s">
        <v>396</v>
      </c>
      <c r="I2363" s="205"/>
      <c r="K2363" s="48" t="str">
        <f t="shared" si="72"/>
        <v>п ВНИИССОК, ул Березовая, 8</v>
      </c>
      <c r="L2363" s="48" t="str">
        <f>VLOOKUP(A:A,Лист2!$A:$F,2,FALSE)</f>
        <v>ВНИИССОК п., Березовая, 8</v>
      </c>
      <c r="S2363" s="48">
        <f t="shared" si="73"/>
        <v>0</v>
      </c>
    </row>
    <row r="2364" spans="1:19" ht="11.85" customHeight="1" x14ac:dyDescent="0.2">
      <c r="A2364" s="48" t="s">
        <v>453</v>
      </c>
      <c r="B2364" s="209"/>
      <c r="C2364" s="210"/>
      <c r="D2364" s="211"/>
      <c r="E2364" s="204" t="s">
        <v>376</v>
      </c>
      <c r="F2364" s="205"/>
      <c r="G2364" s="50" t="s">
        <v>341</v>
      </c>
      <c r="H2364" s="204" t="s">
        <v>375</v>
      </c>
      <c r="I2364" s="205"/>
      <c r="K2364" s="48" t="str">
        <f t="shared" si="72"/>
        <v>п ВНИИССОК, ул Березовая, 8</v>
      </c>
      <c r="L2364" s="48" t="str">
        <f>VLOOKUP(A:A,Лист2!$A:$F,2,FALSE)</f>
        <v>ВНИИССОК п., Березовая, 8</v>
      </c>
      <c r="S2364" s="48">
        <f t="shared" si="73"/>
        <v>0</v>
      </c>
    </row>
    <row r="2365" spans="1:19" ht="11.85" customHeight="1" x14ac:dyDescent="0.2">
      <c r="A2365" s="48" t="s">
        <v>453</v>
      </c>
      <c r="B2365" s="209"/>
      <c r="C2365" s="210"/>
      <c r="D2365" s="211"/>
      <c r="E2365" s="204" t="s">
        <v>395</v>
      </c>
      <c r="F2365" s="205"/>
      <c r="G2365" s="50" t="s">
        <v>352</v>
      </c>
      <c r="H2365" s="204" t="s">
        <v>336</v>
      </c>
      <c r="I2365" s="205"/>
      <c r="K2365" s="48" t="str">
        <f t="shared" si="72"/>
        <v>п ВНИИССОК, ул Березовая, 8</v>
      </c>
      <c r="L2365" s="48" t="str">
        <f>VLOOKUP(A:A,Лист2!$A:$F,2,FALSE)</f>
        <v>ВНИИССОК п., Березовая, 8</v>
      </c>
      <c r="S2365" s="48">
        <f t="shared" si="73"/>
        <v>0</v>
      </c>
    </row>
    <row r="2366" spans="1:19" ht="11.85" customHeight="1" x14ac:dyDescent="0.2">
      <c r="A2366" s="48" t="s">
        <v>453</v>
      </c>
      <c r="B2366" s="201"/>
      <c r="C2366" s="202"/>
      <c r="D2366" s="203"/>
      <c r="E2366" s="204" t="s">
        <v>394</v>
      </c>
      <c r="F2366" s="205"/>
      <c r="G2366" s="50" t="s">
        <v>352</v>
      </c>
      <c r="H2366" s="204" t="s">
        <v>336</v>
      </c>
      <c r="I2366" s="205"/>
      <c r="K2366" s="48" t="str">
        <f t="shared" si="72"/>
        <v>п ВНИИССОК, ул Березовая, 8</v>
      </c>
      <c r="L2366" s="48" t="str">
        <f>VLOOKUP(A:A,Лист2!$A:$F,2,FALSE)</f>
        <v>ВНИИССОК п., Березовая, 8</v>
      </c>
      <c r="S2366" s="48">
        <f t="shared" si="73"/>
        <v>0</v>
      </c>
    </row>
    <row r="2367" spans="1:19" ht="11.1" customHeight="1" x14ac:dyDescent="0.2">
      <c r="A2367" s="48" t="s">
        <v>453</v>
      </c>
      <c r="B2367" s="51"/>
      <c r="C2367" s="196" t="s">
        <v>452</v>
      </c>
      <c r="D2367" s="197"/>
      <c r="E2367" s="197"/>
      <c r="F2367" s="197"/>
      <c r="G2367" s="197"/>
      <c r="H2367" s="197"/>
      <c r="I2367" s="196"/>
      <c r="K2367" s="48" t="str">
        <f t="shared" si="72"/>
        <v>п ВНИИССОК, ул Березовая, 8</v>
      </c>
      <c r="L2367" s="48" t="str">
        <f>VLOOKUP(A:A,Лист2!$A:$F,2,FALSE)</f>
        <v>ВНИИССОК п., Березовая, 8</v>
      </c>
      <c r="S2367" s="48">
        <f t="shared" si="73"/>
        <v>0</v>
      </c>
    </row>
    <row r="2368" spans="1:19" ht="11.85" customHeight="1" x14ac:dyDescent="0.2">
      <c r="A2368" s="48" t="s">
        <v>452</v>
      </c>
      <c r="B2368" s="198" t="s">
        <v>450</v>
      </c>
      <c r="C2368" s="199"/>
      <c r="D2368" s="200"/>
      <c r="E2368" s="204" t="s">
        <v>449</v>
      </c>
      <c r="F2368" s="205"/>
      <c r="G2368" s="50" t="s">
        <v>350</v>
      </c>
      <c r="H2368" s="204" t="s">
        <v>375</v>
      </c>
      <c r="I2368" s="205"/>
      <c r="K2368" s="48" t="str">
        <f t="shared" si="72"/>
        <v>п ВНИИССОК, ул Березовая, 9</v>
      </c>
      <c r="L2368" s="48" t="str">
        <f>VLOOKUP(A:A,Лист2!$A:$F,2,FALSE)</f>
        <v>ВНИИССОК п., Березовая, 9</v>
      </c>
      <c r="S2368" s="48">
        <f t="shared" si="73"/>
        <v>0</v>
      </c>
    </row>
    <row r="2369" spans="1:19" ht="11.85" customHeight="1" x14ac:dyDescent="0.2">
      <c r="A2369" s="48" t="s">
        <v>452</v>
      </c>
      <c r="B2369" s="201"/>
      <c r="C2369" s="202"/>
      <c r="D2369" s="203"/>
      <c r="E2369" s="204" t="s">
        <v>448</v>
      </c>
      <c r="F2369" s="205"/>
      <c r="G2369" s="50" t="s">
        <v>350</v>
      </c>
      <c r="H2369" s="204" t="s">
        <v>411</v>
      </c>
      <c r="I2369" s="205"/>
      <c r="K2369" s="48" t="str">
        <f t="shared" si="72"/>
        <v>п ВНИИССОК, ул Березовая, 9</v>
      </c>
      <c r="L2369" s="48" t="str">
        <f>VLOOKUP(A:A,Лист2!$A:$F,2,FALSE)</f>
        <v>ВНИИССОК п., Березовая, 9</v>
      </c>
      <c r="S2369" s="48">
        <f t="shared" si="73"/>
        <v>0</v>
      </c>
    </row>
    <row r="2370" spans="1:19" ht="11.85" customHeight="1" x14ac:dyDescent="0.2">
      <c r="A2370" s="48" t="s">
        <v>452</v>
      </c>
      <c r="B2370" s="198" t="s">
        <v>414</v>
      </c>
      <c r="C2370" s="199"/>
      <c r="D2370" s="200"/>
      <c r="E2370" s="204" t="s">
        <v>410</v>
      </c>
      <c r="F2370" s="205"/>
      <c r="G2370" s="50" t="s">
        <v>402</v>
      </c>
      <c r="H2370" s="204" t="s">
        <v>409</v>
      </c>
      <c r="I2370" s="205"/>
      <c r="K2370" s="48" t="str">
        <f t="shared" si="72"/>
        <v>п ВНИИССОК, ул Березовая, 9</v>
      </c>
      <c r="L2370" s="48" t="str">
        <f>VLOOKUP(A:A,Лист2!$A:$F,2,FALSE)</f>
        <v>ВНИИССОК п., Березовая, 9</v>
      </c>
      <c r="S2370" s="48">
        <f t="shared" si="73"/>
        <v>0</v>
      </c>
    </row>
    <row r="2371" spans="1:19" ht="11.1" customHeight="1" x14ac:dyDescent="0.2">
      <c r="A2371" s="48" t="s">
        <v>452</v>
      </c>
      <c r="B2371" s="209"/>
      <c r="C2371" s="210"/>
      <c r="D2371" s="211"/>
      <c r="E2371" s="204" t="s">
        <v>408</v>
      </c>
      <c r="F2371" s="205"/>
      <c r="G2371" s="50" t="s">
        <v>390</v>
      </c>
      <c r="H2371" s="204" t="s">
        <v>375</v>
      </c>
      <c r="I2371" s="205"/>
      <c r="K2371" s="48" t="str">
        <f t="shared" si="72"/>
        <v>п ВНИИССОК, ул Березовая, 9</v>
      </c>
      <c r="L2371" s="48" t="str">
        <f>VLOOKUP(A:A,Лист2!$A:$F,2,FALSE)</f>
        <v>ВНИИССОК п., Березовая, 9</v>
      </c>
      <c r="S2371" s="48">
        <f t="shared" si="73"/>
        <v>0</v>
      </c>
    </row>
    <row r="2372" spans="1:19" ht="11.85" customHeight="1" x14ac:dyDescent="0.2">
      <c r="A2372" s="48" t="s">
        <v>452</v>
      </c>
      <c r="B2372" s="201"/>
      <c r="C2372" s="202"/>
      <c r="D2372" s="203"/>
      <c r="E2372" s="204" t="s">
        <v>407</v>
      </c>
      <c r="F2372" s="205"/>
      <c r="G2372" s="50" t="s">
        <v>390</v>
      </c>
      <c r="H2372" s="204" t="s">
        <v>406</v>
      </c>
      <c r="I2372" s="205"/>
      <c r="K2372" s="48" t="str">
        <f t="shared" si="72"/>
        <v>п ВНИИССОК, ул Березовая, 9</v>
      </c>
      <c r="L2372" s="48" t="str">
        <f>VLOOKUP(A:A,Лист2!$A:$F,2,FALSE)</f>
        <v>ВНИИССОК п., Березовая, 9</v>
      </c>
      <c r="S2372" s="48">
        <f t="shared" si="73"/>
        <v>0</v>
      </c>
    </row>
    <row r="2373" spans="1:19" ht="11.85" customHeight="1" x14ac:dyDescent="0.2">
      <c r="A2373" s="48" t="s">
        <v>452</v>
      </c>
      <c r="B2373" s="198" t="s">
        <v>339</v>
      </c>
      <c r="C2373" s="199"/>
      <c r="D2373" s="200"/>
      <c r="E2373" s="204" t="s">
        <v>405</v>
      </c>
      <c r="F2373" s="205"/>
      <c r="G2373" s="50" t="s">
        <v>404</v>
      </c>
      <c r="H2373" s="204" t="s">
        <v>336</v>
      </c>
      <c r="I2373" s="205"/>
      <c r="K2373" s="48" t="str">
        <f t="shared" si="72"/>
        <v>п ВНИИССОК, ул Березовая, 9</v>
      </c>
      <c r="L2373" s="48" t="str">
        <f>VLOOKUP(A:A,Лист2!$A:$F,2,FALSE)</f>
        <v>ВНИИССОК п., Березовая, 9</v>
      </c>
      <c r="S2373" s="57">
        <f>G2373*1</f>
        <v>41.47</v>
      </c>
    </row>
    <row r="2374" spans="1:19" ht="11.85" customHeight="1" x14ac:dyDescent="0.2">
      <c r="A2374" s="48" t="s">
        <v>452</v>
      </c>
      <c r="B2374" s="209"/>
      <c r="C2374" s="210"/>
      <c r="D2374" s="211"/>
      <c r="E2374" s="204" t="s">
        <v>403</v>
      </c>
      <c r="F2374" s="205"/>
      <c r="G2374" s="50" t="s">
        <v>402</v>
      </c>
      <c r="H2374" s="204" t="s">
        <v>401</v>
      </c>
      <c r="I2374" s="205"/>
      <c r="K2374" s="48" t="str">
        <f t="shared" si="72"/>
        <v>п ВНИИССОК, ул Березовая, 9</v>
      </c>
      <c r="L2374" s="48" t="str">
        <f>VLOOKUP(A:A,Лист2!$A:$F,2,FALSE)</f>
        <v>ВНИИССОК п., Березовая, 9</v>
      </c>
      <c r="S2374" s="48">
        <f t="shared" si="73"/>
        <v>0</v>
      </c>
    </row>
    <row r="2375" spans="1:19" ht="11.1" customHeight="1" x14ac:dyDescent="0.2">
      <c r="A2375" s="48" t="s">
        <v>452</v>
      </c>
      <c r="B2375" s="209"/>
      <c r="C2375" s="210"/>
      <c r="D2375" s="211"/>
      <c r="E2375" s="204" t="s">
        <v>400</v>
      </c>
      <c r="F2375" s="205"/>
      <c r="G2375" s="50" t="s">
        <v>350</v>
      </c>
      <c r="H2375" s="204" t="s">
        <v>396</v>
      </c>
      <c r="I2375" s="205"/>
      <c r="K2375" s="48" t="str">
        <f t="shared" si="72"/>
        <v>п ВНИИССОК, ул Березовая, 9</v>
      </c>
      <c r="L2375" s="48" t="str">
        <f>VLOOKUP(A:A,Лист2!$A:$F,2,FALSE)</f>
        <v>ВНИИССОК п., Березовая, 9</v>
      </c>
      <c r="S2375" s="48">
        <f t="shared" si="73"/>
        <v>0</v>
      </c>
    </row>
    <row r="2376" spans="1:19" ht="11.85" customHeight="1" x14ac:dyDescent="0.2">
      <c r="A2376" s="48" t="s">
        <v>452</v>
      </c>
      <c r="B2376" s="209"/>
      <c r="C2376" s="210"/>
      <c r="D2376" s="211"/>
      <c r="E2376" s="204" t="s">
        <v>399</v>
      </c>
      <c r="F2376" s="205"/>
      <c r="G2376" s="50" t="s">
        <v>390</v>
      </c>
      <c r="H2376" s="204" t="s">
        <v>398</v>
      </c>
      <c r="I2376" s="205"/>
      <c r="K2376" s="48" t="str">
        <f t="shared" si="72"/>
        <v>п ВНИИССОК, ул Березовая, 9</v>
      </c>
      <c r="L2376" s="48" t="str">
        <f>VLOOKUP(A:A,Лист2!$A:$F,2,FALSE)</f>
        <v>ВНИИССОК п., Березовая, 9</v>
      </c>
      <c r="S2376" s="48">
        <f t="shared" si="73"/>
        <v>0</v>
      </c>
    </row>
    <row r="2377" spans="1:19" ht="11.85" customHeight="1" x14ac:dyDescent="0.2">
      <c r="A2377" s="48" t="s">
        <v>452</v>
      </c>
      <c r="B2377" s="209"/>
      <c r="C2377" s="210"/>
      <c r="D2377" s="211"/>
      <c r="E2377" s="204" t="s">
        <v>397</v>
      </c>
      <c r="F2377" s="205"/>
      <c r="G2377" s="50" t="s">
        <v>350</v>
      </c>
      <c r="H2377" s="204" t="s">
        <v>396</v>
      </c>
      <c r="I2377" s="205"/>
      <c r="K2377" s="48" t="str">
        <f t="shared" si="72"/>
        <v>п ВНИИССОК, ул Березовая, 9</v>
      </c>
      <c r="L2377" s="48" t="str">
        <f>VLOOKUP(A:A,Лист2!$A:$F,2,FALSE)</f>
        <v>ВНИИССОК п., Березовая, 9</v>
      </c>
      <c r="S2377" s="48">
        <f t="shared" si="73"/>
        <v>0</v>
      </c>
    </row>
    <row r="2378" spans="1:19" ht="11.85" customHeight="1" x14ac:dyDescent="0.2">
      <c r="A2378" s="48" t="s">
        <v>452</v>
      </c>
      <c r="B2378" s="209"/>
      <c r="C2378" s="210"/>
      <c r="D2378" s="211"/>
      <c r="E2378" s="204" t="s">
        <v>376</v>
      </c>
      <c r="F2378" s="205"/>
      <c r="G2378" s="50" t="s">
        <v>341</v>
      </c>
      <c r="H2378" s="204" t="s">
        <v>375</v>
      </c>
      <c r="I2378" s="205"/>
      <c r="K2378" s="48" t="str">
        <f t="shared" ref="K2378:K2441" si="74">IF(C2377&gt;0,C2377,K2377)</f>
        <v>п ВНИИССОК, ул Березовая, 9</v>
      </c>
      <c r="L2378" s="48" t="str">
        <f>VLOOKUP(A:A,Лист2!$A:$F,2,FALSE)</f>
        <v>ВНИИССОК п., Березовая, 9</v>
      </c>
      <c r="S2378" s="48">
        <f t="shared" ref="S2378:S2441" si="75">IF($E2378=S$7,G2378,0)</f>
        <v>0</v>
      </c>
    </row>
    <row r="2379" spans="1:19" ht="11.1" customHeight="1" x14ac:dyDescent="0.2">
      <c r="A2379" s="48" t="s">
        <v>452</v>
      </c>
      <c r="B2379" s="209"/>
      <c r="C2379" s="210"/>
      <c r="D2379" s="211"/>
      <c r="E2379" s="204" t="s">
        <v>395</v>
      </c>
      <c r="F2379" s="205"/>
      <c r="G2379" s="50" t="s">
        <v>352</v>
      </c>
      <c r="H2379" s="204" t="s">
        <v>336</v>
      </c>
      <c r="I2379" s="205"/>
      <c r="K2379" s="48" t="str">
        <f t="shared" si="74"/>
        <v>п ВНИИССОК, ул Березовая, 9</v>
      </c>
      <c r="L2379" s="48" t="str">
        <f>VLOOKUP(A:A,Лист2!$A:$F,2,FALSE)</f>
        <v>ВНИИССОК п., Березовая, 9</v>
      </c>
      <c r="S2379" s="48">
        <f t="shared" si="75"/>
        <v>0</v>
      </c>
    </row>
    <row r="2380" spans="1:19" ht="11.85" customHeight="1" x14ac:dyDescent="0.2">
      <c r="A2380" s="48" t="s">
        <v>452</v>
      </c>
      <c r="B2380" s="201"/>
      <c r="C2380" s="202"/>
      <c r="D2380" s="203"/>
      <c r="E2380" s="204" t="s">
        <v>394</v>
      </c>
      <c r="F2380" s="205"/>
      <c r="G2380" s="50" t="s">
        <v>352</v>
      </c>
      <c r="H2380" s="204" t="s">
        <v>336</v>
      </c>
      <c r="I2380" s="205"/>
      <c r="K2380" s="48" t="str">
        <f t="shared" si="74"/>
        <v>п ВНИИССОК, ул Березовая, 9</v>
      </c>
      <c r="L2380" s="48" t="str">
        <f>VLOOKUP(A:A,Лист2!$A:$F,2,FALSE)</f>
        <v>ВНИИССОК п., Березовая, 9</v>
      </c>
      <c r="S2380" s="48">
        <f t="shared" si="75"/>
        <v>0</v>
      </c>
    </row>
    <row r="2381" spans="1:19" ht="11.85" customHeight="1" x14ac:dyDescent="0.2">
      <c r="A2381" s="48" t="s">
        <v>452</v>
      </c>
      <c r="B2381" s="51"/>
      <c r="C2381" s="196" t="s">
        <v>451</v>
      </c>
      <c r="D2381" s="197"/>
      <c r="E2381" s="197"/>
      <c r="F2381" s="197"/>
      <c r="G2381" s="197"/>
      <c r="H2381" s="197"/>
      <c r="I2381" s="196"/>
      <c r="K2381" s="48" t="str">
        <f t="shared" si="74"/>
        <v>п ВНИИССОК, ул Березовая, 9</v>
      </c>
      <c r="L2381" s="48" t="str">
        <f>VLOOKUP(A:A,Лист2!$A:$F,2,FALSE)</f>
        <v>ВНИИССОК п., Березовая, 9</v>
      </c>
      <c r="S2381" s="48">
        <f t="shared" si="75"/>
        <v>0</v>
      </c>
    </row>
    <row r="2382" spans="1:19" ht="11.85" customHeight="1" x14ac:dyDescent="0.2">
      <c r="A2382" s="48" t="s">
        <v>451</v>
      </c>
      <c r="B2382" s="198" t="s">
        <v>450</v>
      </c>
      <c r="C2382" s="199"/>
      <c r="D2382" s="200"/>
      <c r="E2382" s="204" t="s">
        <v>449</v>
      </c>
      <c r="F2382" s="205"/>
      <c r="G2382" s="50" t="s">
        <v>350</v>
      </c>
      <c r="H2382" s="204" t="s">
        <v>375</v>
      </c>
      <c r="I2382" s="205"/>
      <c r="K2382" s="48" t="str">
        <f t="shared" si="74"/>
        <v>п ВНИИССОК, ул Березовая, 11</v>
      </c>
      <c r="L2382" s="48" t="str">
        <f>VLOOKUP(A:A,Лист2!$A:$F,2,FALSE)</f>
        <v>ВНИИССОК п., Березовая, 11</v>
      </c>
      <c r="S2382" s="48">
        <f t="shared" si="75"/>
        <v>0</v>
      </c>
    </row>
    <row r="2383" spans="1:19" ht="11.1" customHeight="1" x14ac:dyDescent="0.2">
      <c r="A2383" s="48" t="s">
        <v>451</v>
      </c>
      <c r="B2383" s="201"/>
      <c r="C2383" s="202"/>
      <c r="D2383" s="203"/>
      <c r="E2383" s="204" t="s">
        <v>448</v>
      </c>
      <c r="F2383" s="205"/>
      <c r="G2383" s="50" t="s">
        <v>350</v>
      </c>
      <c r="H2383" s="204" t="s">
        <v>411</v>
      </c>
      <c r="I2383" s="205"/>
      <c r="K2383" s="48" t="str">
        <f t="shared" si="74"/>
        <v>п ВНИИССОК, ул Березовая, 11</v>
      </c>
      <c r="L2383" s="48" t="str">
        <f>VLOOKUP(A:A,Лист2!$A:$F,2,FALSE)</f>
        <v>ВНИИССОК п., Березовая, 11</v>
      </c>
      <c r="S2383" s="48">
        <f t="shared" si="75"/>
        <v>0</v>
      </c>
    </row>
    <row r="2384" spans="1:19" ht="11.85" customHeight="1" x14ac:dyDescent="0.2">
      <c r="A2384" s="48" t="s">
        <v>451</v>
      </c>
      <c r="B2384" s="198" t="s">
        <v>414</v>
      </c>
      <c r="C2384" s="199"/>
      <c r="D2384" s="200"/>
      <c r="E2384" s="204" t="s">
        <v>410</v>
      </c>
      <c r="F2384" s="205"/>
      <c r="G2384" s="50" t="s">
        <v>402</v>
      </c>
      <c r="H2384" s="204" t="s">
        <v>409</v>
      </c>
      <c r="I2384" s="205"/>
      <c r="K2384" s="48" t="str">
        <f t="shared" si="74"/>
        <v>п ВНИИССОК, ул Березовая, 11</v>
      </c>
      <c r="L2384" s="48" t="str">
        <f>VLOOKUP(A:A,Лист2!$A:$F,2,FALSE)</f>
        <v>ВНИИССОК п., Березовая, 11</v>
      </c>
      <c r="S2384" s="48">
        <f t="shared" si="75"/>
        <v>0</v>
      </c>
    </row>
    <row r="2385" spans="1:19" ht="11.85" customHeight="1" x14ac:dyDescent="0.2">
      <c r="A2385" s="48" t="s">
        <v>451</v>
      </c>
      <c r="B2385" s="209"/>
      <c r="C2385" s="210"/>
      <c r="D2385" s="211"/>
      <c r="E2385" s="204" t="s">
        <v>408</v>
      </c>
      <c r="F2385" s="205"/>
      <c r="G2385" s="50" t="s">
        <v>390</v>
      </c>
      <c r="H2385" s="204" t="s">
        <v>375</v>
      </c>
      <c r="I2385" s="205"/>
      <c r="K2385" s="48" t="str">
        <f t="shared" si="74"/>
        <v>п ВНИИССОК, ул Березовая, 11</v>
      </c>
      <c r="L2385" s="48" t="str">
        <f>VLOOKUP(A:A,Лист2!$A:$F,2,FALSE)</f>
        <v>ВНИИССОК п., Березовая, 11</v>
      </c>
      <c r="S2385" s="48">
        <f t="shared" si="75"/>
        <v>0</v>
      </c>
    </row>
    <row r="2386" spans="1:19" ht="11.85" customHeight="1" x14ac:dyDescent="0.2">
      <c r="A2386" s="48" t="s">
        <v>451</v>
      </c>
      <c r="B2386" s="201"/>
      <c r="C2386" s="202"/>
      <c r="D2386" s="203"/>
      <c r="E2386" s="204" t="s">
        <v>407</v>
      </c>
      <c r="F2386" s="205"/>
      <c r="G2386" s="50" t="s">
        <v>390</v>
      </c>
      <c r="H2386" s="204" t="s">
        <v>406</v>
      </c>
      <c r="I2386" s="205"/>
      <c r="K2386" s="48" t="str">
        <f t="shared" si="74"/>
        <v>п ВНИИССОК, ул Березовая, 11</v>
      </c>
      <c r="L2386" s="48" t="str">
        <f>VLOOKUP(A:A,Лист2!$A:$F,2,FALSE)</f>
        <v>ВНИИССОК п., Березовая, 11</v>
      </c>
      <c r="S2386" s="48">
        <f t="shared" si="75"/>
        <v>0</v>
      </c>
    </row>
    <row r="2387" spans="1:19" ht="11.1" customHeight="1" x14ac:dyDescent="0.2">
      <c r="A2387" s="48" t="s">
        <v>451</v>
      </c>
      <c r="B2387" s="198" t="s">
        <v>339</v>
      </c>
      <c r="C2387" s="199"/>
      <c r="D2387" s="200"/>
      <c r="E2387" s="204" t="s">
        <v>405</v>
      </c>
      <c r="F2387" s="205"/>
      <c r="G2387" s="50" t="s">
        <v>404</v>
      </c>
      <c r="H2387" s="204" t="s">
        <v>336</v>
      </c>
      <c r="I2387" s="205"/>
      <c r="K2387" s="48" t="str">
        <f t="shared" si="74"/>
        <v>п ВНИИССОК, ул Березовая, 11</v>
      </c>
      <c r="L2387" s="48" t="str">
        <f>VLOOKUP(A:A,Лист2!$A:$F,2,FALSE)</f>
        <v>ВНИИССОК п., Березовая, 11</v>
      </c>
      <c r="S2387" s="57">
        <f>G2387*1</f>
        <v>41.47</v>
      </c>
    </row>
    <row r="2388" spans="1:19" ht="11.85" customHeight="1" x14ac:dyDescent="0.2">
      <c r="A2388" s="48" t="s">
        <v>451</v>
      </c>
      <c r="B2388" s="209"/>
      <c r="C2388" s="210"/>
      <c r="D2388" s="211"/>
      <c r="E2388" s="204" t="s">
        <v>403</v>
      </c>
      <c r="F2388" s="205"/>
      <c r="G2388" s="50" t="s">
        <v>402</v>
      </c>
      <c r="H2388" s="204" t="s">
        <v>401</v>
      </c>
      <c r="I2388" s="205"/>
      <c r="K2388" s="48" t="str">
        <f t="shared" si="74"/>
        <v>п ВНИИССОК, ул Березовая, 11</v>
      </c>
      <c r="L2388" s="48" t="str">
        <f>VLOOKUP(A:A,Лист2!$A:$F,2,FALSE)</f>
        <v>ВНИИССОК п., Березовая, 11</v>
      </c>
      <c r="S2388" s="48">
        <f t="shared" si="75"/>
        <v>0</v>
      </c>
    </row>
    <row r="2389" spans="1:19" ht="11.85" customHeight="1" x14ac:dyDescent="0.2">
      <c r="A2389" s="48" t="s">
        <v>451</v>
      </c>
      <c r="B2389" s="209"/>
      <c r="C2389" s="210"/>
      <c r="D2389" s="211"/>
      <c r="E2389" s="204" t="s">
        <v>400</v>
      </c>
      <c r="F2389" s="205"/>
      <c r="G2389" s="50" t="s">
        <v>350</v>
      </c>
      <c r="H2389" s="204" t="s">
        <v>396</v>
      </c>
      <c r="I2389" s="205"/>
      <c r="K2389" s="48" t="str">
        <f t="shared" si="74"/>
        <v>п ВНИИССОК, ул Березовая, 11</v>
      </c>
      <c r="L2389" s="48" t="str">
        <f>VLOOKUP(A:A,Лист2!$A:$F,2,FALSE)</f>
        <v>ВНИИССОК п., Березовая, 11</v>
      </c>
      <c r="S2389" s="48">
        <f t="shared" si="75"/>
        <v>0</v>
      </c>
    </row>
    <row r="2390" spans="1:19" ht="11.85" customHeight="1" x14ac:dyDescent="0.2">
      <c r="A2390" s="48" t="s">
        <v>451</v>
      </c>
      <c r="B2390" s="209"/>
      <c r="C2390" s="210"/>
      <c r="D2390" s="211"/>
      <c r="E2390" s="204" t="s">
        <v>399</v>
      </c>
      <c r="F2390" s="205"/>
      <c r="G2390" s="50" t="s">
        <v>390</v>
      </c>
      <c r="H2390" s="204" t="s">
        <v>398</v>
      </c>
      <c r="I2390" s="205"/>
      <c r="K2390" s="48" t="str">
        <f t="shared" si="74"/>
        <v>п ВНИИССОК, ул Березовая, 11</v>
      </c>
      <c r="L2390" s="48" t="str">
        <f>VLOOKUP(A:A,Лист2!$A:$F,2,FALSE)</f>
        <v>ВНИИССОК п., Березовая, 11</v>
      </c>
      <c r="S2390" s="48">
        <f t="shared" si="75"/>
        <v>0</v>
      </c>
    </row>
    <row r="2391" spans="1:19" ht="11.1" customHeight="1" x14ac:dyDescent="0.2">
      <c r="A2391" s="48" t="s">
        <v>451</v>
      </c>
      <c r="B2391" s="209"/>
      <c r="C2391" s="210"/>
      <c r="D2391" s="211"/>
      <c r="E2391" s="204" t="s">
        <v>397</v>
      </c>
      <c r="F2391" s="205"/>
      <c r="G2391" s="50" t="s">
        <v>350</v>
      </c>
      <c r="H2391" s="204" t="s">
        <v>396</v>
      </c>
      <c r="I2391" s="205"/>
      <c r="K2391" s="48" t="str">
        <f t="shared" si="74"/>
        <v>п ВНИИССОК, ул Березовая, 11</v>
      </c>
      <c r="L2391" s="48" t="str">
        <f>VLOOKUP(A:A,Лист2!$A:$F,2,FALSE)</f>
        <v>ВНИИССОК п., Березовая, 11</v>
      </c>
      <c r="S2391" s="48">
        <f t="shared" si="75"/>
        <v>0</v>
      </c>
    </row>
    <row r="2392" spans="1:19" ht="11.85" customHeight="1" x14ac:dyDescent="0.2">
      <c r="A2392" s="48" t="s">
        <v>451</v>
      </c>
      <c r="B2392" s="209"/>
      <c r="C2392" s="210"/>
      <c r="D2392" s="211"/>
      <c r="E2392" s="204" t="s">
        <v>376</v>
      </c>
      <c r="F2392" s="205"/>
      <c r="G2392" s="50" t="s">
        <v>341</v>
      </c>
      <c r="H2392" s="204" t="s">
        <v>375</v>
      </c>
      <c r="I2392" s="205"/>
      <c r="K2392" s="48" t="str">
        <f t="shared" si="74"/>
        <v>п ВНИИССОК, ул Березовая, 11</v>
      </c>
      <c r="L2392" s="48" t="str">
        <f>VLOOKUP(A:A,Лист2!$A:$F,2,FALSE)</f>
        <v>ВНИИССОК п., Березовая, 11</v>
      </c>
      <c r="S2392" s="48">
        <f t="shared" si="75"/>
        <v>0</v>
      </c>
    </row>
    <row r="2393" spans="1:19" ht="11.85" customHeight="1" x14ac:dyDescent="0.2">
      <c r="A2393" s="48" t="s">
        <v>451</v>
      </c>
      <c r="B2393" s="209"/>
      <c r="C2393" s="210"/>
      <c r="D2393" s="211"/>
      <c r="E2393" s="204" t="s">
        <v>395</v>
      </c>
      <c r="F2393" s="205"/>
      <c r="G2393" s="50" t="s">
        <v>352</v>
      </c>
      <c r="H2393" s="204" t="s">
        <v>336</v>
      </c>
      <c r="I2393" s="205"/>
      <c r="K2393" s="48" t="str">
        <f t="shared" si="74"/>
        <v>п ВНИИССОК, ул Березовая, 11</v>
      </c>
      <c r="L2393" s="48" t="str">
        <f>VLOOKUP(A:A,Лист2!$A:$F,2,FALSE)</f>
        <v>ВНИИССОК п., Березовая, 11</v>
      </c>
      <c r="S2393" s="48">
        <f t="shared" si="75"/>
        <v>0</v>
      </c>
    </row>
    <row r="2394" spans="1:19" ht="11.85" customHeight="1" x14ac:dyDescent="0.2">
      <c r="A2394" s="48" t="s">
        <v>451</v>
      </c>
      <c r="B2394" s="201"/>
      <c r="C2394" s="202"/>
      <c r="D2394" s="203"/>
      <c r="E2394" s="204" t="s">
        <v>394</v>
      </c>
      <c r="F2394" s="205"/>
      <c r="G2394" s="50" t="s">
        <v>352</v>
      </c>
      <c r="H2394" s="204" t="s">
        <v>336</v>
      </c>
      <c r="I2394" s="205"/>
      <c r="K2394" s="48" t="str">
        <f t="shared" si="74"/>
        <v>п ВНИИССОК, ул Березовая, 11</v>
      </c>
      <c r="L2394" s="48" t="str">
        <f>VLOOKUP(A:A,Лист2!$A:$F,2,FALSE)</f>
        <v>ВНИИССОК п., Березовая, 11</v>
      </c>
      <c r="S2394" s="48">
        <f t="shared" si="75"/>
        <v>0</v>
      </c>
    </row>
    <row r="2395" spans="1:19" ht="11.1" customHeight="1" x14ac:dyDescent="0.2">
      <c r="A2395" s="48" t="s">
        <v>451</v>
      </c>
      <c r="B2395" s="51"/>
      <c r="C2395" s="196" t="s">
        <v>447</v>
      </c>
      <c r="D2395" s="197"/>
      <c r="E2395" s="197"/>
      <c r="F2395" s="197"/>
      <c r="G2395" s="197"/>
      <c r="H2395" s="197"/>
      <c r="I2395" s="196"/>
      <c r="K2395" s="48" t="str">
        <f t="shared" si="74"/>
        <v>п ВНИИССОК, ул Березовая, 11</v>
      </c>
      <c r="L2395" s="48" t="str">
        <f>VLOOKUP(A:A,Лист2!$A:$F,2,FALSE)</f>
        <v>ВНИИССОК п., Березовая, 11</v>
      </c>
      <c r="S2395" s="48">
        <f t="shared" si="75"/>
        <v>0</v>
      </c>
    </row>
    <row r="2396" spans="1:19" ht="11.85" customHeight="1" x14ac:dyDescent="0.2">
      <c r="A2396" s="48" t="s">
        <v>447</v>
      </c>
      <c r="B2396" s="198" t="s">
        <v>414</v>
      </c>
      <c r="C2396" s="199"/>
      <c r="D2396" s="200"/>
      <c r="E2396" s="204" t="s">
        <v>413</v>
      </c>
      <c r="F2396" s="205"/>
      <c r="G2396" s="50" t="s">
        <v>350</v>
      </c>
      <c r="H2396" s="204" t="s">
        <v>375</v>
      </c>
      <c r="I2396" s="205"/>
      <c r="K2396" s="48" t="str">
        <f t="shared" si="74"/>
        <v>п ВНИИССОК, ул Дружбы, 1</v>
      </c>
      <c r="L2396" s="48" t="str">
        <f>VLOOKUP(A:A,Лист2!$A:$F,2,FALSE)</f>
        <v>ВНИИССОК п., Дружбы, 1</v>
      </c>
      <c r="S2396" s="48">
        <f t="shared" si="75"/>
        <v>0</v>
      </c>
    </row>
    <row r="2397" spans="1:19" ht="11.85" customHeight="1" x14ac:dyDescent="0.2">
      <c r="A2397" s="48" t="s">
        <v>447</v>
      </c>
      <c r="B2397" s="209"/>
      <c r="C2397" s="210"/>
      <c r="D2397" s="211"/>
      <c r="E2397" s="204" t="s">
        <v>412</v>
      </c>
      <c r="F2397" s="205"/>
      <c r="G2397" s="50" t="s">
        <v>350</v>
      </c>
      <c r="H2397" s="204" t="s">
        <v>411</v>
      </c>
      <c r="I2397" s="205"/>
      <c r="K2397" s="48" t="str">
        <f t="shared" si="74"/>
        <v>п ВНИИССОК, ул Дружбы, 1</v>
      </c>
      <c r="L2397" s="48" t="str">
        <f>VLOOKUP(A:A,Лист2!$A:$F,2,FALSE)</f>
        <v>ВНИИССОК п., Дружбы, 1</v>
      </c>
      <c r="S2397" s="48">
        <f t="shared" si="75"/>
        <v>0</v>
      </c>
    </row>
    <row r="2398" spans="1:19" ht="11.85" customHeight="1" x14ac:dyDescent="0.2">
      <c r="A2398" s="48" t="s">
        <v>447</v>
      </c>
      <c r="B2398" s="209"/>
      <c r="C2398" s="210"/>
      <c r="D2398" s="211"/>
      <c r="E2398" s="204" t="s">
        <v>410</v>
      </c>
      <c r="F2398" s="205"/>
      <c r="G2398" s="50" t="s">
        <v>402</v>
      </c>
      <c r="H2398" s="204" t="s">
        <v>409</v>
      </c>
      <c r="I2398" s="205"/>
      <c r="K2398" s="48" t="str">
        <f t="shared" si="74"/>
        <v>п ВНИИССОК, ул Дружбы, 1</v>
      </c>
      <c r="L2398" s="48" t="str">
        <f>VLOOKUP(A:A,Лист2!$A:$F,2,FALSE)</f>
        <v>ВНИИССОК п., Дружбы, 1</v>
      </c>
      <c r="S2398" s="48">
        <f t="shared" si="75"/>
        <v>0</v>
      </c>
    </row>
    <row r="2399" spans="1:19" ht="11.1" customHeight="1" x14ac:dyDescent="0.2">
      <c r="A2399" s="48" t="s">
        <v>447</v>
      </c>
      <c r="B2399" s="209"/>
      <c r="C2399" s="210"/>
      <c r="D2399" s="211"/>
      <c r="E2399" s="204" t="s">
        <v>408</v>
      </c>
      <c r="F2399" s="205"/>
      <c r="G2399" s="50" t="s">
        <v>390</v>
      </c>
      <c r="H2399" s="204" t="s">
        <v>375</v>
      </c>
      <c r="I2399" s="205"/>
      <c r="K2399" s="48" t="str">
        <f t="shared" si="74"/>
        <v>п ВНИИССОК, ул Дружбы, 1</v>
      </c>
      <c r="L2399" s="48" t="str">
        <f>VLOOKUP(A:A,Лист2!$A:$F,2,FALSE)</f>
        <v>ВНИИССОК п., Дружбы, 1</v>
      </c>
      <c r="S2399" s="48">
        <f t="shared" si="75"/>
        <v>0</v>
      </c>
    </row>
    <row r="2400" spans="1:19" ht="11.85" customHeight="1" x14ac:dyDescent="0.2">
      <c r="A2400" s="48" t="s">
        <v>447</v>
      </c>
      <c r="B2400" s="201"/>
      <c r="C2400" s="202"/>
      <c r="D2400" s="203"/>
      <c r="E2400" s="204" t="s">
        <v>407</v>
      </c>
      <c r="F2400" s="205"/>
      <c r="G2400" s="50" t="s">
        <v>390</v>
      </c>
      <c r="H2400" s="204" t="s">
        <v>406</v>
      </c>
      <c r="I2400" s="205"/>
      <c r="K2400" s="48" t="str">
        <f t="shared" si="74"/>
        <v>п ВНИИССОК, ул Дружбы, 1</v>
      </c>
      <c r="L2400" s="48" t="str">
        <f>VLOOKUP(A:A,Лист2!$A:$F,2,FALSE)</f>
        <v>ВНИИССОК п., Дружбы, 1</v>
      </c>
      <c r="S2400" s="48">
        <f t="shared" si="75"/>
        <v>0</v>
      </c>
    </row>
    <row r="2401" spans="1:19" ht="11.85" customHeight="1" x14ac:dyDescent="0.2">
      <c r="A2401" s="48" t="s">
        <v>447</v>
      </c>
      <c r="B2401" s="198" t="s">
        <v>339</v>
      </c>
      <c r="C2401" s="199"/>
      <c r="D2401" s="200"/>
      <c r="E2401" s="204" t="s">
        <v>421</v>
      </c>
      <c r="F2401" s="205"/>
      <c r="G2401" s="50" t="s">
        <v>402</v>
      </c>
      <c r="H2401" s="204" t="s">
        <v>379</v>
      </c>
      <c r="I2401" s="205"/>
      <c r="K2401" s="48" t="str">
        <f t="shared" si="74"/>
        <v>п ВНИИССОК, ул Дружбы, 1</v>
      </c>
      <c r="L2401" s="48" t="str">
        <f>VLOOKUP(A:A,Лист2!$A:$F,2,FALSE)</f>
        <v>ВНИИССОК п., Дружбы, 1</v>
      </c>
      <c r="S2401" s="48">
        <f t="shared" si="75"/>
        <v>0</v>
      </c>
    </row>
    <row r="2402" spans="1:19" ht="11.85" customHeight="1" x14ac:dyDescent="0.2">
      <c r="A2402" s="48" t="s">
        <v>447</v>
      </c>
      <c r="B2402" s="209"/>
      <c r="C2402" s="210"/>
      <c r="D2402" s="211"/>
      <c r="E2402" s="204" t="s">
        <v>420</v>
      </c>
      <c r="F2402" s="205"/>
      <c r="G2402" s="50" t="s">
        <v>350</v>
      </c>
      <c r="H2402" s="204" t="s">
        <v>416</v>
      </c>
      <c r="I2402" s="205"/>
      <c r="K2402" s="48" t="str">
        <f t="shared" si="74"/>
        <v>п ВНИИССОК, ул Дружбы, 1</v>
      </c>
      <c r="L2402" s="48" t="str">
        <f>VLOOKUP(A:A,Лист2!$A:$F,2,FALSE)</f>
        <v>ВНИИССОК п., Дружбы, 1</v>
      </c>
      <c r="S2402" s="48">
        <f t="shared" si="75"/>
        <v>0</v>
      </c>
    </row>
    <row r="2403" spans="1:19" ht="11.1" customHeight="1" x14ac:dyDescent="0.2">
      <c r="A2403" s="48" t="s">
        <v>447</v>
      </c>
      <c r="B2403" s="209"/>
      <c r="C2403" s="210"/>
      <c r="D2403" s="211"/>
      <c r="E2403" s="204" t="s">
        <v>419</v>
      </c>
      <c r="F2403" s="205"/>
      <c r="G2403" s="50" t="s">
        <v>390</v>
      </c>
      <c r="H2403" s="204" t="s">
        <v>418</v>
      </c>
      <c r="I2403" s="205"/>
      <c r="K2403" s="48" t="str">
        <f t="shared" si="74"/>
        <v>п ВНИИССОК, ул Дружбы, 1</v>
      </c>
      <c r="L2403" s="48" t="str">
        <f>VLOOKUP(A:A,Лист2!$A:$F,2,FALSE)</f>
        <v>ВНИИССОК п., Дружбы, 1</v>
      </c>
      <c r="S2403" s="48">
        <f t="shared" si="75"/>
        <v>0</v>
      </c>
    </row>
    <row r="2404" spans="1:19" ht="11.85" customHeight="1" x14ac:dyDescent="0.2">
      <c r="A2404" s="48" t="s">
        <v>447</v>
      </c>
      <c r="B2404" s="209"/>
      <c r="C2404" s="210"/>
      <c r="D2404" s="211"/>
      <c r="E2404" s="204" t="s">
        <v>417</v>
      </c>
      <c r="F2404" s="205"/>
      <c r="G2404" s="50" t="s">
        <v>350</v>
      </c>
      <c r="H2404" s="204" t="s">
        <v>416</v>
      </c>
      <c r="I2404" s="205"/>
      <c r="K2404" s="48" t="str">
        <f t="shared" si="74"/>
        <v>п ВНИИССОК, ул Дружбы, 1</v>
      </c>
      <c r="L2404" s="48" t="str">
        <f>VLOOKUP(A:A,Лист2!$A:$F,2,FALSE)</f>
        <v>ВНИИССОК п., Дружбы, 1</v>
      </c>
      <c r="S2404" s="48">
        <f t="shared" si="75"/>
        <v>0</v>
      </c>
    </row>
    <row r="2405" spans="1:19" ht="11.85" customHeight="1" x14ac:dyDescent="0.2">
      <c r="A2405" s="48" t="s">
        <v>447</v>
      </c>
      <c r="B2405" s="209"/>
      <c r="C2405" s="210"/>
      <c r="D2405" s="211"/>
      <c r="E2405" s="204" t="s">
        <v>376</v>
      </c>
      <c r="F2405" s="205"/>
      <c r="G2405" s="50" t="s">
        <v>341</v>
      </c>
      <c r="H2405" s="204" t="s">
        <v>375</v>
      </c>
      <c r="I2405" s="205"/>
      <c r="K2405" s="48" t="str">
        <f t="shared" si="74"/>
        <v>п ВНИИССОК, ул Дружбы, 1</v>
      </c>
      <c r="L2405" s="48" t="str">
        <f>VLOOKUP(A:A,Лист2!$A:$F,2,FALSE)</f>
        <v>ВНИИССОК п., Дружбы, 1</v>
      </c>
      <c r="S2405" s="48">
        <f t="shared" si="75"/>
        <v>0</v>
      </c>
    </row>
    <row r="2406" spans="1:19" ht="11.85" customHeight="1" x14ac:dyDescent="0.2">
      <c r="A2406" s="48" t="s">
        <v>447</v>
      </c>
      <c r="B2406" s="209"/>
      <c r="C2406" s="210"/>
      <c r="D2406" s="211"/>
      <c r="E2406" s="204" t="s">
        <v>395</v>
      </c>
      <c r="F2406" s="205"/>
      <c r="G2406" s="50" t="s">
        <v>352</v>
      </c>
      <c r="H2406" s="204" t="s">
        <v>336</v>
      </c>
      <c r="I2406" s="205"/>
      <c r="K2406" s="48" t="str">
        <f t="shared" si="74"/>
        <v>п ВНИИССОК, ул Дружбы, 1</v>
      </c>
      <c r="L2406" s="48" t="str">
        <f>VLOOKUP(A:A,Лист2!$A:$F,2,FALSE)</f>
        <v>ВНИИССОК п., Дружбы, 1</v>
      </c>
      <c r="S2406" s="48">
        <f t="shared" si="75"/>
        <v>0</v>
      </c>
    </row>
    <row r="2407" spans="1:19" ht="11.1" customHeight="1" x14ac:dyDescent="0.2">
      <c r="A2407" s="48" t="s">
        <v>447</v>
      </c>
      <c r="B2407" s="209"/>
      <c r="C2407" s="210"/>
      <c r="D2407" s="211"/>
      <c r="E2407" s="204" t="s">
        <v>394</v>
      </c>
      <c r="F2407" s="205"/>
      <c r="G2407" s="50" t="s">
        <v>352</v>
      </c>
      <c r="H2407" s="204" t="s">
        <v>336</v>
      </c>
      <c r="I2407" s="205"/>
      <c r="K2407" s="48" t="str">
        <f t="shared" si="74"/>
        <v>п ВНИИССОК, ул Дружбы, 1</v>
      </c>
      <c r="L2407" s="48" t="str">
        <f>VLOOKUP(A:A,Лист2!$A:$F,2,FALSE)</f>
        <v>ВНИИССОК п., Дружбы, 1</v>
      </c>
      <c r="S2407" s="48">
        <f t="shared" si="75"/>
        <v>0</v>
      </c>
    </row>
    <row r="2408" spans="1:19" ht="11.85" customHeight="1" x14ac:dyDescent="0.2">
      <c r="A2408" s="48" t="s">
        <v>447</v>
      </c>
      <c r="B2408" s="201"/>
      <c r="C2408" s="202"/>
      <c r="D2408" s="203"/>
      <c r="E2408" s="204" t="s">
        <v>446</v>
      </c>
      <c r="F2408" s="205"/>
      <c r="G2408" s="50" t="s">
        <v>445</v>
      </c>
      <c r="H2408" s="204" t="s">
        <v>336</v>
      </c>
      <c r="I2408" s="205"/>
      <c r="K2408" s="48" t="str">
        <f t="shared" si="74"/>
        <v>п ВНИИССОК, ул Дружбы, 1</v>
      </c>
      <c r="L2408" s="48" t="str">
        <f>VLOOKUP(A:A,Лист2!$A:$F,2,FALSE)</f>
        <v>ВНИИССОК п., Дружбы, 1</v>
      </c>
      <c r="S2408" s="57">
        <f>G2408*1</f>
        <v>39.4</v>
      </c>
    </row>
    <row r="2409" spans="1:19" ht="11.85" customHeight="1" x14ac:dyDescent="0.2">
      <c r="A2409" s="48" t="s">
        <v>447</v>
      </c>
      <c r="B2409" s="51"/>
      <c r="C2409" s="196" t="s">
        <v>444</v>
      </c>
      <c r="D2409" s="197"/>
      <c r="E2409" s="197"/>
      <c r="F2409" s="197"/>
      <c r="G2409" s="197"/>
      <c r="H2409" s="197"/>
      <c r="I2409" s="196"/>
      <c r="K2409" s="48" t="str">
        <f t="shared" si="74"/>
        <v>п ВНИИССОК, ул Дружбы, 1</v>
      </c>
      <c r="L2409" s="48" t="str">
        <f>VLOOKUP(A:A,Лист2!$A:$F,2,FALSE)</f>
        <v>ВНИИССОК п., Дружбы, 1</v>
      </c>
      <c r="S2409" s="48">
        <f t="shared" si="75"/>
        <v>0</v>
      </c>
    </row>
    <row r="2410" spans="1:19" ht="11.85" customHeight="1" x14ac:dyDescent="0.2">
      <c r="A2410" s="48" t="s">
        <v>444</v>
      </c>
      <c r="B2410" s="198" t="s">
        <v>414</v>
      </c>
      <c r="C2410" s="212"/>
      <c r="D2410" s="213"/>
      <c r="E2410" s="204" t="s">
        <v>413</v>
      </c>
      <c r="F2410" s="205"/>
      <c r="G2410" s="50" t="s">
        <v>350</v>
      </c>
      <c r="H2410" s="204" t="s">
        <v>375</v>
      </c>
      <c r="I2410" s="205"/>
      <c r="K2410" s="48" t="str">
        <f t="shared" si="74"/>
        <v>п ВНИИССОК, ул Дружбы, 4</v>
      </c>
      <c r="L2410" s="48" t="str">
        <f>VLOOKUP(A:A,Лист2!$A:$F,2,FALSE)</f>
        <v>ВНИИССОК п., Дружбы, 4</v>
      </c>
      <c r="S2410" s="48">
        <f t="shared" si="75"/>
        <v>0</v>
      </c>
    </row>
    <row r="2411" spans="1:19" ht="11.85" customHeight="1" x14ac:dyDescent="0.2">
      <c r="A2411" s="48" t="s">
        <v>444</v>
      </c>
      <c r="B2411" s="198" t="s">
        <v>414</v>
      </c>
      <c r="C2411" s="199"/>
      <c r="D2411" s="200"/>
      <c r="E2411" s="204" t="s">
        <v>412</v>
      </c>
      <c r="F2411" s="205"/>
      <c r="G2411" s="50" t="s">
        <v>350</v>
      </c>
      <c r="H2411" s="204" t="s">
        <v>411</v>
      </c>
      <c r="I2411" s="205"/>
      <c r="K2411" s="48" t="str">
        <f t="shared" si="74"/>
        <v>п ВНИИССОК, ул Дружбы, 4</v>
      </c>
      <c r="L2411" s="48" t="str">
        <f>VLOOKUP(A:A,Лист2!$A:$F,2,FALSE)</f>
        <v>ВНИИССОК п., Дружбы, 4</v>
      </c>
      <c r="S2411" s="48">
        <f t="shared" si="75"/>
        <v>0</v>
      </c>
    </row>
    <row r="2412" spans="1:19" ht="11.85" customHeight="1" x14ac:dyDescent="0.2">
      <c r="A2412" s="48" t="s">
        <v>444</v>
      </c>
      <c r="B2412" s="209"/>
      <c r="C2412" s="210"/>
      <c r="D2412" s="211"/>
      <c r="E2412" s="204" t="s">
        <v>410</v>
      </c>
      <c r="F2412" s="205"/>
      <c r="G2412" s="50" t="s">
        <v>402</v>
      </c>
      <c r="H2412" s="204" t="s">
        <v>409</v>
      </c>
      <c r="I2412" s="205"/>
      <c r="K2412" s="48" t="str">
        <f t="shared" si="74"/>
        <v>п ВНИИССОК, ул Дружбы, 4</v>
      </c>
      <c r="L2412" s="48" t="str">
        <f>VLOOKUP(A:A,Лист2!$A:$F,2,FALSE)</f>
        <v>ВНИИССОК п., Дружбы, 4</v>
      </c>
      <c r="S2412" s="48">
        <f t="shared" si="75"/>
        <v>0</v>
      </c>
    </row>
    <row r="2413" spans="1:19" ht="11.85" customHeight="1" x14ac:dyDescent="0.2">
      <c r="A2413" s="48" t="s">
        <v>444</v>
      </c>
      <c r="B2413" s="209"/>
      <c r="C2413" s="210"/>
      <c r="D2413" s="211"/>
      <c r="E2413" s="204" t="s">
        <v>408</v>
      </c>
      <c r="F2413" s="205"/>
      <c r="G2413" s="50" t="s">
        <v>390</v>
      </c>
      <c r="H2413" s="204" t="s">
        <v>375</v>
      </c>
      <c r="I2413" s="205"/>
      <c r="K2413" s="48" t="str">
        <f t="shared" si="74"/>
        <v>п ВНИИССОК, ул Дружбы, 4</v>
      </c>
      <c r="L2413" s="48" t="str">
        <f>VLOOKUP(A:A,Лист2!$A:$F,2,FALSE)</f>
        <v>ВНИИССОК п., Дружбы, 4</v>
      </c>
      <c r="S2413" s="48">
        <f t="shared" si="75"/>
        <v>0</v>
      </c>
    </row>
    <row r="2414" spans="1:19" ht="11.1" customHeight="1" x14ac:dyDescent="0.2">
      <c r="A2414" s="48" t="s">
        <v>444</v>
      </c>
      <c r="B2414" s="201"/>
      <c r="C2414" s="202"/>
      <c r="D2414" s="203"/>
      <c r="E2414" s="204" t="s">
        <v>407</v>
      </c>
      <c r="F2414" s="205"/>
      <c r="G2414" s="50" t="s">
        <v>390</v>
      </c>
      <c r="H2414" s="204" t="s">
        <v>406</v>
      </c>
      <c r="I2414" s="205"/>
      <c r="K2414" s="48" t="str">
        <f t="shared" si="74"/>
        <v>п ВНИИССОК, ул Дружбы, 4</v>
      </c>
      <c r="L2414" s="48" t="str">
        <f>VLOOKUP(A:A,Лист2!$A:$F,2,FALSE)</f>
        <v>ВНИИССОК п., Дружбы, 4</v>
      </c>
      <c r="S2414" s="48">
        <f t="shared" si="75"/>
        <v>0</v>
      </c>
    </row>
    <row r="2415" spans="1:19" ht="11.85" customHeight="1" x14ac:dyDescent="0.2">
      <c r="A2415" s="48" t="s">
        <v>444</v>
      </c>
      <c r="B2415" s="198" t="s">
        <v>339</v>
      </c>
      <c r="C2415" s="199"/>
      <c r="D2415" s="200"/>
      <c r="E2415" s="204" t="s">
        <v>405</v>
      </c>
      <c r="F2415" s="205"/>
      <c r="G2415" s="50" t="s">
        <v>404</v>
      </c>
      <c r="H2415" s="204" t="s">
        <v>336</v>
      </c>
      <c r="I2415" s="205"/>
      <c r="K2415" s="48" t="str">
        <f t="shared" si="74"/>
        <v>п ВНИИССОК, ул Дружбы, 4</v>
      </c>
      <c r="L2415" s="48" t="str">
        <f>VLOOKUP(A:A,Лист2!$A:$F,2,FALSE)</f>
        <v>ВНИИССОК п., Дружбы, 4</v>
      </c>
      <c r="S2415" s="57">
        <f>G2415*1</f>
        <v>41.47</v>
      </c>
    </row>
    <row r="2416" spans="1:19" ht="11.85" customHeight="1" x14ac:dyDescent="0.2">
      <c r="A2416" s="48" t="s">
        <v>444</v>
      </c>
      <c r="B2416" s="209"/>
      <c r="C2416" s="210"/>
      <c r="D2416" s="211"/>
      <c r="E2416" s="204" t="s">
        <v>421</v>
      </c>
      <c r="F2416" s="205"/>
      <c r="G2416" s="50" t="s">
        <v>402</v>
      </c>
      <c r="H2416" s="204" t="s">
        <v>379</v>
      </c>
      <c r="I2416" s="205"/>
      <c r="K2416" s="48" t="str">
        <f t="shared" si="74"/>
        <v>п ВНИИССОК, ул Дружбы, 4</v>
      </c>
      <c r="L2416" s="48" t="str">
        <f>VLOOKUP(A:A,Лист2!$A:$F,2,FALSE)</f>
        <v>ВНИИССОК п., Дружбы, 4</v>
      </c>
      <c r="S2416" s="48">
        <f t="shared" si="75"/>
        <v>0</v>
      </c>
    </row>
    <row r="2417" spans="1:19" ht="11.85" customHeight="1" x14ac:dyDescent="0.2">
      <c r="A2417" s="48" t="s">
        <v>444</v>
      </c>
      <c r="B2417" s="209"/>
      <c r="C2417" s="210"/>
      <c r="D2417" s="211"/>
      <c r="E2417" s="204" t="s">
        <v>420</v>
      </c>
      <c r="F2417" s="205"/>
      <c r="G2417" s="50" t="s">
        <v>350</v>
      </c>
      <c r="H2417" s="204" t="s">
        <v>416</v>
      </c>
      <c r="I2417" s="205"/>
      <c r="K2417" s="48" t="str">
        <f t="shared" si="74"/>
        <v>п ВНИИССОК, ул Дружбы, 4</v>
      </c>
      <c r="L2417" s="48" t="str">
        <f>VLOOKUP(A:A,Лист2!$A:$F,2,FALSE)</f>
        <v>ВНИИССОК п., Дружбы, 4</v>
      </c>
      <c r="S2417" s="48">
        <f t="shared" si="75"/>
        <v>0</v>
      </c>
    </row>
    <row r="2418" spans="1:19" ht="11.1" customHeight="1" x14ac:dyDescent="0.2">
      <c r="A2418" s="48" t="s">
        <v>444</v>
      </c>
      <c r="B2418" s="209"/>
      <c r="C2418" s="210"/>
      <c r="D2418" s="211"/>
      <c r="E2418" s="204" t="s">
        <v>419</v>
      </c>
      <c r="F2418" s="205"/>
      <c r="G2418" s="50" t="s">
        <v>390</v>
      </c>
      <c r="H2418" s="204" t="s">
        <v>418</v>
      </c>
      <c r="I2418" s="205"/>
      <c r="K2418" s="48" t="str">
        <f t="shared" si="74"/>
        <v>п ВНИИССОК, ул Дружбы, 4</v>
      </c>
      <c r="L2418" s="48" t="str">
        <f>VLOOKUP(A:A,Лист2!$A:$F,2,FALSE)</f>
        <v>ВНИИССОК п., Дружбы, 4</v>
      </c>
      <c r="S2418" s="48">
        <f t="shared" si="75"/>
        <v>0</v>
      </c>
    </row>
    <row r="2419" spans="1:19" ht="11.85" customHeight="1" x14ac:dyDescent="0.2">
      <c r="A2419" s="48" t="s">
        <v>444</v>
      </c>
      <c r="B2419" s="209"/>
      <c r="C2419" s="210"/>
      <c r="D2419" s="211"/>
      <c r="E2419" s="204" t="s">
        <v>417</v>
      </c>
      <c r="F2419" s="205"/>
      <c r="G2419" s="50" t="s">
        <v>350</v>
      </c>
      <c r="H2419" s="204" t="s">
        <v>416</v>
      </c>
      <c r="I2419" s="205"/>
      <c r="K2419" s="48" t="str">
        <f t="shared" si="74"/>
        <v>п ВНИИССОК, ул Дружбы, 4</v>
      </c>
      <c r="L2419" s="48" t="str">
        <f>VLOOKUP(A:A,Лист2!$A:$F,2,FALSE)</f>
        <v>ВНИИССОК п., Дружбы, 4</v>
      </c>
      <c r="S2419" s="48">
        <f t="shared" si="75"/>
        <v>0</v>
      </c>
    </row>
    <row r="2420" spans="1:19" ht="11.85" customHeight="1" x14ac:dyDescent="0.2">
      <c r="A2420" s="48" t="s">
        <v>444</v>
      </c>
      <c r="B2420" s="209"/>
      <c r="C2420" s="210"/>
      <c r="D2420" s="211"/>
      <c r="E2420" s="204" t="s">
        <v>376</v>
      </c>
      <c r="F2420" s="205"/>
      <c r="G2420" s="50" t="s">
        <v>341</v>
      </c>
      <c r="H2420" s="204" t="s">
        <v>375</v>
      </c>
      <c r="I2420" s="205"/>
      <c r="K2420" s="48" t="str">
        <f t="shared" si="74"/>
        <v>п ВНИИССОК, ул Дружбы, 4</v>
      </c>
      <c r="L2420" s="48" t="str">
        <f>VLOOKUP(A:A,Лист2!$A:$F,2,FALSE)</f>
        <v>ВНИИССОК п., Дружбы, 4</v>
      </c>
      <c r="S2420" s="48">
        <f t="shared" si="75"/>
        <v>0</v>
      </c>
    </row>
    <row r="2421" spans="1:19" ht="11.85" customHeight="1" x14ac:dyDescent="0.2">
      <c r="A2421" s="48" t="s">
        <v>444</v>
      </c>
      <c r="B2421" s="209"/>
      <c r="C2421" s="210"/>
      <c r="D2421" s="211"/>
      <c r="E2421" s="204" t="s">
        <v>395</v>
      </c>
      <c r="F2421" s="205"/>
      <c r="G2421" s="50" t="s">
        <v>352</v>
      </c>
      <c r="H2421" s="204" t="s">
        <v>336</v>
      </c>
      <c r="I2421" s="205"/>
      <c r="K2421" s="48" t="str">
        <f t="shared" si="74"/>
        <v>п ВНИИССОК, ул Дружбы, 4</v>
      </c>
      <c r="L2421" s="48" t="str">
        <f>VLOOKUP(A:A,Лист2!$A:$F,2,FALSE)</f>
        <v>ВНИИССОК п., Дружбы, 4</v>
      </c>
      <c r="S2421" s="48">
        <f t="shared" si="75"/>
        <v>0</v>
      </c>
    </row>
    <row r="2422" spans="1:19" ht="11.1" customHeight="1" x14ac:dyDescent="0.2">
      <c r="A2422" s="48" t="s">
        <v>444</v>
      </c>
      <c r="B2422" s="201"/>
      <c r="C2422" s="202"/>
      <c r="D2422" s="203"/>
      <c r="E2422" s="204" t="s">
        <v>394</v>
      </c>
      <c r="F2422" s="205"/>
      <c r="G2422" s="50" t="s">
        <v>352</v>
      </c>
      <c r="H2422" s="204" t="s">
        <v>336</v>
      </c>
      <c r="I2422" s="205"/>
      <c r="K2422" s="48" t="str">
        <f t="shared" si="74"/>
        <v>п ВНИИССОК, ул Дружбы, 4</v>
      </c>
      <c r="L2422" s="48" t="str">
        <f>VLOOKUP(A:A,Лист2!$A:$F,2,FALSE)</f>
        <v>ВНИИССОК п., Дружбы, 4</v>
      </c>
      <c r="S2422" s="48">
        <f t="shared" si="75"/>
        <v>0</v>
      </c>
    </row>
    <row r="2423" spans="1:19" ht="11.85" customHeight="1" x14ac:dyDescent="0.2">
      <c r="A2423" s="48" t="s">
        <v>444</v>
      </c>
      <c r="B2423" s="51"/>
      <c r="C2423" s="196" t="s">
        <v>443</v>
      </c>
      <c r="D2423" s="197"/>
      <c r="E2423" s="197"/>
      <c r="F2423" s="197"/>
      <c r="G2423" s="197"/>
      <c r="H2423" s="197"/>
      <c r="I2423" s="196"/>
      <c r="K2423" s="48" t="str">
        <f t="shared" si="74"/>
        <v>п ВНИИССОК, ул Дружбы, 4</v>
      </c>
      <c r="L2423" s="48" t="str">
        <f>VLOOKUP(A:A,Лист2!$A:$F,2,FALSE)</f>
        <v>ВНИИССОК п., Дружбы, 4</v>
      </c>
      <c r="S2423" s="48">
        <f t="shared" si="75"/>
        <v>0</v>
      </c>
    </row>
    <row r="2424" spans="1:19" ht="11.85" customHeight="1" x14ac:dyDescent="0.2">
      <c r="A2424" s="48" t="s">
        <v>443</v>
      </c>
      <c r="B2424" s="198" t="s">
        <v>414</v>
      </c>
      <c r="C2424" s="199"/>
      <c r="D2424" s="200"/>
      <c r="E2424" s="204" t="s">
        <v>413</v>
      </c>
      <c r="F2424" s="205"/>
      <c r="G2424" s="50" t="s">
        <v>350</v>
      </c>
      <c r="H2424" s="204" t="s">
        <v>375</v>
      </c>
      <c r="I2424" s="205"/>
      <c r="K2424" s="48" t="str">
        <f t="shared" si="74"/>
        <v>п ВНИИССОК, ул Дружбы, 5</v>
      </c>
      <c r="L2424" s="48" t="str">
        <f>VLOOKUP(A:A,Лист2!$A:$F,2,FALSE)</f>
        <v>ВНИИССОК п., Дружбы, 5</v>
      </c>
      <c r="S2424" s="48">
        <f t="shared" si="75"/>
        <v>0</v>
      </c>
    </row>
    <row r="2425" spans="1:19" ht="11.85" customHeight="1" x14ac:dyDescent="0.2">
      <c r="A2425" s="48" t="s">
        <v>443</v>
      </c>
      <c r="B2425" s="209"/>
      <c r="C2425" s="210"/>
      <c r="D2425" s="211"/>
      <c r="E2425" s="204" t="s">
        <v>412</v>
      </c>
      <c r="F2425" s="205"/>
      <c r="G2425" s="50" t="s">
        <v>350</v>
      </c>
      <c r="H2425" s="204" t="s">
        <v>411</v>
      </c>
      <c r="I2425" s="205"/>
      <c r="K2425" s="48" t="str">
        <f t="shared" si="74"/>
        <v>п ВНИИССОК, ул Дружбы, 5</v>
      </c>
      <c r="L2425" s="48" t="str">
        <f>VLOOKUP(A:A,Лист2!$A:$F,2,FALSE)</f>
        <v>ВНИИССОК п., Дружбы, 5</v>
      </c>
      <c r="S2425" s="48">
        <f t="shared" si="75"/>
        <v>0</v>
      </c>
    </row>
    <row r="2426" spans="1:19" ht="11.1" customHeight="1" x14ac:dyDescent="0.2">
      <c r="A2426" s="48" t="s">
        <v>443</v>
      </c>
      <c r="B2426" s="209"/>
      <c r="C2426" s="210"/>
      <c r="D2426" s="211"/>
      <c r="E2426" s="204" t="s">
        <v>410</v>
      </c>
      <c r="F2426" s="205"/>
      <c r="G2426" s="50" t="s">
        <v>402</v>
      </c>
      <c r="H2426" s="204" t="s">
        <v>409</v>
      </c>
      <c r="I2426" s="205"/>
      <c r="K2426" s="48" t="str">
        <f t="shared" si="74"/>
        <v>п ВНИИССОК, ул Дружбы, 5</v>
      </c>
      <c r="L2426" s="48" t="str">
        <f>VLOOKUP(A:A,Лист2!$A:$F,2,FALSE)</f>
        <v>ВНИИССОК п., Дружбы, 5</v>
      </c>
      <c r="S2426" s="48">
        <f t="shared" si="75"/>
        <v>0</v>
      </c>
    </row>
    <row r="2427" spans="1:19" ht="11.85" customHeight="1" x14ac:dyDescent="0.2">
      <c r="A2427" s="48" t="s">
        <v>443</v>
      </c>
      <c r="B2427" s="209"/>
      <c r="C2427" s="210"/>
      <c r="D2427" s="211"/>
      <c r="E2427" s="204" t="s">
        <v>408</v>
      </c>
      <c r="F2427" s="205"/>
      <c r="G2427" s="50" t="s">
        <v>390</v>
      </c>
      <c r="H2427" s="204" t="s">
        <v>375</v>
      </c>
      <c r="I2427" s="205"/>
      <c r="K2427" s="48" t="str">
        <f t="shared" si="74"/>
        <v>п ВНИИССОК, ул Дружбы, 5</v>
      </c>
      <c r="L2427" s="48" t="str">
        <f>VLOOKUP(A:A,Лист2!$A:$F,2,FALSE)</f>
        <v>ВНИИССОК п., Дружбы, 5</v>
      </c>
      <c r="S2427" s="48">
        <f t="shared" si="75"/>
        <v>0</v>
      </c>
    </row>
    <row r="2428" spans="1:19" ht="11.85" customHeight="1" x14ac:dyDescent="0.2">
      <c r="A2428" s="48" t="s">
        <v>443</v>
      </c>
      <c r="B2428" s="201"/>
      <c r="C2428" s="202"/>
      <c r="D2428" s="203"/>
      <c r="E2428" s="204" t="s">
        <v>407</v>
      </c>
      <c r="F2428" s="205"/>
      <c r="G2428" s="50" t="s">
        <v>390</v>
      </c>
      <c r="H2428" s="204" t="s">
        <v>406</v>
      </c>
      <c r="I2428" s="205"/>
      <c r="K2428" s="48" t="str">
        <f t="shared" si="74"/>
        <v>п ВНИИССОК, ул Дружбы, 5</v>
      </c>
      <c r="L2428" s="48" t="str">
        <f>VLOOKUP(A:A,Лист2!$A:$F,2,FALSE)</f>
        <v>ВНИИССОК п., Дружбы, 5</v>
      </c>
      <c r="S2428" s="48">
        <f t="shared" si="75"/>
        <v>0</v>
      </c>
    </row>
    <row r="2429" spans="1:19" ht="11.85" customHeight="1" x14ac:dyDescent="0.2">
      <c r="A2429" s="48" t="s">
        <v>443</v>
      </c>
      <c r="B2429" s="198" t="s">
        <v>339</v>
      </c>
      <c r="C2429" s="199"/>
      <c r="D2429" s="200"/>
      <c r="E2429" s="204" t="s">
        <v>405</v>
      </c>
      <c r="F2429" s="205"/>
      <c r="G2429" s="50" t="s">
        <v>404</v>
      </c>
      <c r="H2429" s="204" t="s">
        <v>336</v>
      </c>
      <c r="I2429" s="205"/>
      <c r="K2429" s="48" t="str">
        <f t="shared" si="74"/>
        <v>п ВНИИССОК, ул Дружбы, 5</v>
      </c>
      <c r="L2429" s="48" t="str">
        <f>VLOOKUP(A:A,Лист2!$A:$F,2,FALSE)</f>
        <v>ВНИИССОК п., Дружбы, 5</v>
      </c>
      <c r="S2429" s="57">
        <f>G2429*1</f>
        <v>41.47</v>
      </c>
    </row>
    <row r="2430" spans="1:19" ht="11.1" customHeight="1" x14ac:dyDescent="0.2">
      <c r="A2430" s="48" t="s">
        <v>443</v>
      </c>
      <c r="B2430" s="209"/>
      <c r="C2430" s="210"/>
      <c r="D2430" s="211"/>
      <c r="E2430" s="204" t="s">
        <v>421</v>
      </c>
      <c r="F2430" s="205"/>
      <c r="G2430" s="50" t="s">
        <v>402</v>
      </c>
      <c r="H2430" s="204" t="s">
        <v>379</v>
      </c>
      <c r="I2430" s="205"/>
      <c r="K2430" s="48" t="str">
        <f t="shared" si="74"/>
        <v>п ВНИИССОК, ул Дружбы, 5</v>
      </c>
      <c r="L2430" s="48" t="str">
        <f>VLOOKUP(A:A,Лист2!$A:$F,2,FALSE)</f>
        <v>ВНИИССОК п., Дружбы, 5</v>
      </c>
      <c r="S2430" s="48">
        <f t="shared" si="75"/>
        <v>0</v>
      </c>
    </row>
    <row r="2431" spans="1:19" ht="11.85" customHeight="1" x14ac:dyDescent="0.2">
      <c r="A2431" s="48" t="s">
        <v>443</v>
      </c>
      <c r="B2431" s="209"/>
      <c r="C2431" s="210"/>
      <c r="D2431" s="211"/>
      <c r="E2431" s="204" t="s">
        <v>420</v>
      </c>
      <c r="F2431" s="205"/>
      <c r="G2431" s="50" t="s">
        <v>350</v>
      </c>
      <c r="H2431" s="204" t="s">
        <v>416</v>
      </c>
      <c r="I2431" s="205"/>
      <c r="K2431" s="48" t="str">
        <f t="shared" si="74"/>
        <v>п ВНИИССОК, ул Дружбы, 5</v>
      </c>
      <c r="L2431" s="48" t="str">
        <f>VLOOKUP(A:A,Лист2!$A:$F,2,FALSE)</f>
        <v>ВНИИССОК п., Дружбы, 5</v>
      </c>
      <c r="S2431" s="48">
        <f t="shared" si="75"/>
        <v>0</v>
      </c>
    </row>
    <row r="2432" spans="1:19" ht="11.85" customHeight="1" x14ac:dyDescent="0.2">
      <c r="A2432" s="48" t="s">
        <v>443</v>
      </c>
      <c r="B2432" s="209"/>
      <c r="C2432" s="210"/>
      <c r="D2432" s="211"/>
      <c r="E2432" s="204" t="s">
        <v>419</v>
      </c>
      <c r="F2432" s="205"/>
      <c r="G2432" s="50" t="s">
        <v>390</v>
      </c>
      <c r="H2432" s="204" t="s">
        <v>418</v>
      </c>
      <c r="I2432" s="205"/>
      <c r="K2432" s="48" t="str">
        <f t="shared" si="74"/>
        <v>п ВНИИССОК, ул Дружбы, 5</v>
      </c>
      <c r="L2432" s="48" t="str">
        <f>VLOOKUP(A:A,Лист2!$A:$F,2,FALSE)</f>
        <v>ВНИИССОК п., Дружбы, 5</v>
      </c>
      <c r="S2432" s="48">
        <f t="shared" si="75"/>
        <v>0</v>
      </c>
    </row>
    <row r="2433" spans="1:19" ht="11.85" customHeight="1" x14ac:dyDescent="0.2">
      <c r="A2433" s="48" t="s">
        <v>443</v>
      </c>
      <c r="B2433" s="209"/>
      <c r="C2433" s="210"/>
      <c r="D2433" s="211"/>
      <c r="E2433" s="204" t="s">
        <v>417</v>
      </c>
      <c r="F2433" s="205"/>
      <c r="G2433" s="50" t="s">
        <v>350</v>
      </c>
      <c r="H2433" s="204" t="s">
        <v>416</v>
      </c>
      <c r="I2433" s="205"/>
      <c r="K2433" s="48" t="str">
        <f t="shared" si="74"/>
        <v>п ВНИИССОК, ул Дружбы, 5</v>
      </c>
      <c r="L2433" s="48" t="str">
        <f>VLOOKUP(A:A,Лист2!$A:$F,2,FALSE)</f>
        <v>ВНИИССОК п., Дружбы, 5</v>
      </c>
      <c r="S2433" s="48">
        <f t="shared" si="75"/>
        <v>0</v>
      </c>
    </row>
    <row r="2434" spans="1:19" ht="11.1" customHeight="1" x14ac:dyDescent="0.2">
      <c r="A2434" s="48" t="s">
        <v>443</v>
      </c>
      <c r="B2434" s="209"/>
      <c r="C2434" s="210"/>
      <c r="D2434" s="211"/>
      <c r="E2434" s="204" t="s">
        <v>376</v>
      </c>
      <c r="F2434" s="205"/>
      <c r="G2434" s="50" t="s">
        <v>341</v>
      </c>
      <c r="H2434" s="204" t="s">
        <v>375</v>
      </c>
      <c r="I2434" s="205"/>
      <c r="K2434" s="48" t="str">
        <f t="shared" si="74"/>
        <v>п ВНИИССОК, ул Дружбы, 5</v>
      </c>
      <c r="L2434" s="48" t="str">
        <f>VLOOKUP(A:A,Лист2!$A:$F,2,FALSE)</f>
        <v>ВНИИССОК п., Дружбы, 5</v>
      </c>
      <c r="S2434" s="48">
        <f t="shared" si="75"/>
        <v>0</v>
      </c>
    </row>
    <row r="2435" spans="1:19" ht="11.85" customHeight="1" x14ac:dyDescent="0.2">
      <c r="A2435" s="48" t="s">
        <v>443</v>
      </c>
      <c r="B2435" s="209"/>
      <c r="C2435" s="210"/>
      <c r="D2435" s="211"/>
      <c r="E2435" s="204" t="s">
        <v>395</v>
      </c>
      <c r="F2435" s="205"/>
      <c r="G2435" s="50" t="s">
        <v>352</v>
      </c>
      <c r="H2435" s="204" t="s">
        <v>336</v>
      </c>
      <c r="I2435" s="205"/>
      <c r="K2435" s="48" t="str">
        <f t="shared" si="74"/>
        <v>п ВНИИССОК, ул Дружбы, 5</v>
      </c>
      <c r="L2435" s="48" t="str">
        <f>VLOOKUP(A:A,Лист2!$A:$F,2,FALSE)</f>
        <v>ВНИИССОК п., Дружбы, 5</v>
      </c>
      <c r="S2435" s="48">
        <f t="shared" si="75"/>
        <v>0</v>
      </c>
    </row>
    <row r="2436" spans="1:19" ht="11.85" customHeight="1" x14ac:dyDescent="0.2">
      <c r="A2436" s="48" t="s">
        <v>443</v>
      </c>
      <c r="B2436" s="201"/>
      <c r="C2436" s="202"/>
      <c r="D2436" s="203"/>
      <c r="E2436" s="204" t="s">
        <v>394</v>
      </c>
      <c r="F2436" s="205"/>
      <c r="G2436" s="50" t="s">
        <v>352</v>
      </c>
      <c r="H2436" s="204" t="s">
        <v>336</v>
      </c>
      <c r="I2436" s="205"/>
      <c r="K2436" s="48" t="str">
        <f t="shared" si="74"/>
        <v>п ВНИИССОК, ул Дружбы, 5</v>
      </c>
      <c r="L2436" s="48" t="str">
        <f>VLOOKUP(A:A,Лист2!$A:$F,2,FALSE)</f>
        <v>ВНИИССОК п., Дружбы, 5</v>
      </c>
      <c r="S2436" s="48">
        <f t="shared" si="75"/>
        <v>0</v>
      </c>
    </row>
    <row r="2437" spans="1:19" ht="11.85" customHeight="1" x14ac:dyDescent="0.2">
      <c r="A2437" s="48" t="s">
        <v>443</v>
      </c>
      <c r="B2437" s="51"/>
      <c r="C2437" s="196" t="s">
        <v>442</v>
      </c>
      <c r="D2437" s="197"/>
      <c r="E2437" s="197"/>
      <c r="F2437" s="197"/>
      <c r="G2437" s="197"/>
      <c r="H2437" s="197"/>
      <c r="I2437" s="196"/>
      <c r="K2437" s="48" t="str">
        <f t="shared" si="74"/>
        <v>п ВНИИССОК, ул Дружбы, 5</v>
      </c>
      <c r="L2437" s="48" t="str">
        <f>VLOOKUP(A:A,Лист2!$A:$F,2,FALSE)</f>
        <v>ВНИИССОК п., Дружбы, 5</v>
      </c>
      <c r="S2437" s="48">
        <f t="shared" si="75"/>
        <v>0</v>
      </c>
    </row>
    <row r="2438" spans="1:19" ht="11.1" customHeight="1" x14ac:dyDescent="0.2">
      <c r="A2438" s="48" t="s">
        <v>442</v>
      </c>
      <c r="B2438" s="198" t="s">
        <v>414</v>
      </c>
      <c r="C2438" s="199"/>
      <c r="D2438" s="200"/>
      <c r="E2438" s="204" t="s">
        <v>413</v>
      </c>
      <c r="F2438" s="205"/>
      <c r="G2438" s="50" t="s">
        <v>350</v>
      </c>
      <c r="H2438" s="204" t="s">
        <v>375</v>
      </c>
      <c r="I2438" s="205"/>
      <c r="K2438" s="48" t="str">
        <f t="shared" si="74"/>
        <v>п ВНИИССОК, ул Дружбы, 6</v>
      </c>
      <c r="L2438" s="48" t="str">
        <f>VLOOKUP(A:A,Лист2!$A:$F,2,FALSE)</f>
        <v>ВНИИССОК п., Дружбы, 6</v>
      </c>
      <c r="S2438" s="48">
        <f t="shared" si="75"/>
        <v>0</v>
      </c>
    </row>
    <row r="2439" spans="1:19" ht="11.85" customHeight="1" x14ac:dyDescent="0.2">
      <c r="A2439" s="48" t="s">
        <v>442</v>
      </c>
      <c r="B2439" s="209"/>
      <c r="C2439" s="210"/>
      <c r="D2439" s="211"/>
      <c r="E2439" s="204" t="s">
        <v>412</v>
      </c>
      <c r="F2439" s="205"/>
      <c r="G2439" s="50" t="s">
        <v>350</v>
      </c>
      <c r="H2439" s="204" t="s">
        <v>411</v>
      </c>
      <c r="I2439" s="205"/>
      <c r="K2439" s="48" t="str">
        <f t="shared" si="74"/>
        <v>п ВНИИССОК, ул Дружбы, 6</v>
      </c>
      <c r="L2439" s="48" t="str">
        <f>VLOOKUP(A:A,Лист2!$A:$F,2,FALSE)</f>
        <v>ВНИИССОК п., Дружбы, 6</v>
      </c>
      <c r="S2439" s="48">
        <f t="shared" si="75"/>
        <v>0</v>
      </c>
    </row>
    <row r="2440" spans="1:19" ht="11.85" customHeight="1" x14ac:dyDescent="0.2">
      <c r="A2440" s="48" t="s">
        <v>442</v>
      </c>
      <c r="B2440" s="209"/>
      <c r="C2440" s="210"/>
      <c r="D2440" s="211"/>
      <c r="E2440" s="204" t="s">
        <v>410</v>
      </c>
      <c r="F2440" s="205"/>
      <c r="G2440" s="50" t="s">
        <v>402</v>
      </c>
      <c r="H2440" s="204" t="s">
        <v>409</v>
      </c>
      <c r="I2440" s="205"/>
      <c r="K2440" s="48" t="str">
        <f t="shared" si="74"/>
        <v>п ВНИИССОК, ул Дружбы, 6</v>
      </c>
      <c r="L2440" s="48" t="str">
        <f>VLOOKUP(A:A,Лист2!$A:$F,2,FALSE)</f>
        <v>ВНИИССОК п., Дружбы, 6</v>
      </c>
      <c r="S2440" s="48">
        <f t="shared" si="75"/>
        <v>0</v>
      </c>
    </row>
    <row r="2441" spans="1:19" ht="11.85" customHeight="1" x14ac:dyDescent="0.2">
      <c r="A2441" s="48" t="s">
        <v>442</v>
      </c>
      <c r="B2441" s="209"/>
      <c r="C2441" s="210"/>
      <c r="D2441" s="211"/>
      <c r="E2441" s="204" t="s">
        <v>408</v>
      </c>
      <c r="F2441" s="205"/>
      <c r="G2441" s="50" t="s">
        <v>390</v>
      </c>
      <c r="H2441" s="204" t="s">
        <v>375</v>
      </c>
      <c r="I2441" s="205"/>
      <c r="K2441" s="48" t="str">
        <f t="shared" si="74"/>
        <v>п ВНИИССОК, ул Дружбы, 6</v>
      </c>
      <c r="L2441" s="48" t="str">
        <f>VLOOKUP(A:A,Лист2!$A:$F,2,FALSE)</f>
        <v>ВНИИССОК п., Дружбы, 6</v>
      </c>
      <c r="S2441" s="48">
        <f t="shared" si="75"/>
        <v>0</v>
      </c>
    </row>
    <row r="2442" spans="1:19" ht="11.1" customHeight="1" x14ac:dyDescent="0.2">
      <c r="A2442" s="48" t="s">
        <v>442</v>
      </c>
      <c r="B2442" s="201"/>
      <c r="C2442" s="202"/>
      <c r="D2442" s="203"/>
      <c r="E2442" s="204" t="s">
        <v>407</v>
      </c>
      <c r="F2442" s="205"/>
      <c r="G2442" s="50" t="s">
        <v>390</v>
      </c>
      <c r="H2442" s="204" t="s">
        <v>406</v>
      </c>
      <c r="I2442" s="205"/>
      <c r="K2442" s="48" t="str">
        <f t="shared" ref="K2442:K2505" si="76">IF(C2441&gt;0,C2441,K2441)</f>
        <v>п ВНИИССОК, ул Дружбы, 6</v>
      </c>
      <c r="L2442" s="48" t="str">
        <f>VLOOKUP(A:A,Лист2!$A:$F,2,FALSE)</f>
        <v>ВНИИССОК п., Дружбы, 6</v>
      </c>
      <c r="S2442" s="48">
        <f t="shared" ref="S2442:S2505" si="77">IF($E2442=S$7,G2442,0)</f>
        <v>0</v>
      </c>
    </row>
    <row r="2443" spans="1:19" ht="11.85" customHeight="1" x14ac:dyDescent="0.2">
      <c r="A2443" s="48" t="s">
        <v>442</v>
      </c>
      <c r="B2443" s="198" t="s">
        <v>339</v>
      </c>
      <c r="C2443" s="199"/>
      <c r="D2443" s="200"/>
      <c r="E2443" s="204" t="s">
        <v>405</v>
      </c>
      <c r="F2443" s="205"/>
      <c r="G2443" s="50" t="s">
        <v>404</v>
      </c>
      <c r="H2443" s="204" t="s">
        <v>336</v>
      </c>
      <c r="I2443" s="205"/>
      <c r="K2443" s="48" t="str">
        <f t="shared" si="76"/>
        <v>п ВНИИССОК, ул Дружбы, 6</v>
      </c>
      <c r="L2443" s="48" t="str">
        <f>VLOOKUP(A:A,Лист2!$A:$F,2,FALSE)</f>
        <v>ВНИИССОК п., Дружбы, 6</v>
      </c>
      <c r="S2443" s="57">
        <f>G2443*1</f>
        <v>41.47</v>
      </c>
    </row>
    <row r="2444" spans="1:19" ht="11.85" customHeight="1" x14ac:dyDescent="0.2">
      <c r="A2444" s="48" t="s">
        <v>442</v>
      </c>
      <c r="B2444" s="209"/>
      <c r="C2444" s="210"/>
      <c r="D2444" s="211"/>
      <c r="E2444" s="204" t="s">
        <v>421</v>
      </c>
      <c r="F2444" s="205"/>
      <c r="G2444" s="50" t="s">
        <v>402</v>
      </c>
      <c r="H2444" s="204" t="s">
        <v>379</v>
      </c>
      <c r="I2444" s="205"/>
      <c r="K2444" s="48" t="str">
        <f t="shared" si="76"/>
        <v>п ВНИИССОК, ул Дружбы, 6</v>
      </c>
      <c r="L2444" s="48" t="str">
        <f>VLOOKUP(A:A,Лист2!$A:$F,2,FALSE)</f>
        <v>ВНИИССОК п., Дружбы, 6</v>
      </c>
      <c r="S2444" s="48">
        <f t="shared" si="77"/>
        <v>0</v>
      </c>
    </row>
    <row r="2445" spans="1:19" ht="11.85" customHeight="1" x14ac:dyDescent="0.2">
      <c r="A2445" s="48" t="s">
        <v>442</v>
      </c>
      <c r="B2445" s="209"/>
      <c r="C2445" s="210"/>
      <c r="D2445" s="211"/>
      <c r="E2445" s="204" t="s">
        <v>420</v>
      </c>
      <c r="F2445" s="205"/>
      <c r="G2445" s="50" t="s">
        <v>350</v>
      </c>
      <c r="H2445" s="204" t="s">
        <v>416</v>
      </c>
      <c r="I2445" s="205"/>
      <c r="K2445" s="48" t="str">
        <f t="shared" si="76"/>
        <v>п ВНИИССОК, ул Дружбы, 6</v>
      </c>
      <c r="L2445" s="48" t="str">
        <f>VLOOKUP(A:A,Лист2!$A:$F,2,FALSE)</f>
        <v>ВНИИССОК п., Дружбы, 6</v>
      </c>
      <c r="S2445" s="48">
        <f t="shared" si="77"/>
        <v>0</v>
      </c>
    </row>
    <row r="2446" spans="1:19" ht="11.1" customHeight="1" x14ac:dyDescent="0.2">
      <c r="A2446" s="48" t="s">
        <v>442</v>
      </c>
      <c r="B2446" s="209"/>
      <c r="C2446" s="210"/>
      <c r="D2446" s="211"/>
      <c r="E2446" s="204" t="s">
        <v>419</v>
      </c>
      <c r="F2446" s="205"/>
      <c r="G2446" s="50" t="s">
        <v>390</v>
      </c>
      <c r="H2446" s="204" t="s">
        <v>418</v>
      </c>
      <c r="I2446" s="205"/>
      <c r="K2446" s="48" t="str">
        <f t="shared" si="76"/>
        <v>п ВНИИССОК, ул Дружбы, 6</v>
      </c>
      <c r="L2446" s="48" t="str">
        <f>VLOOKUP(A:A,Лист2!$A:$F,2,FALSE)</f>
        <v>ВНИИССОК п., Дружбы, 6</v>
      </c>
      <c r="S2446" s="48">
        <f t="shared" si="77"/>
        <v>0</v>
      </c>
    </row>
    <row r="2447" spans="1:19" ht="11.85" customHeight="1" x14ac:dyDescent="0.2">
      <c r="A2447" s="48" t="s">
        <v>442</v>
      </c>
      <c r="B2447" s="209"/>
      <c r="C2447" s="210"/>
      <c r="D2447" s="211"/>
      <c r="E2447" s="204" t="s">
        <v>417</v>
      </c>
      <c r="F2447" s="205"/>
      <c r="G2447" s="50" t="s">
        <v>350</v>
      </c>
      <c r="H2447" s="204" t="s">
        <v>416</v>
      </c>
      <c r="I2447" s="205"/>
      <c r="K2447" s="48" t="str">
        <f t="shared" si="76"/>
        <v>п ВНИИССОК, ул Дружбы, 6</v>
      </c>
      <c r="L2447" s="48" t="str">
        <f>VLOOKUP(A:A,Лист2!$A:$F,2,FALSE)</f>
        <v>ВНИИССОК п., Дружбы, 6</v>
      </c>
      <c r="S2447" s="48">
        <f t="shared" si="77"/>
        <v>0</v>
      </c>
    </row>
    <row r="2448" spans="1:19" ht="11.85" customHeight="1" x14ac:dyDescent="0.2">
      <c r="A2448" s="48" t="s">
        <v>442</v>
      </c>
      <c r="B2448" s="209"/>
      <c r="C2448" s="210"/>
      <c r="D2448" s="211"/>
      <c r="E2448" s="204" t="s">
        <v>376</v>
      </c>
      <c r="F2448" s="205"/>
      <c r="G2448" s="50" t="s">
        <v>341</v>
      </c>
      <c r="H2448" s="204" t="s">
        <v>375</v>
      </c>
      <c r="I2448" s="205"/>
      <c r="K2448" s="48" t="str">
        <f t="shared" si="76"/>
        <v>п ВНИИССОК, ул Дружбы, 6</v>
      </c>
      <c r="L2448" s="48" t="str">
        <f>VLOOKUP(A:A,Лист2!$A:$F,2,FALSE)</f>
        <v>ВНИИССОК п., Дружбы, 6</v>
      </c>
      <c r="S2448" s="48">
        <f t="shared" si="77"/>
        <v>0</v>
      </c>
    </row>
    <row r="2449" spans="1:19" ht="11.85" customHeight="1" x14ac:dyDescent="0.2">
      <c r="A2449" s="48" t="s">
        <v>442</v>
      </c>
      <c r="B2449" s="209"/>
      <c r="C2449" s="210"/>
      <c r="D2449" s="211"/>
      <c r="E2449" s="204" t="s">
        <v>395</v>
      </c>
      <c r="F2449" s="205"/>
      <c r="G2449" s="50" t="s">
        <v>352</v>
      </c>
      <c r="H2449" s="204" t="s">
        <v>336</v>
      </c>
      <c r="I2449" s="205"/>
      <c r="K2449" s="48" t="str">
        <f t="shared" si="76"/>
        <v>п ВНИИССОК, ул Дружбы, 6</v>
      </c>
      <c r="L2449" s="48" t="str">
        <f>VLOOKUP(A:A,Лист2!$A:$F,2,FALSE)</f>
        <v>ВНИИССОК п., Дружбы, 6</v>
      </c>
      <c r="S2449" s="48">
        <f t="shared" si="77"/>
        <v>0</v>
      </c>
    </row>
    <row r="2450" spans="1:19" ht="11.1" customHeight="1" x14ac:dyDescent="0.2">
      <c r="A2450" s="48" t="s">
        <v>442</v>
      </c>
      <c r="B2450" s="201"/>
      <c r="C2450" s="202"/>
      <c r="D2450" s="203"/>
      <c r="E2450" s="204" t="s">
        <v>394</v>
      </c>
      <c r="F2450" s="205"/>
      <c r="G2450" s="50" t="s">
        <v>352</v>
      </c>
      <c r="H2450" s="204" t="s">
        <v>336</v>
      </c>
      <c r="I2450" s="205"/>
      <c r="K2450" s="48" t="str">
        <f t="shared" si="76"/>
        <v>п ВНИИССОК, ул Дружбы, 6</v>
      </c>
      <c r="L2450" s="48" t="str">
        <f>VLOOKUP(A:A,Лист2!$A:$F,2,FALSE)</f>
        <v>ВНИИССОК п., Дружбы, 6</v>
      </c>
      <c r="S2450" s="48">
        <f t="shared" si="77"/>
        <v>0</v>
      </c>
    </row>
    <row r="2451" spans="1:19" ht="11.85" customHeight="1" x14ac:dyDescent="0.2">
      <c r="A2451" s="48" t="s">
        <v>442</v>
      </c>
      <c r="B2451" s="51"/>
      <c r="C2451" s="196" t="s">
        <v>441</v>
      </c>
      <c r="D2451" s="197"/>
      <c r="E2451" s="197"/>
      <c r="F2451" s="197"/>
      <c r="G2451" s="197"/>
      <c r="H2451" s="197"/>
      <c r="I2451" s="196"/>
      <c r="K2451" s="48" t="str">
        <f t="shared" si="76"/>
        <v>п ВНИИССОК, ул Дружбы, 6</v>
      </c>
      <c r="L2451" s="48" t="str">
        <f>VLOOKUP(A:A,Лист2!$A:$F,2,FALSE)</f>
        <v>ВНИИССОК п., Дружбы, 6</v>
      </c>
      <c r="S2451" s="48">
        <f t="shared" si="77"/>
        <v>0</v>
      </c>
    </row>
    <row r="2452" spans="1:19" ht="11.85" customHeight="1" x14ac:dyDescent="0.2">
      <c r="A2452" s="48" t="s">
        <v>441</v>
      </c>
      <c r="B2452" s="198" t="s">
        <v>414</v>
      </c>
      <c r="C2452" s="199"/>
      <c r="D2452" s="200"/>
      <c r="E2452" s="204" t="s">
        <v>413</v>
      </c>
      <c r="F2452" s="205"/>
      <c r="G2452" s="50" t="s">
        <v>350</v>
      </c>
      <c r="H2452" s="204" t="s">
        <v>375</v>
      </c>
      <c r="I2452" s="205"/>
      <c r="K2452" s="48" t="str">
        <f t="shared" si="76"/>
        <v>п ВНИИССОК, ул Дружбы, 7</v>
      </c>
      <c r="L2452" s="48" t="str">
        <f>VLOOKUP(A:A,Лист2!$A:$F,2,FALSE)</f>
        <v>ВНИИССОК п., Дружбы, 7</v>
      </c>
      <c r="S2452" s="48">
        <f t="shared" si="77"/>
        <v>0</v>
      </c>
    </row>
    <row r="2453" spans="1:19" ht="11.85" customHeight="1" x14ac:dyDescent="0.2">
      <c r="A2453" s="48" t="s">
        <v>441</v>
      </c>
      <c r="B2453" s="209"/>
      <c r="C2453" s="210"/>
      <c r="D2453" s="211"/>
      <c r="E2453" s="204" t="s">
        <v>412</v>
      </c>
      <c r="F2453" s="205"/>
      <c r="G2453" s="50" t="s">
        <v>350</v>
      </c>
      <c r="H2453" s="204" t="s">
        <v>411</v>
      </c>
      <c r="I2453" s="205"/>
      <c r="K2453" s="48" t="str">
        <f t="shared" si="76"/>
        <v>п ВНИИССОК, ул Дружбы, 7</v>
      </c>
      <c r="L2453" s="48" t="str">
        <f>VLOOKUP(A:A,Лист2!$A:$F,2,FALSE)</f>
        <v>ВНИИССОК п., Дружбы, 7</v>
      </c>
      <c r="S2453" s="48">
        <f t="shared" si="77"/>
        <v>0</v>
      </c>
    </row>
    <row r="2454" spans="1:19" ht="11.1" customHeight="1" x14ac:dyDescent="0.2">
      <c r="A2454" s="48" t="s">
        <v>441</v>
      </c>
      <c r="B2454" s="209"/>
      <c r="C2454" s="210"/>
      <c r="D2454" s="211"/>
      <c r="E2454" s="204" t="s">
        <v>410</v>
      </c>
      <c r="F2454" s="205"/>
      <c r="G2454" s="50" t="s">
        <v>402</v>
      </c>
      <c r="H2454" s="204" t="s">
        <v>409</v>
      </c>
      <c r="I2454" s="205"/>
      <c r="K2454" s="48" t="str">
        <f t="shared" si="76"/>
        <v>п ВНИИССОК, ул Дружбы, 7</v>
      </c>
      <c r="L2454" s="48" t="str">
        <f>VLOOKUP(A:A,Лист2!$A:$F,2,FALSE)</f>
        <v>ВНИИССОК п., Дружбы, 7</v>
      </c>
      <c r="S2454" s="48">
        <f t="shared" si="77"/>
        <v>0</v>
      </c>
    </row>
    <row r="2455" spans="1:19" ht="11.85" customHeight="1" x14ac:dyDescent="0.2">
      <c r="A2455" s="48" t="s">
        <v>441</v>
      </c>
      <c r="B2455" s="209"/>
      <c r="C2455" s="210"/>
      <c r="D2455" s="211"/>
      <c r="E2455" s="204" t="s">
        <v>408</v>
      </c>
      <c r="F2455" s="205"/>
      <c r="G2455" s="50" t="s">
        <v>390</v>
      </c>
      <c r="H2455" s="204" t="s">
        <v>375</v>
      </c>
      <c r="I2455" s="205"/>
      <c r="K2455" s="48" t="str">
        <f t="shared" si="76"/>
        <v>п ВНИИССОК, ул Дружбы, 7</v>
      </c>
      <c r="L2455" s="48" t="str">
        <f>VLOOKUP(A:A,Лист2!$A:$F,2,FALSE)</f>
        <v>ВНИИССОК п., Дружбы, 7</v>
      </c>
      <c r="S2455" s="48">
        <f t="shared" si="77"/>
        <v>0</v>
      </c>
    </row>
    <row r="2456" spans="1:19" ht="11.85" customHeight="1" x14ac:dyDescent="0.2">
      <c r="A2456" s="48" t="s">
        <v>441</v>
      </c>
      <c r="B2456" s="201"/>
      <c r="C2456" s="202"/>
      <c r="D2456" s="203"/>
      <c r="E2456" s="204" t="s">
        <v>407</v>
      </c>
      <c r="F2456" s="205"/>
      <c r="G2456" s="50" t="s">
        <v>390</v>
      </c>
      <c r="H2456" s="204" t="s">
        <v>406</v>
      </c>
      <c r="I2456" s="205"/>
      <c r="K2456" s="48" t="str">
        <f t="shared" si="76"/>
        <v>п ВНИИССОК, ул Дружбы, 7</v>
      </c>
      <c r="L2456" s="48" t="str">
        <f>VLOOKUP(A:A,Лист2!$A:$F,2,FALSE)</f>
        <v>ВНИИССОК п., Дружбы, 7</v>
      </c>
      <c r="S2456" s="48">
        <f t="shared" si="77"/>
        <v>0</v>
      </c>
    </row>
    <row r="2457" spans="1:19" ht="11.85" customHeight="1" x14ac:dyDescent="0.2">
      <c r="A2457" s="48" t="s">
        <v>441</v>
      </c>
      <c r="B2457" s="198" t="s">
        <v>339</v>
      </c>
      <c r="C2457" s="199"/>
      <c r="D2457" s="200"/>
      <c r="E2457" s="204" t="s">
        <v>405</v>
      </c>
      <c r="F2457" s="205"/>
      <c r="G2457" s="50" t="s">
        <v>404</v>
      </c>
      <c r="H2457" s="204" t="s">
        <v>336</v>
      </c>
      <c r="I2457" s="205"/>
      <c r="K2457" s="48" t="str">
        <f t="shared" si="76"/>
        <v>п ВНИИССОК, ул Дружбы, 7</v>
      </c>
      <c r="L2457" s="48" t="str">
        <f>VLOOKUP(A:A,Лист2!$A:$F,2,FALSE)</f>
        <v>ВНИИССОК п., Дружбы, 7</v>
      </c>
      <c r="S2457" s="57">
        <f>G2457*1</f>
        <v>41.47</v>
      </c>
    </row>
    <row r="2458" spans="1:19" ht="11.1" customHeight="1" x14ac:dyDescent="0.2">
      <c r="A2458" s="48" t="s">
        <v>441</v>
      </c>
      <c r="B2458" s="209"/>
      <c r="C2458" s="210"/>
      <c r="D2458" s="211"/>
      <c r="E2458" s="204" t="s">
        <v>421</v>
      </c>
      <c r="F2458" s="205"/>
      <c r="G2458" s="50" t="s">
        <v>402</v>
      </c>
      <c r="H2458" s="204" t="s">
        <v>379</v>
      </c>
      <c r="I2458" s="205"/>
      <c r="K2458" s="48" t="str">
        <f t="shared" si="76"/>
        <v>п ВНИИССОК, ул Дружбы, 7</v>
      </c>
      <c r="L2458" s="48" t="str">
        <f>VLOOKUP(A:A,Лист2!$A:$F,2,FALSE)</f>
        <v>ВНИИССОК п., Дружбы, 7</v>
      </c>
      <c r="S2458" s="48">
        <f t="shared" si="77"/>
        <v>0</v>
      </c>
    </row>
    <row r="2459" spans="1:19" ht="11.85" customHeight="1" x14ac:dyDescent="0.2">
      <c r="A2459" s="48" t="s">
        <v>441</v>
      </c>
      <c r="B2459" s="209"/>
      <c r="C2459" s="210"/>
      <c r="D2459" s="211"/>
      <c r="E2459" s="204" t="s">
        <v>420</v>
      </c>
      <c r="F2459" s="205"/>
      <c r="G2459" s="50" t="s">
        <v>350</v>
      </c>
      <c r="H2459" s="204" t="s">
        <v>416</v>
      </c>
      <c r="I2459" s="205"/>
      <c r="K2459" s="48" t="str">
        <f t="shared" si="76"/>
        <v>п ВНИИССОК, ул Дружбы, 7</v>
      </c>
      <c r="L2459" s="48" t="str">
        <f>VLOOKUP(A:A,Лист2!$A:$F,2,FALSE)</f>
        <v>ВНИИССОК п., Дружбы, 7</v>
      </c>
      <c r="S2459" s="48">
        <f t="shared" si="77"/>
        <v>0</v>
      </c>
    </row>
    <row r="2460" spans="1:19" ht="11.85" customHeight="1" x14ac:dyDescent="0.2">
      <c r="A2460" s="48" t="s">
        <v>441</v>
      </c>
      <c r="B2460" s="209"/>
      <c r="C2460" s="210"/>
      <c r="D2460" s="211"/>
      <c r="E2460" s="204" t="s">
        <v>419</v>
      </c>
      <c r="F2460" s="205"/>
      <c r="G2460" s="50" t="s">
        <v>390</v>
      </c>
      <c r="H2460" s="204" t="s">
        <v>418</v>
      </c>
      <c r="I2460" s="205"/>
      <c r="K2460" s="48" t="str">
        <f t="shared" si="76"/>
        <v>п ВНИИССОК, ул Дружбы, 7</v>
      </c>
      <c r="L2460" s="48" t="str">
        <f>VLOOKUP(A:A,Лист2!$A:$F,2,FALSE)</f>
        <v>ВНИИССОК п., Дружбы, 7</v>
      </c>
      <c r="S2460" s="48">
        <f t="shared" si="77"/>
        <v>0</v>
      </c>
    </row>
    <row r="2461" spans="1:19" ht="11.85" customHeight="1" x14ac:dyDescent="0.2">
      <c r="A2461" s="48" t="s">
        <v>441</v>
      </c>
      <c r="B2461" s="209"/>
      <c r="C2461" s="210"/>
      <c r="D2461" s="211"/>
      <c r="E2461" s="204" t="s">
        <v>417</v>
      </c>
      <c r="F2461" s="205"/>
      <c r="G2461" s="50" t="s">
        <v>350</v>
      </c>
      <c r="H2461" s="204" t="s">
        <v>416</v>
      </c>
      <c r="I2461" s="205"/>
      <c r="K2461" s="48" t="str">
        <f t="shared" si="76"/>
        <v>п ВНИИССОК, ул Дружбы, 7</v>
      </c>
      <c r="L2461" s="48" t="str">
        <f>VLOOKUP(A:A,Лист2!$A:$F,2,FALSE)</f>
        <v>ВНИИССОК п., Дружбы, 7</v>
      </c>
      <c r="S2461" s="48">
        <f t="shared" si="77"/>
        <v>0</v>
      </c>
    </row>
    <row r="2462" spans="1:19" ht="11.1" customHeight="1" x14ac:dyDescent="0.2">
      <c r="A2462" s="48" t="s">
        <v>441</v>
      </c>
      <c r="B2462" s="209"/>
      <c r="C2462" s="210"/>
      <c r="D2462" s="211"/>
      <c r="E2462" s="204" t="s">
        <v>376</v>
      </c>
      <c r="F2462" s="205"/>
      <c r="G2462" s="50" t="s">
        <v>341</v>
      </c>
      <c r="H2462" s="204" t="s">
        <v>375</v>
      </c>
      <c r="I2462" s="205"/>
      <c r="K2462" s="48" t="str">
        <f t="shared" si="76"/>
        <v>п ВНИИССОК, ул Дружбы, 7</v>
      </c>
      <c r="L2462" s="48" t="str">
        <f>VLOOKUP(A:A,Лист2!$A:$F,2,FALSE)</f>
        <v>ВНИИССОК п., Дружбы, 7</v>
      </c>
      <c r="S2462" s="48">
        <f t="shared" si="77"/>
        <v>0</v>
      </c>
    </row>
    <row r="2463" spans="1:19" ht="11.85" customHeight="1" x14ac:dyDescent="0.2">
      <c r="A2463" s="48" t="s">
        <v>441</v>
      </c>
      <c r="B2463" s="209"/>
      <c r="C2463" s="210"/>
      <c r="D2463" s="211"/>
      <c r="E2463" s="204" t="s">
        <v>395</v>
      </c>
      <c r="F2463" s="205"/>
      <c r="G2463" s="50" t="s">
        <v>352</v>
      </c>
      <c r="H2463" s="204" t="s">
        <v>336</v>
      </c>
      <c r="I2463" s="205"/>
      <c r="K2463" s="48" t="str">
        <f t="shared" si="76"/>
        <v>п ВНИИССОК, ул Дружбы, 7</v>
      </c>
      <c r="L2463" s="48" t="str">
        <f>VLOOKUP(A:A,Лист2!$A:$F,2,FALSE)</f>
        <v>ВНИИССОК п., Дружбы, 7</v>
      </c>
      <c r="S2463" s="48">
        <f t="shared" si="77"/>
        <v>0</v>
      </c>
    </row>
    <row r="2464" spans="1:19" ht="11.85" customHeight="1" x14ac:dyDescent="0.2">
      <c r="A2464" s="48" t="s">
        <v>441</v>
      </c>
      <c r="B2464" s="201"/>
      <c r="C2464" s="202"/>
      <c r="D2464" s="203"/>
      <c r="E2464" s="204" t="s">
        <v>394</v>
      </c>
      <c r="F2464" s="205"/>
      <c r="G2464" s="50" t="s">
        <v>352</v>
      </c>
      <c r="H2464" s="204" t="s">
        <v>336</v>
      </c>
      <c r="I2464" s="205"/>
      <c r="K2464" s="48" t="str">
        <f t="shared" si="76"/>
        <v>п ВНИИССОК, ул Дружбы, 7</v>
      </c>
      <c r="L2464" s="48" t="str">
        <f>VLOOKUP(A:A,Лист2!$A:$F,2,FALSE)</f>
        <v>ВНИИССОК п., Дружбы, 7</v>
      </c>
      <c r="S2464" s="48">
        <f t="shared" si="77"/>
        <v>0</v>
      </c>
    </row>
    <row r="2465" spans="1:19" ht="11.85" customHeight="1" x14ac:dyDescent="0.2">
      <c r="A2465" s="48" t="s">
        <v>441</v>
      </c>
      <c r="B2465" s="51"/>
      <c r="C2465" s="196" t="s">
        <v>440</v>
      </c>
      <c r="D2465" s="197"/>
      <c r="E2465" s="197"/>
      <c r="F2465" s="197"/>
      <c r="G2465" s="197"/>
      <c r="H2465" s="197"/>
      <c r="I2465" s="196"/>
      <c r="K2465" s="48" t="str">
        <f t="shared" si="76"/>
        <v>п ВНИИССОК, ул Дружбы, 7</v>
      </c>
      <c r="L2465" s="48" t="str">
        <f>VLOOKUP(A:A,Лист2!$A:$F,2,FALSE)</f>
        <v>ВНИИССОК п., Дружбы, 7</v>
      </c>
      <c r="S2465" s="48">
        <f t="shared" si="77"/>
        <v>0</v>
      </c>
    </row>
    <row r="2466" spans="1:19" ht="11.1" customHeight="1" x14ac:dyDescent="0.2">
      <c r="A2466" s="48" t="s">
        <v>440</v>
      </c>
      <c r="B2466" s="198" t="s">
        <v>414</v>
      </c>
      <c r="C2466" s="199"/>
      <c r="D2466" s="200"/>
      <c r="E2466" s="204" t="s">
        <v>413</v>
      </c>
      <c r="F2466" s="205"/>
      <c r="G2466" s="50" t="s">
        <v>350</v>
      </c>
      <c r="H2466" s="204" t="s">
        <v>375</v>
      </c>
      <c r="I2466" s="205"/>
      <c r="K2466" s="48" t="str">
        <f t="shared" si="76"/>
        <v>п ВНИИССОК, ул Дружбы, 8</v>
      </c>
      <c r="L2466" s="48" t="str">
        <f>VLOOKUP(A:A,Лист2!$A:$F,2,FALSE)</f>
        <v>ВНИИССОК п., Дружбы, 8</v>
      </c>
      <c r="S2466" s="48">
        <f t="shared" si="77"/>
        <v>0</v>
      </c>
    </row>
    <row r="2467" spans="1:19" ht="11.85" customHeight="1" x14ac:dyDescent="0.2">
      <c r="A2467" s="48" t="s">
        <v>440</v>
      </c>
      <c r="B2467" s="209"/>
      <c r="C2467" s="210"/>
      <c r="D2467" s="211"/>
      <c r="E2467" s="204" t="s">
        <v>412</v>
      </c>
      <c r="F2467" s="205"/>
      <c r="G2467" s="50" t="s">
        <v>350</v>
      </c>
      <c r="H2467" s="204" t="s">
        <v>411</v>
      </c>
      <c r="I2467" s="205"/>
      <c r="K2467" s="48" t="str">
        <f t="shared" si="76"/>
        <v>п ВНИИССОК, ул Дружбы, 8</v>
      </c>
      <c r="L2467" s="48" t="str">
        <f>VLOOKUP(A:A,Лист2!$A:$F,2,FALSE)</f>
        <v>ВНИИССОК п., Дружбы, 8</v>
      </c>
      <c r="S2467" s="48">
        <f t="shared" si="77"/>
        <v>0</v>
      </c>
    </row>
    <row r="2468" spans="1:19" ht="11.85" customHeight="1" x14ac:dyDescent="0.2">
      <c r="A2468" s="48" t="s">
        <v>440</v>
      </c>
      <c r="B2468" s="209"/>
      <c r="C2468" s="210"/>
      <c r="D2468" s="211"/>
      <c r="E2468" s="204" t="s">
        <v>410</v>
      </c>
      <c r="F2468" s="205"/>
      <c r="G2468" s="50" t="s">
        <v>402</v>
      </c>
      <c r="H2468" s="204" t="s">
        <v>409</v>
      </c>
      <c r="I2468" s="205"/>
      <c r="K2468" s="48" t="str">
        <f t="shared" si="76"/>
        <v>п ВНИИССОК, ул Дружбы, 8</v>
      </c>
      <c r="L2468" s="48" t="str">
        <f>VLOOKUP(A:A,Лист2!$A:$F,2,FALSE)</f>
        <v>ВНИИССОК п., Дружбы, 8</v>
      </c>
      <c r="S2468" s="48">
        <f t="shared" si="77"/>
        <v>0</v>
      </c>
    </row>
    <row r="2469" spans="1:19" ht="11.85" customHeight="1" x14ac:dyDescent="0.2">
      <c r="A2469" s="48" t="s">
        <v>440</v>
      </c>
      <c r="B2469" s="209"/>
      <c r="C2469" s="210"/>
      <c r="D2469" s="211"/>
      <c r="E2469" s="204" t="s">
        <v>408</v>
      </c>
      <c r="F2469" s="205"/>
      <c r="G2469" s="50" t="s">
        <v>390</v>
      </c>
      <c r="H2469" s="204" t="s">
        <v>375</v>
      </c>
      <c r="I2469" s="205"/>
      <c r="K2469" s="48" t="str">
        <f t="shared" si="76"/>
        <v>п ВНИИССОК, ул Дружбы, 8</v>
      </c>
      <c r="L2469" s="48" t="str">
        <f>VLOOKUP(A:A,Лист2!$A:$F,2,FALSE)</f>
        <v>ВНИИССОК п., Дружбы, 8</v>
      </c>
      <c r="S2469" s="48">
        <f t="shared" si="77"/>
        <v>0</v>
      </c>
    </row>
    <row r="2470" spans="1:19" ht="11.1" customHeight="1" x14ac:dyDescent="0.2">
      <c r="A2470" s="48" t="s">
        <v>440</v>
      </c>
      <c r="B2470" s="201"/>
      <c r="C2470" s="202"/>
      <c r="D2470" s="203"/>
      <c r="E2470" s="204" t="s">
        <v>407</v>
      </c>
      <c r="F2470" s="205"/>
      <c r="G2470" s="50" t="s">
        <v>390</v>
      </c>
      <c r="H2470" s="204" t="s">
        <v>406</v>
      </c>
      <c r="I2470" s="205"/>
      <c r="K2470" s="48" t="str">
        <f t="shared" si="76"/>
        <v>п ВНИИССОК, ул Дружбы, 8</v>
      </c>
      <c r="L2470" s="48" t="str">
        <f>VLOOKUP(A:A,Лист2!$A:$F,2,FALSE)</f>
        <v>ВНИИССОК п., Дружбы, 8</v>
      </c>
      <c r="S2470" s="48">
        <f t="shared" si="77"/>
        <v>0</v>
      </c>
    </row>
    <row r="2471" spans="1:19" ht="11.85" customHeight="1" x14ac:dyDescent="0.2">
      <c r="A2471" s="48" t="s">
        <v>440</v>
      </c>
      <c r="B2471" s="198" t="s">
        <v>339</v>
      </c>
      <c r="C2471" s="199"/>
      <c r="D2471" s="200"/>
      <c r="E2471" s="204" t="s">
        <v>405</v>
      </c>
      <c r="F2471" s="205"/>
      <c r="G2471" s="50" t="s">
        <v>404</v>
      </c>
      <c r="H2471" s="204" t="s">
        <v>336</v>
      </c>
      <c r="I2471" s="205"/>
      <c r="K2471" s="48" t="str">
        <f t="shared" si="76"/>
        <v>п ВНИИССОК, ул Дружбы, 8</v>
      </c>
      <c r="L2471" s="48" t="str">
        <f>VLOOKUP(A:A,Лист2!$A:$F,2,FALSE)</f>
        <v>ВНИИССОК п., Дружбы, 8</v>
      </c>
      <c r="S2471" s="57">
        <f>G2471*1</f>
        <v>41.47</v>
      </c>
    </row>
    <row r="2472" spans="1:19" ht="11.85" customHeight="1" x14ac:dyDescent="0.2">
      <c r="A2472" s="48" t="s">
        <v>440</v>
      </c>
      <c r="B2472" s="209"/>
      <c r="C2472" s="210"/>
      <c r="D2472" s="211"/>
      <c r="E2472" s="204" t="s">
        <v>421</v>
      </c>
      <c r="F2472" s="205"/>
      <c r="G2472" s="50" t="s">
        <v>402</v>
      </c>
      <c r="H2472" s="204" t="s">
        <v>379</v>
      </c>
      <c r="I2472" s="205"/>
      <c r="K2472" s="48" t="str">
        <f t="shared" si="76"/>
        <v>п ВНИИССОК, ул Дружбы, 8</v>
      </c>
      <c r="L2472" s="48" t="str">
        <f>VLOOKUP(A:A,Лист2!$A:$F,2,FALSE)</f>
        <v>ВНИИССОК п., Дружбы, 8</v>
      </c>
      <c r="S2472" s="48">
        <f t="shared" si="77"/>
        <v>0</v>
      </c>
    </row>
    <row r="2473" spans="1:19" ht="11.85" customHeight="1" x14ac:dyDescent="0.2">
      <c r="A2473" s="48" t="s">
        <v>440</v>
      </c>
      <c r="B2473" s="209"/>
      <c r="C2473" s="210"/>
      <c r="D2473" s="211"/>
      <c r="E2473" s="204" t="s">
        <v>420</v>
      </c>
      <c r="F2473" s="205"/>
      <c r="G2473" s="50" t="s">
        <v>350</v>
      </c>
      <c r="H2473" s="204" t="s">
        <v>416</v>
      </c>
      <c r="I2473" s="205"/>
      <c r="K2473" s="48" t="str">
        <f t="shared" si="76"/>
        <v>п ВНИИССОК, ул Дружбы, 8</v>
      </c>
      <c r="L2473" s="48" t="str">
        <f>VLOOKUP(A:A,Лист2!$A:$F,2,FALSE)</f>
        <v>ВНИИССОК п., Дружбы, 8</v>
      </c>
      <c r="S2473" s="48">
        <f t="shared" si="77"/>
        <v>0</v>
      </c>
    </row>
    <row r="2474" spans="1:19" ht="11.1" customHeight="1" x14ac:dyDescent="0.2">
      <c r="A2474" s="48" t="s">
        <v>440</v>
      </c>
      <c r="B2474" s="209"/>
      <c r="C2474" s="210"/>
      <c r="D2474" s="211"/>
      <c r="E2474" s="204" t="s">
        <v>419</v>
      </c>
      <c r="F2474" s="205"/>
      <c r="G2474" s="50" t="s">
        <v>390</v>
      </c>
      <c r="H2474" s="204" t="s">
        <v>418</v>
      </c>
      <c r="I2474" s="205"/>
      <c r="K2474" s="48" t="str">
        <f t="shared" si="76"/>
        <v>п ВНИИССОК, ул Дружбы, 8</v>
      </c>
      <c r="L2474" s="48" t="str">
        <f>VLOOKUP(A:A,Лист2!$A:$F,2,FALSE)</f>
        <v>ВНИИССОК п., Дружбы, 8</v>
      </c>
      <c r="S2474" s="48">
        <f t="shared" si="77"/>
        <v>0</v>
      </c>
    </row>
    <row r="2475" spans="1:19" ht="11.85" customHeight="1" x14ac:dyDescent="0.2">
      <c r="A2475" s="48" t="s">
        <v>440</v>
      </c>
      <c r="B2475" s="209"/>
      <c r="C2475" s="210"/>
      <c r="D2475" s="211"/>
      <c r="E2475" s="204" t="s">
        <v>417</v>
      </c>
      <c r="F2475" s="205"/>
      <c r="G2475" s="50" t="s">
        <v>350</v>
      </c>
      <c r="H2475" s="204" t="s">
        <v>416</v>
      </c>
      <c r="I2475" s="205"/>
      <c r="K2475" s="48" t="str">
        <f t="shared" si="76"/>
        <v>п ВНИИССОК, ул Дружбы, 8</v>
      </c>
      <c r="L2475" s="48" t="str">
        <f>VLOOKUP(A:A,Лист2!$A:$F,2,FALSE)</f>
        <v>ВНИИССОК п., Дружбы, 8</v>
      </c>
      <c r="S2475" s="48">
        <f t="shared" si="77"/>
        <v>0</v>
      </c>
    </row>
    <row r="2476" spans="1:19" ht="11.85" customHeight="1" x14ac:dyDescent="0.2">
      <c r="A2476" s="48" t="s">
        <v>440</v>
      </c>
      <c r="B2476" s="209"/>
      <c r="C2476" s="210"/>
      <c r="D2476" s="211"/>
      <c r="E2476" s="204" t="s">
        <v>376</v>
      </c>
      <c r="F2476" s="205"/>
      <c r="G2476" s="50" t="s">
        <v>341</v>
      </c>
      <c r="H2476" s="204" t="s">
        <v>375</v>
      </c>
      <c r="I2476" s="205"/>
      <c r="K2476" s="48" t="str">
        <f t="shared" si="76"/>
        <v>п ВНИИССОК, ул Дружбы, 8</v>
      </c>
      <c r="L2476" s="48" t="str">
        <f>VLOOKUP(A:A,Лист2!$A:$F,2,FALSE)</f>
        <v>ВНИИССОК п., Дружбы, 8</v>
      </c>
      <c r="S2476" s="48">
        <f t="shared" si="77"/>
        <v>0</v>
      </c>
    </row>
    <row r="2477" spans="1:19" ht="11.85" customHeight="1" x14ac:dyDescent="0.2">
      <c r="A2477" s="48" t="s">
        <v>440</v>
      </c>
      <c r="B2477" s="201"/>
      <c r="C2477" s="202"/>
      <c r="D2477" s="203"/>
      <c r="E2477" s="204" t="s">
        <v>395</v>
      </c>
      <c r="F2477" s="205"/>
      <c r="G2477" s="50" t="s">
        <v>352</v>
      </c>
      <c r="H2477" s="204" t="s">
        <v>336</v>
      </c>
      <c r="I2477" s="205"/>
      <c r="K2477" s="48" t="str">
        <f t="shared" si="76"/>
        <v>п ВНИИССОК, ул Дружбы, 8</v>
      </c>
      <c r="L2477" s="48" t="str">
        <f>VLOOKUP(A:A,Лист2!$A:$F,2,FALSE)</f>
        <v>ВНИИССОК п., Дружбы, 8</v>
      </c>
      <c r="S2477" s="48">
        <f t="shared" si="77"/>
        <v>0</v>
      </c>
    </row>
    <row r="2478" spans="1:19" ht="11.85" customHeight="1" x14ac:dyDescent="0.2">
      <c r="A2478" s="48" t="s">
        <v>440</v>
      </c>
      <c r="B2478" s="198" t="s">
        <v>339</v>
      </c>
      <c r="C2478" s="212"/>
      <c r="D2478" s="213"/>
      <c r="E2478" s="204" t="s">
        <v>394</v>
      </c>
      <c r="F2478" s="205"/>
      <c r="G2478" s="50" t="s">
        <v>352</v>
      </c>
      <c r="H2478" s="204" t="s">
        <v>336</v>
      </c>
      <c r="I2478" s="205"/>
      <c r="K2478" s="48" t="str">
        <f t="shared" si="76"/>
        <v>п ВНИИССОК, ул Дружбы, 8</v>
      </c>
      <c r="L2478" s="48" t="str">
        <f>VLOOKUP(A:A,Лист2!$A:$F,2,FALSE)</f>
        <v>ВНИИССОК п., Дружбы, 8</v>
      </c>
      <c r="S2478" s="48">
        <f t="shared" si="77"/>
        <v>0</v>
      </c>
    </row>
    <row r="2479" spans="1:19" ht="11.85" customHeight="1" x14ac:dyDescent="0.2">
      <c r="A2479" s="48" t="s">
        <v>440</v>
      </c>
      <c r="B2479" s="51"/>
      <c r="C2479" s="196" t="s">
        <v>439</v>
      </c>
      <c r="D2479" s="197"/>
      <c r="E2479" s="197"/>
      <c r="F2479" s="197"/>
      <c r="G2479" s="197"/>
      <c r="H2479" s="197"/>
      <c r="I2479" s="196"/>
      <c r="K2479" s="48" t="str">
        <f t="shared" si="76"/>
        <v>п ВНИИССОК, ул Дружбы, 8</v>
      </c>
      <c r="L2479" s="48" t="str">
        <f>VLOOKUP(A:A,Лист2!$A:$F,2,FALSE)</f>
        <v>ВНИИССОК п., Дружбы, 8</v>
      </c>
      <c r="S2479" s="48">
        <f t="shared" si="77"/>
        <v>0</v>
      </c>
    </row>
    <row r="2480" spans="1:19" ht="11.85" customHeight="1" x14ac:dyDescent="0.2">
      <c r="A2480" s="48" t="s">
        <v>439</v>
      </c>
      <c r="B2480" s="198" t="s">
        <v>414</v>
      </c>
      <c r="C2480" s="199"/>
      <c r="D2480" s="200"/>
      <c r="E2480" s="204" t="s">
        <v>413</v>
      </c>
      <c r="F2480" s="205"/>
      <c r="G2480" s="50" t="s">
        <v>350</v>
      </c>
      <c r="H2480" s="204" t="s">
        <v>375</v>
      </c>
      <c r="I2480" s="205"/>
      <c r="K2480" s="48" t="str">
        <f t="shared" si="76"/>
        <v>п ВНИИССОК, ул Дружбы, 9</v>
      </c>
      <c r="L2480" s="48" t="str">
        <f>VLOOKUP(A:A,Лист2!$A:$F,2,FALSE)</f>
        <v>ВНИИССОК п., Дружбы, 9</v>
      </c>
      <c r="S2480" s="48">
        <f t="shared" si="77"/>
        <v>0</v>
      </c>
    </row>
    <row r="2481" spans="1:19" ht="11.1" customHeight="1" x14ac:dyDescent="0.2">
      <c r="A2481" s="48" t="s">
        <v>439</v>
      </c>
      <c r="B2481" s="209"/>
      <c r="C2481" s="210"/>
      <c r="D2481" s="211"/>
      <c r="E2481" s="204" t="s">
        <v>412</v>
      </c>
      <c r="F2481" s="205"/>
      <c r="G2481" s="50" t="s">
        <v>350</v>
      </c>
      <c r="H2481" s="204" t="s">
        <v>411</v>
      </c>
      <c r="I2481" s="205"/>
      <c r="K2481" s="48" t="str">
        <f t="shared" si="76"/>
        <v>п ВНИИССОК, ул Дружбы, 9</v>
      </c>
      <c r="L2481" s="48" t="str">
        <f>VLOOKUP(A:A,Лист2!$A:$F,2,FALSE)</f>
        <v>ВНИИССОК п., Дружбы, 9</v>
      </c>
      <c r="S2481" s="48">
        <f t="shared" si="77"/>
        <v>0</v>
      </c>
    </row>
    <row r="2482" spans="1:19" ht="11.85" customHeight="1" x14ac:dyDescent="0.2">
      <c r="A2482" s="48" t="s">
        <v>439</v>
      </c>
      <c r="B2482" s="209"/>
      <c r="C2482" s="210"/>
      <c r="D2482" s="211"/>
      <c r="E2482" s="204" t="s">
        <v>410</v>
      </c>
      <c r="F2482" s="205"/>
      <c r="G2482" s="50" t="s">
        <v>402</v>
      </c>
      <c r="H2482" s="204" t="s">
        <v>409</v>
      </c>
      <c r="I2482" s="205"/>
      <c r="K2482" s="48" t="str">
        <f t="shared" si="76"/>
        <v>п ВНИИССОК, ул Дружбы, 9</v>
      </c>
      <c r="L2482" s="48" t="str">
        <f>VLOOKUP(A:A,Лист2!$A:$F,2,FALSE)</f>
        <v>ВНИИССОК п., Дружбы, 9</v>
      </c>
      <c r="S2482" s="48">
        <f t="shared" si="77"/>
        <v>0</v>
      </c>
    </row>
    <row r="2483" spans="1:19" ht="11.85" customHeight="1" x14ac:dyDescent="0.2">
      <c r="A2483" s="48" t="s">
        <v>439</v>
      </c>
      <c r="B2483" s="209"/>
      <c r="C2483" s="210"/>
      <c r="D2483" s="211"/>
      <c r="E2483" s="204" t="s">
        <v>408</v>
      </c>
      <c r="F2483" s="205"/>
      <c r="G2483" s="50" t="s">
        <v>390</v>
      </c>
      <c r="H2483" s="204" t="s">
        <v>375</v>
      </c>
      <c r="I2483" s="205"/>
      <c r="K2483" s="48" t="str">
        <f t="shared" si="76"/>
        <v>п ВНИИССОК, ул Дружбы, 9</v>
      </c>
      <c r="L2483" s="48" t="str">
        <f>VLOOKUP(A:A,Лист2!$A:$F,2,FALSE)</f>
        <v>ВНИИССОК п., Дружбы, 9</v>
      </c>
      <c r="S2483" s="48">
        <f t="shared" si="77"/>
        <v>0</v>
      </c>
    </row>
    <row r="2484" spans="1:19" ht="11.85" customHeight="1" x14ac:dyDescent="0.2">
      <c r="A2484" s="48" t="s">
        <v>439</v>
      </c>
      <c r="B2484" s="201"/>
      <c r="C2484" s="202"/>
      <c r="D2484" s="203"/>
      <c r="E2484" s="204" t="s">
        <v>407</v>
      </c>
      <c r="F2484" s="205"/>
      <c r="G2484" s="50" t="s">
        <v>390</v>
      </c>
      <c r="H2484" s="204" t="s">
        <v>406</v>
      </c>
      <c r="I2484" s="205"/>
      <c r="K2484" s="48" t="str">
        <f t="shared" si="76"/>
        <v>п ВНИИССОК, ул Дружбы, 9</v>
      </c>
      <c r="L2484" s="48" t="str">
        <f>VLOOKUP(A:A,Лист2!$A:$F,2,FALSE)</f>
        <v>ВНИИССОК п., Дружбы, 9</v>
      </c>
      <c r="S2484" s="48">
        <f t="shared" si="77"/>
        <v>0</v>
      </c>
    </row>
    <row r="2485" spans="1:19" ht="11.1" customHeight="1" x14ac:dyDescent="0.2">
      <c r="A2485" s="48" t="s">
        <v>439</v>
      </c>
      <c r="B2485" s="198" t="s">
        <v>339</v>
      </c>
      <c r="C2485" s="199"/>
      <c r="D2485" s="200"/>
      <c r="E2485" s="204" t="s">
        <v>405</v>
      </c>
      <c r="F2485" s="205"/>
      <c r="G2485" s="50" t="s">
        <v>404</v>
      </c>
      <c r="H2485" s="204" t="s">
        <v>336</v>
      </c>
      <c r="I2485" s="205"/>
      <c r="K2485" s="48" t="str">
        <f t="shared" si="76"/>
        <v>п ВНИИССОК, ул Дружбы, 9</v>
      </c>
      <c r="L2485" s="48" t="str">
        <f>VLOOKUP(A:A,Лист2!$A:$F,2,FALSE)</f>
        <v>ВНИИССОК п., Дружбы, 9</v>
      </c>
      <c r="S2485" s="57">
        <f>G2485*1</f>
        <v>41.47</v>
      </c>
    </row>
    <row r="2486" spans="1:19" ht="11.85" customHeight="1" x14ac:dyDescent="0.2">
      <c r="A2486" s="48" t="s">
        <v>439</v>
      </c>
      <c r="B2486" s="209"/>
      <c r="C2486" s="210"/>
      <c r="D2486" s="211"/>
      <c r="E2486" s="204" t="s">
        <v>421</v>
      </c>
      <c r="F2486" s="205"/>
      <c r="G2486" s="50" t="s">
        <v>402</v>
      </c>
      <c r="H2486" s="204" t="s">
        <v>379</v>
      </c>
      <c r="I2486" s="205"/>
      <c r="K2486" s="48" t="str">
        <f t="shared" si="76"/>
        <v>п ВНИИССОК, ул Дружбы, 9</v>
      </c>
      <c r="L2486" s="48" t="str">
        <f>VLOOKUP(A:A,Лист2!$A:$F,2,FALSE)</f>
        <v>ВНИИССОК п., Дружбы, 9</v>
      </c>
      <c r="S2486" s="48">
        <f t="shared" si="77"/>
        <v>0</v>
      </c>
    </row>
    <row r="2487" spans="1:19" ht="11.85" customHeight="1" x14ac:dyDescent="0.2">
      <c r="A2487" s="48" t="s">
        <v>439</v>
      </c>
      <c r="B2487" s="209"/>
      <c r="C2487" s="210"/>
      <c r="D2487" s="211"/>
      <c r="E2487" s="204" t="s">
        <v>420</v>
      </c>
      <c r="F2487" s="205"/>
      <c r="G2487" s="50" t="s">
        <v>350</v>
      </c>
      <c r="H2487" s="204" t="s">
        <v>416</v>
      </c>
      <c r="I2487" s="205"/>
      <c r="K2487" s="48" t="str">
        <f t="shared" si="76"/>
        <v>п ВНИИССОК, ул Дружбы, 9</v>
      </c>
      <c r="L2487" s="48" t="str">
        <f>VLOOKUP(A:A,Лист2!$A:$F,2,FALSE)</f>
        <v>ВНИИССОК п., Дружбы, 9</v>
      </c>
      <c r="S2487" s="48">
        <f t="shared" si="77"/>
        <v>0</v>
      </c>
    </row>
    <row r="2488" spans="1:19" ht="11.85" customHeight="1" x14ac:dyDescent="0.2">
      <c r="A2488" s="48" t="s">
        <v>439</v>
      </c>
      <c r="B2488" s="209"/>
      <c r="C2488" s="210"/>
      <c r="D2488" s="211"/>
      <c r="E2488" s="204" t="s">
        <v>419</v>
      </c>
      <c r="F2488" s="205"/>
      <c r="G2488" s="50" t="s">
        <v>390</v>
      </c>
      <c r="H2488" s="204" t="s">
        <v>418</v>
      </c>
      <c r="I2488" s="205"/>
      <c r="K2488" s="48" t="str">
        <f t="shared" si="76"/>
        <v>п ВНИИССОК, ул Дружбы, 9</v>
      </c>
      <c r="L2488" s="48" t="str">
        <f>VLOOKUP(A:A,Лист2!$A:$F,2,FALSE)</f>
        <v>ВНИИССОК п., Дружбы, 9</v>
      </c>
      <c r="S2488" s="48">
        <f t="shared" si="77"/>
        <v>0</v>
      </c>
    </row>
    <row r="2489" spans="1:19" ht="11.1" customHeight="1" x14ac:dyDescent="0.2">
      <c r="A2489" s="48" t="s">
        <v>439</v>
      </c>
      <c r="B2489" s="209"/>
      <c r="C2489" s="210"/>
      <c r="D2489" s="211"/>
      <c r="E2489" s="204" t="s">
        <v>417</v>
      </c>
      <c r="F2489" s="205"/>
      <c r="G2489" s="50" t="s">
        <v>350</v>
      </c>
      <c r="H2489" s="204" t="s">
        <v>416</v>
      </c>
      <c r="I2489" s="205"/>
      <c r="K2489" s="48" t="str">
        <f t="shared" si="76"/>
        <v>п ВНИИССОК, ул Дружбы, 9</v>
      </c>
      <c r="L2489" s="48" t="str">
        <f>VLOOKUP(A:A,Лист2!$A:$F,2,FALSE)</f>
        <v>ВНИИССОК п., Дружбы, 9</v>
      </c>
      <c r="S2489" s="48">
        <f t="shared" si="77"/>
        <v>0</v>
      </c>
    </row>
    <row r="2490" spans="1:19" ht="11.85" customHeight="1" x14ac:dyDescent="0.2">
      <c r="A2490" s="48" t="s">
        <v>439</v>
      </c>
      <c r="B2490" s="209"/>
      <c r="C2490" s="210"/>
      <c r="D2490" s="211"/>
      <c r="E2490" s="204" t="s">
        <v>376</v>
      </c>
      <c r="F2490" s="205"/>
      <c r="G2490" s="50" t="s">
        <v>341</v>
      </c>
      <c r="H2490" s="204" t="s">
        <v>375</v>
      </c>
      <c r="I2490" s="205"/>
      <c r="K2490" s="48" t="str">
        <f t="shared" si="76"/>
        <v>п ВНИИССОК, ул Дружбы, 9</v>
      </c>
      <c r="L2490" s="48" t="str">
        <f>VLOOKUP(A:A,Лист2!$A:$F,2,FALSE)</f>
        <v>ВНИИССОК п., Дружбы, 9</v>
      </c>
      <c r="S2490" s="48">
        <f t="shared" si="77"/>
        <v>0</v>
      </c>
    </row>
    <row r="2491" spans="1:19" ht="11.85" customHeight="1" x14ac:dyDescent="0.2">
      <c r="A2491" s="48" t="s">
        <v>439</v>
      </c>
      <c r="B2491" s="209"/>
      <c r="C2491" s="210"/>
      <c r="D2491" s="211"/>
      <c r="E2491" s="204" t="s">
        <v>395</v>
      </c>
      <c r="F2491" s="205"/>
      <c r="G2491" s="50" t="s">
        <v>352</v>
      </c>
      <c r="H2491" s="204" t="s">
        <v>336</v>
      </c>
      <c r="I2491" s="205"/>
      <c r="K2491" s="48" t="str">
        <f t="shared" si="76"/>
        <v>п ВНИИССОК, ул Дружбы, 9</v>
      </c>
      <c r="L2491" s="48" t="str">
        <f>VLOOKUP(A:A,Лист2!$A:$F,2,FALSE)</f>
        <v>ВНИИССОК п., Дружбы, 9</v>
      </c>
      <c r="S2491" s="48">
        <f t="shared" si="77"/>
        <v>0</v>
      </c>
    </row>
    <row r="2492" spans="1:19" ht="11.85" customHeight="1" x14ac:dyDescent="0.2">
      <c r="A2492" s="48" t="s">
        <v>439</v>
      </c>
      <c r="B2492" s="201"/>
      <c r="C2492" s="202"/>
      <c r="D2492" s="203"/>
      <c r="E2492" s="204" t="s">
        <v>394</v>
      </c>
      <c r="F2492" s="205"/>
      <c r="G2492" s="50" t="s">
        <v>352</v>
      </c>
      <c r="H2492" s="204" t="s">
        <v>336</v>
      </c>
      <c r="I2492" s="205"/>
      <c r="K2492" s="48" t="str">
        <f t="shared" si="76"/>
        <v>п ВНИИССОК, ул Дружбы, 9</v>
      </c>
      <c r="L2492" s="48" t="str">
        <f>VLOOKUP(A:A,Лист2!$A:$F,2,FALSE)</f>
        <v>ВНИИССОК п., Дружбы, 9</v>
      </c>
      <c r="S2492" s="48">
        <f t="shared" si="77"/>
        <v>0</v>
      </c>
    </row>
    <row r="2493" spans="1:19" ht="11.1" customHeight="1" x14ac:dyDescent="0.2">
      <c r="A2493" s="48" t="s">
        <v>439</v>
      </c>
      <c r="B2493" s="51"/>
      <c r="C2493" s="196" t="s">
        <v>438</v>
      </c>
      <c r="D2493" s="197"/>
      <c r="E2493" s="197"/>
      <c r="F2493" s="197"/>
      <c r="G2493" s="197"/>
      <c r="H2493" s="197"/>
      <c r="I2493" s="196"/>
      <c r="K2493" s="48" t="str">
        <f t="shared" si="76"/>
        <v>п ВНИИССОК, ул Дружбы, 9</v>
      </c>
      <c r="L2493" s="48" t="str">
        <f>VLOOKUP(A:A,Лист2!$A:$F,2,FALSE)</f>
        <v>ВНИИССОК п., Дружбы, 9</v>
      </c>
      <c r="S2493" s="48">
        <f t="shared" si="77"/>
        <v>0</v>
      </c>
    </row>
    <row r="2494" spans="1:19" ht="11.85" customHeight="1" x14ac:dyDescent="0.2">
      <c r="A2494" s="48" t="s">
        <v>438</v>
      </c>
      <c r="B2494" s="198" t="s">
        <v>343</v>
      </c>
      <c r="C2494" s="212"/>
      <c r="D2494" s="213"/>
      <c r="E2494" s="204" t="s">
        <v>437</v>
      </c>
      <c r="F2494" s="205"/>
      <c r="G2494" s="50" t="s">
        <v>341</v>
      </c>
      <c r="H2494" s="204" t="s">
        <v>336</v>
      </c>
      <c r="I2494" s="205"/>
      <c r="K2494" s="48" t="str">
        <f t="shared" si="76"/>
        <v>п ВНИИССОК, ул Дружбы, 10</v>
      </c>
      <c r="L2494" s="48" t="str">
        <f>VLOOKUP(A:A,Лист2!$A:$F,2,FALSE)</f>
        <v>ВНИИССОК п., Дружбы, 10</v>
      </c>
      <c r="S2494" s="48">
        <f t="shared" si="77"/>
        <v>0</v>
      </c>
    </row>
    <row r="2495" spans="1:19" ht="11.85" customHeight="1" x14ac:dyDescent="0.2">
      <c r="A2495" s="48" t="s">
        <v>438</v>
      </c>
      <c r="B2495" s="198" t="s">
        <v>414</v>
      </c>
      <c r="C2495" s="199"/>
      <c r="D2495" s="200"/>
      <c r="E2495" s="204" t="s">
        <v>413</v>
      </c>
      <c r="F2495" s="205"/>
      <c r="G2495" s="50" t="s">
        <v>350</v>
      </c>
      <c r="H2495" s="204" t="s">
        <v>375</v>
      </c>
      <c r="I2495" s="205"/>
      <c r="K2495" s="48" t="str">
        <f t="shared" si="76"/>
        <v>п ВНИИССОК, ул Дружбы, 10</v>
      </c>
      <c r="L2495" s="48" t="str">
        <f>VLOOKUP(A:A,Лист2!$A:$F,2,FALSE)</f>
        <v>ВНИИССОК п., Дружбы, 10</v>
      </c>
      <c r="S2495" s="48">
        <f t="shared" si="77"/>
        <v>0</v>
      </c>
    </row>
    <row r="2496" spans="1:19" ht="11.85" customHeight="1" x14ac:dyDescent="0.2">
      <c r="A2496" s="48" t="s">
        <v>438</v>
      </c>
      <c r="B2496" s="209"/>
      <c r="C2496" s="210"/>
      <c r="D2496" s="211"/>
      <c r="E2496" s="204" t="s">
        <v>412</v>
      </c>
      <c r="F2496" s="205"/>
      <c r="G2496" s="50" t="s">
        <v>350</v>
      </c>
      <c r="H2496" s="204" t="s">
        <v>411</v>
      </c>
      <c r="I2496" s="205"/>
      <c r="K2496" s="48" t="str">
        <f t="shared" si="76"/>
        <v>п ВНИИССОК, ул Дружбы, 10</v>
      </c>
      <c r="L2496" s="48" t="str">
        <f>VLOOKUP(A:A,Лист2!$A:$F,2,FALSE)</f>
        <v>ВНИИССОК п., Дружбы, 10</v>
      </c>
      <c r="S2496" s="48">
        <f t="shared" si="77"/>
        <v>0</v>
      </c>
    </row>
    <row r="2497" spans="1:19" ht="11.1" customHeight="1" x14ac:dyDescent="0.2">
      <c r="A2497" s="48" t="s">
        <v>438</v>
      </c>
      <c r="B2497" s="209"/>
      <c r="C2497" s="210"/>
      <c r="D2497" s="211"/>
      <c r="E2497" s="204" t="s">
        <v>410</v>
      </c>
      <c r="F2497" s="205"/>
      <c r="G2497" s="50" t="s">
        <v>402</v>
      </c>
      <c r="H2497" s="204" t="s">
        <v>409</v>
      </c>
      <c r="I2497" s="205"/>
      <c r="K2497" s="48" t="str">
        <f t="shared" si="76"/>
        <v>п ВНИИССОК, ул Дружбы, 10</v>
      </c>
      <c r="L2497" s="48" t="str">
        <f>VLOOKUP(A:A,Лист2!$A:$F,2,FALSE)</f>
        <v>ВНИИССОК п., Дружбы, 10</v>
      </c>
      <c r="S2497" s="48">
        <f t="shared" si="77"/>
        <v>0</v>
      </c>
    </row>
    <row r="2498" spans="1:19" ht="11.85" customHeight="1" x14ac:dyDescent="0.2">
      <c r="A2498" s="48" t="s">
        <v>438</v>
      </c>
      <c r="B2498" s="209"/>
      <c r="C2498" s="210"/>
      <c r="D2498" s="211"/>
      <c r="E2498" s="204" t="s">
        <v>408</v>
      </c>
      <c r="F2498" s="205"/>
      <c r="G2498" s="50" t="s">
        <v>390</v>
      </c>
      <c r="H2498" s="204" t="s">
        <v>375</v>
      </c>
      <c r="I2498" s="205"/>
      <c r="K2498" s="48" t="str">
        <f t="shared" si="76"/>
        <v>п ВНИИССОК, ул Дружбы, 10</v>
      </c>
      <c r="L2498" s="48" t="str">
        <f>VLOOKUP(A:A,Лист2!$A:$F,2,FALSE)</f>
        <v>ВНИИССОК п., Дружбы, 10</v>
      </c>
      <c r="S2498" s="48">
        <f t="shared" si="77"/>
        <v>0</v>
      </c>
    </row>
    <row r="2499" spans="1:19" ht="11.85" customHeight="1" x14ac:dyDescent="0.2">
      <c r="A2499" s="48" t="s">
        <v>438</v>
      </c>
      <c r="B2499" s="201"/>
      <c r="C2499" s="202"/>
      <c r="D2499" s="203"/>
      <c r="E2499" s="204" t="s">
        <v>407</v>
      </c>
      <c r="F2499" s="205"/>
      <c r="G2499" s="50" t="s">
        <v>390</v>
      </c>
      <c r="H2499" s="204" t="s">
        <v>406</v>
      </c>
      <c r="I2499" s="205"/>
      <c r="K2499" s="48" t="str">
        <f t="shared" si="76"/>
        <v>п ВНИИССОК, ул Дружбы, 10</v>
      </c>
      <c r="L2499" s="48" t="str">
        <f>VLOOKUP(A:A,Лист2!$A:$F,2,FALSE)</f>
        <v>ВНИИССОК п., Дружбы, 10</v>
      </c>
      <c r="S2499" s="48">
        <f t="shared" si="77"/>
        <v>0</v>
      </c>
    </row>
    <row r="2500" spans="1:19" ht="11.85" customHeight="1" x14ac:dyDescent="0.2">
      <c r="A2500" s="48" t="s">
        <v>438</v>
      </c>
      <c r="B2500" s="198" t="s">
        <v>339</v>
      </c>
      <c r="C2500" s="199"/>
      <c r="D2500" s="200"/>
      <c r="E2500" s="204" t="s">
        <v>405</v>
      </c>
      <c r="F2500" s="205"/>
      <c r="G2500" s="50" t="s">
        <v>404</v>
      </c>
      <c r="H2500" s="204" t="s">
        <v>336</v>
      </c>
      <c r="I2500" s="205"/>
      <c r="K2500" s="48" t="str">
        <f t="shared" si="76"/>
        <v>п ВНИИССОК, ул Дружбы, 10</v>
      </c>
      <c r="L2500" s="48" t="str">
        <f>VLOOKUP(A:A,Лист2!$A:$F,2,FALSE)</f>
        <v>ВНИИССОК п., Дружбы, 10</v>
      </c>
      <c r="S2500" s="57">
        <f>G2500*1</f>
        <v>41.47</v>
      </c>
    </row>
    <row r="2501" spans="1:19" ht="11.1" customHeight="1" x14ac:dyDescent="0.2">
      <c r="A2501" s="48" t="s">
        <v>438</v>
      </c>
      <c r="B2501" s="209"/>
      <c r="C2501" s="210"/>
      <c r="D2501" s="211"/>
      <c r="E2501" s="204" t="s">
        <v>421</v>
      </c>
      <c r="F2501" s="205"/>
      <c r="G2501" s="50" t="s">
        <v>402</v>
      </c>
      <c r="H2501" s="204" t="s">
        <v>379</v>
      </c>
      <c r="I2501" s="205"/>
      <c r="K2501" s="48" t="str">
        <f t="shared" si="76"/>
        <v>п ВНИИССОК, ул Дружбы, 10</v>
      </c>
      <c r="L2501" s="48" t="str">
        <f>VLOOKUP(A:A,Лист2!$A:$F,2,FALSE)</f>
        <v>ВНИИССОК п., Дружбы, 10</v>
      </c>
      <c r="S2501" s="48">
        <f t="shared" si="77"/>
        <v>0</v>
      </c>
    </row>
    <row r="2502" spans="1:19" ht="11.85" customHeight="1" x14ac:dyDescent="0.2">
      <c r="A2502" s="48" t="s">
        <v>438</v>
      </c>
      <c r="B2502" s="209"/>
      <c r="C2502" s="210"/>
      <c r="D2502" s="211"/>
      <c r="E2502" s="204" t="s">
        <v>420</v>
      </c>
      <c r="F2502" s="205"/>
      <c r="G2502" s="50" t="s">
        <v>350</v>
      </c>
      <c r="H2502" s="204" t="s">
        <v>416</v>
      </c>
      <c r="I2502" s="205"/>
      <c r="K2502" s="48" t="str">
        <f t="shared" si="76"/>
        <v>п ВНИИССОК, ул Дружбы, 10</v>
      </c>
      <c r="L2502" s="48" t="str">
        <f>VLOOKUP(A:A,Лист2!$A:$F,2,FALSE)</f>
        <v>ВНИИССОК п., Дружбы, 10</v>
      </c>
      <c r="S2502" s="48">
        <f t="shared" si="77"/>
        <v>0</v>
      </c>
    </row>
    <row r="2503" spans="1:19" ht="11.85" customHeight="1" x14ac:dyDescent="0.2">
      <c r="A2503" s="48" t="s">
        <v>438</v>
      </c>
      <c r="B2503" s="209"/>
      <c r="C2503" s="210"/>
      <c r="D2503" s="211"/>
      <c r="E2503" s="204" t="s">
        <v>419</v>
      </c>
      <c r="F2503" s="205"/>
      <c r="G2503" s="50" t="s">
        <v>390</v>
      </c>
      <c r="H2503" s="204" t="s">
        <v>418</v>
      </c>
      <c r="I2503" s="205"/>
      <c r="K2503" s="48" t="str">
        <f t="shared" si="76"/>
        <v>п ВНИИССОК, ул Дружбы, 10</v>
      </c>
      <c r="L2503" s="48" t="str">
        <f>VLOOKUP(A:A,Лист2!$A:$F,2,FALSE)</f>
        <v>ВНИИССОК п., Дружбы, 10</v>
      </c>
      <c r="S2503" s="48">
        <f t="shared" si="77"/>
        <v>0</v>
      </c>
    </row>
    <row r="2504" spans="1:19" ht="11.85" customHeight="1" x14ac:dyDescent="0.2">
      <c r="A2504" s="48" t="s">
        <v>438</v>
      </c>
      <c r="B2504" s="209"/>
      <c r="C2504" s="210"/>
      <c r="D2504" s="211"/>
      <c r="E2504" s="204" t="s">
        <v>417</v>
      </c>
      <c r="F2504" s="205"/>
      <c r="G2504" s="50" t="s">
        <v>350</v>
      </c>
      <c r="H2504" s="204" t="s">
        <v>416</v>
      </c>
      <c r="I2504" s="205"/>
      <c r="K2504" s="48" t="str">
        <f t="shared" si="76"/>
        <v>п ВНИИССОК, ул Дружбы, 10</v>
      </c>
      <c r="L2504" s="48" t="str">
        <f>VLOOKUP(A:A,Лист2!$A:$F,2,FALSE)</f>
        <v>ВНИИССОК п., Дружбы, 10</v>
      </c>
      <c r="S2504" s="48">
        <f t="shared" si="77"/>
        <v>0</v>
      </c>
    </row>
    <row r="2505" spans="1:19" ht="11.1" customHeight="1" x14ac:dyDescent="0.2">
      <c r="A2505" s="48" t="s">
        <v>438</v>
      </c>
      <c r="B2505" s="209"/>
      <c r="C2505" s="210"/>
      <c r="D2505" s="211"/>
      <c r="E2505" s="204" t="s">
        <v>376</v>
      </c>
      <c r="F2505" s="205"/>
      <c r="G2505" s="50" t="s">
        <v>341</v>
      </c>
      <c r="H2505" s="204" t="s">
        <v>375</v>
      </c>
      <c r="I2505" s="205"/>
      <c r="K2505" s="48" t="str">
        <f t="shared" si="76"/>
        <v>п ВНИИССОК, ул Дружбы, 10</v>
      </c>
      <c r="L2505" s="48" t="str">
        <f>VLOOKUP(A:A,Лист2!$A:$F,2,FALSE)</f>
        <v>ВНИИССОК п., Дружбы, 10</v>
      </c>
      <c r="S2505" s="48">
        <f t="shared" si="77"/>
        <v>0</v>
      </c>
    </row>
    <row r="2506" spans="1:19" ht="11.85" customHeight="1" x14ac:dyDescent="0.2">
      <c r="A2506" s="48" t="s">
        <v>438</v>
      </c>
      <c r="B2506" s="209"/>
      <c r="C2506" s="210"/>
      <c r="D2506" s="211"/>
      <c r="E2506" s="204" t="s">
        <v>395</v>
      </c>
      <c r="F2506" s="205"/>
      <c r="G2506" s="50" t="s">
        <v>352</v>
      </c>
      <c r="H2506" s="204" t="s">
        <v>336</v>
      </c>
      <c r="I2506" s="205"/>
      <c r="K2506" s="48" t="str">
        <f t="shared" ref="K2506:K2569" si="78">IF(C2505&gt;0,C2505,K2505)</f>
        <v>п ВНИИССОК, ул Дружбы, 10</v>
      </c>
      <c r="L2506" s="48" t="str">
        <f>VLOOKUP(A:A,Лист2!$A:$F,2,FALSE)</f>
        <v>ВНИИССОК п., Дружбы, 10</v>
      </c>
      <c r="S2506" s="48">
        <f t="shared" ref="S2506:S2569" si="79">IF($E2506=S$7,G2506,0)</f>
        <v>0</v>
      </c>
    </row>
    <row r="2507" spans="1:19" ht="11.85" customHeight="1" x14ac:dyDescent="0.2">
      <c r="A2507" s="48" t="s">
        <v>438</v>
      </c>
      <c r="B2507" s="201"/>
      <c r="C2507" s="202"/>
      <c r="D2507" s="203"/>
      <c r="E2507" s="204" t="s">
        <v>394</v>
      </c>
      <c r="F2507" s="205"/>
      <c r="G2507" s="50" t="s">
        <v>352</v>
      </c>
      <c r="H2507" s="204" t="s">
        <v>336</v>
      </c>
      <c r="I2507" s="205"/>
      <c r="K2507" s="48" t="str">
        <f t="shared" si="78"/>
        <v>п ВНИИССОК, ул Дружбы, 10</v>
      </c>
      <c r="L2507" s="48" t="str">
        <f>VLOOKUP(A:A,Лист2!$A:$F,2,FALSE)</f>
        <v>ВНИИССОК п., Дружбы, 10</v>
      </c>
      <c r="S2507" s="48">
        <f t="shared" si="79"/>
        <v>0</v>
      </c>
    </row>
    <row r="2508" spans="1:19" ht="11.85" customHeight="1" x14ac:dyDescent="0.2">
      <c r="A2508" s="48" t="s">
        <v>438</v>
      </c>
      <c r="B2508" s="51"/>
      <c r="C2508" s="196" t="s">
        <v>436</v>
      </c>
      <c r="D2508" s="197"/>
      <c r="E2508" s="197"/>
      <c r="F2508" s="197"/>
      <c r="G2508" s="197"/>
      <c r="H2508" s="197"/>
      <c r="I2508" s="196"/>
      <c r="K2508" s="48" t="str">
        <f t="shared" si="78"/>
        <v>п ВНИИССОК, ул Дружбы, 10</v>
      </c>
      <c r="L2508" s="48" t="str">
        <f>VLOOKUP(A:A,Лист2!$A:$F,2,FALSE)</f>
        <v>ВНИИССОК п., Дружбы, 10</v>
      </c>
      <c r="S2508" s="48">
        <f t="shared" si="79"/>
        <v>0</v>
      </c>
    </row>
    <row r="2509" spans="1:19" ht="11.1" customHeight="1" x14ac:dyDescent="0.2">
      <c r="A2509" s="48" t="s">
        <v>436</v>
      </c>
      <c r="B2509" s="198" t="s">
        <v>414</v>
      </c>
      <c r="C2509" s="199"/>
      <c r="D2509" s="200"/>
      <c r="E2509" s="204" t="s">
        <v>413</v>
      </c>
      <c r="F2509" s="205"/>
      <c r="G2509" s="50" t="s">
        <v>350</v>
      </c>
      <c r="H2509" s="204" t="s">
        <v>375</v>
      </c>
      <c r="I2509" s="205"/>
      <c r="K2509" s="48" t="str">
        <f t="shared" si="78"/>
        <v>п ВНИИССОК, ул Дружбы, 13</v>
      </c>
      <c r="L2509" s="48" t="str">
        <f>VLOOKUP(A:A,Лист2!$A:$F,2,FALSE)</f>
        <v>ВНИИССОК п., Дружбы, 13</v>
      </c>
      <c r="S2509" s="48">
        <f t="shared" si="79"/>
        <v>0</v>
      </c>
    </row>
    <row r="2510" spans="1:19" ht="11.85" customHeight="1" x14ac:dyDescent="0.2">
      <c r="A2510" s="48" t="s">
        <v>436</v>
      </c>
      <c r="B2510" s="209"/>
      <c r="C2510" s="210"/>
      <c r="D2510" s="211"/>
      <c r="E2510" s="204" t="s">
        <v>412</v>
      </c>
      <c r="F2510" s="205"/>
      <c r="G2510" s="50" t="s">
        <v>350</v>
      </c>
      <c r="H2510" s="204" t="s">
        <v>411</v>
      </c>
      <c r="I2510" s="205"/>
      <c r="K2510" s="48" t="str">
        <f t="shared" si="78"/>
        <v>п ВНИИССОК, ул Дружбы, 13</v>
      </c>
      <c r="L2510" s="48" t="str">
        <f>VLOOKUP(A:A,Лист2!$A:$F,2,FALSE)</f>
        <v>ВНИИССОК п., Дружбы, 13</v>
      </c>
      <c r="S2510" s="48">
        <f t="shared" si="79"/>
        <v>0</v>
      </c>
    </row>
    <row r="2511" spans="1:19" ht="11.85" customHeight="1" x14ac:dyDescent="0.2">
      <c r="A2511" s="48" t="s">
        <v>436</v>
      </c>
      <c r="B2511" s="209"/>
      <c r="C2511" s="210"/>
      <c r="D2511" s="211"/>
      <c r="E2511" s="204" t="s">
        <v>410</v>
      </c>
      <c r="F2511" s="205"/>
      <c r="G2511" s="50" t="s">
        <v>402</v>
      </c>
      <c r="H2511" s="204" t="s">
        <v>409</v>
      </c>
      <c r="I2511" s="205"/>
      <c r="K2511" s="48" t="str">
        <f t="shared" si="78"/>
        <v>п ВНИИССОК, ул Дружбы, 13</v>
      </c>
      <c r="L2511" s="48" t="str">
        <f>VLOOKUP(A:A,Лист2!$A:$F,2,FALSE)</f>
        <v>ВНИИССОК п., Дружбы, 13</v>
      </c>
      <c r="S2511" s="48">
        <f t="shared" si="79"/>
        <v>0</v>
      </c>
    </row>
    <row r="2512" spans="1:19" ht="11.85" customHeight="1" x14ac:dyDescent="0.2">
      <c r="A2512" s="48" t="s">
        <v>436</v>
      </c>
      <c r="B2512" s="209"/>
      <c r="C2512" s="210"/>
      <c r="D2512" s="211"/>
      <c r="E2512" s="204" t="s">
        <v>408</v>
      </c>
      <c r="F2512" s="205"/>
      <c r="G2512" s="50" t="s">
        <v>390</v>
      </c>
      <c r="H2512" s="204" t="s">
        <v>375</v>
      </c>
      <c r="I2512" s="205"/>
      <c r="K2512" s="48" t="str">
        <f t="shared" si="78"/>
        <v>п ВНИИССОК, ул Дружбы, 13</v>
      </c>
      <c r="L2512" s="48" t="str">
        <f>VLOOKUP(A:A,Лист2!$A:$F,2,FALSE)</f>
        <v>ВНИИССОК п., Дружбы, 13</v>
      </c>
      <c r="S2512" s="48">
        <f t="shared" si="79"/>
        <v>0</v>
      </c>
    </row>
    <row r="2513" spans="1:19" ht="11.1" customHeight="1" x14ac:dyDescent="0.2">
      <c r="A2513" s="48" t="s">
        <v>436</v>
      </c>
      <c r="B2513" s="201"/>
      <c r="C2513" s="202"/>
      <c r="D2513" s="203"/>
      <c r="E2513" s="204" t="s">
        <v>407</v>
      </c>
      <c r="F2513" s="205"/>
      <c r="G2513" s="50" t="s">
        <v>390</v>
      </c>
      <c r="H2513" s="204" t="s">
        <v>406</v>
      </c>
      <c r="I2513" s="205"/>
      <c r="K2513" s="48" t="str">
        <f t="shared" si="78"/>
        <v>п ВНИИССОК, ул Дружбы, 13</v>
      </c>
      <c r="L2513" s="48" t="str">
        <f>VLOOKUP(A:A,Лист2!$A:$F,2,FALSE)</f>
        <v>ВНИИССОК п., Дружбы, 13</v>
      </c>
      <c r="S2513" s="48">
        <f t="shared" si="79"/>
        <v>0</v>
      </c>
    </row>
    <row r="2514" spans="1:19" ht="11.85" customHeight="1" x14ac:dyDescent="0.2">
      <c r="A2514" s="48" t="s">
        <v>436</v>
      </c>
      <c r="B2514" s="198" t="s">
        <v>339</v>
      </c>
      <c r="C2514" s="199"/>
      <c r="D2514" s="200"/>
      <c r="E2514" s="204" t="s">
        <v>405</v>
      </c>
      <c r="F2514" s="205"/>
      <c r="G2514" s="50" t="s">
        <v>404</v>
      </c>
      <c r="H2514" s="204" t="s">
        <v>336</v>
      </c>
      <c r="I2514" s="205"/>
      <c r="K2514" s="48" t="str">
        <f t="shared" si="78"/>
        <v>п ВНИИССОК, ул Дружбы, 13</v>
      </c>
      <c r="L2514" s="48" t="str">
        <f>VLOOKUP(A:A,Лист2!$A:$F,2,FALSE)</f>
        <v>ВНИИССОК п., Дружбы, 13</v>
      </c>
      <c r="S2514" s="57">
        <f>G2514*1</f>
        <v>41.47</v>
      </c>
    </row>
    <row r="2515" spans="1:19" ht="11.85" customHeight="1" x14ac:dyDescent="0.2">
      <c r="A2515" s="48" t="s">
        <v>436</v>
      </c>
      <c r="B2515" s="209"/>
      <c r="C2515" s="210"/>
      <c r="D2515" s="211"/>
      <c r="E2515" s="204" t="s">
        <v>421</v>
      </c>
      <c r="F2515" s="205"/>
      <c r="G2515" s="50" t="s">
        <v>402</v>
      </c>
      <c r="H2515" s="204" t="s">
        <v>379</v>
      </c>
      <c r="I2515" s="205"/>
      <c r="K2515" s="48" t="str">
        <f t="shared" si="78"/>
        <v>п ВНИИССОК, ул Дружбы, 13</v>
      </c>
      <c r="L2515" s="48" t="str">
        <f>VLOOKUP(A:A,Лист2!$A:$F,2,FALSE)</f>
        <v>ВНИИССОК п., Дружбы, 13</v>
      </c>
      <c r="S2515" s="48">
        <f t="shared" si="79"/>
        <v>0</v>
      </c>
    </row>
    <row r="2516" spans="1:19" ht="11.85" customHeight="1" x14ac:dyDescent="0.2">
      <c r="A2516" s="48" t="s">
        <v>436</v>
      </c>
      <c r="B2516" s="209"/>
      <c r="C2516" s="210"/>
      <c r="D2516" s="211"/>
      <c r="E2516" s="204" t="s">
        <v>420</v>
      </c>
      <c r="F2516" s="205"/>
      <c r="G2516" s="50" t="s">
        <v>350</v>
      </c>
      <c r="H2516" s="204" t="s">
        <v>416</v>
      </c>
      <c r="I2516" s="205"/>
      <c r="K2516" s="48" t="str">
        <f t="shared" si="78"/>
        <v>п ВНИИССОК, ул Дружбы, 13</v>
      </c>
      <c r="L2516" s="48" t="str">
        <f>VLOOKUP(A:A,Лист2!$A:$F,2,FALSE)</f>
        <v>ВНИИССОК п., Дружбы, 13</v>
      </c>
      <c r="S2516" s="48">
        <f t="shared" si="79"/>
        <v>0</v>
      </c>
    </row>
    <row r="2517" spans="1:19" ht="11.1" customHeight="1" x14ac:dyDescent="0.2">
      <c r="A2517" s="48" t="s">
        <v>436</v>
      </c>
      <c r="B2517" s="209"/>
      <c r="C2517" s="210"/>
      <c r="D2517" s="211"/>
      <c r="E2517" s="204" t="s">
        <v>419</v>
      </c>
      <c r="F2517" s="205"/>
      <c r="G2517" s="50" t="s">
        <v>390</v>
      </c>
      <c r="H2517" s="204" t="s">
        <v>418</v>
      </c>
      <c r="I2517" s="205"/>
      <c r="K2517" s="48" t="str">
        <f t="shared" si="78"/>
        <v>п ВНИИССОК, ул Дружбы, 13</v>
      </c>
      <c r="L2517" s="48" t="str">
        <f>VLOOKUP(A:A,Лист2!$A:$F,2,FALSE)</f>
        <v>ВНИИССОК п., Дружбы, 13</v>
      </c>
      <c r="S2517" s="48">
        <f t="shared" si="79"/>
        <v>0</v>
      </c>
    </row>
    <row r="2518" spans="1:19" ht="11.85" customHeight="1" x14ac:dyDescent="0.2">
      <c r="A2518" s="48" t="s">
        <v>436</v>
      </c>
      <c r="B2518" s="209"/>
      <c r="C2518" s="210"/>
      <c r="D2518" s="211"/>
      <c r="E2518" s="204" t="s">
        <v>417</v>
      </c>
      <c r="F2518" s="205"/>
      <c r="G2518" s="50" t="s">
        <v>350</v>
      </c>
      <c r="H2518" s="204" t="s">
        <v>416</v>
      </c>
      <c r="I2518" s="205"/>
      <c r="K2518" s="48" t="str">
        <f t="shared" si="78"/>
        <v>п ВНИИССОК, ул Дружбы, 13</v>
      </c>
      <c r="L2518" s="48" t="str">
        <f>VLOOKUP(A:A,Лист2!$A:$F,2,FALSE)</f>
        <v>ВНИИССОК п., Дружбы, 13</v>
      </c>
      <c r="S2518" s="48">
        <f t="shared" si="79"/>
        <v>0</v>
      </c>
    </row>
    <row r="2519" spans="1:19" ht="11.85" customHeight="1" x14ac:dyDescent="0.2">
      <c r="A2519" s="48" t="s">
        <v>436</v>
      </c>
      <c r="B2519" s="209"/>
      <c r="C2519" s="210"/>
      <c r="D2519" s="211"/>
      <c r="E2519" s="204" t="s">
        <v>376</v>
      </c>
      <c r="F2519" s="205"/>
      <c r="G2519" s="50" t="s">
        <v>341</v>
      </c>
      <c r="H2519" s="204" t="s">
        <v>375</v>
      </c>
      <c r="I2519" s="205"/>
      <c r="K2519" s="48" t="str">
        <f t="shared" si="78"/>
        <v>п ВНИИССОК, ул Дружбы, 13</v>
      </c>
      <c r="L2519" s="48" t="str">
        <f>VLOOKUP(A:A,Лист2!$A:$F,2,FALSE)</f>
        <v>ВНИИССОК п., Дружбы, 13</v>
      </c>
      <c r="S2519" s="48">
        <f t="shared" si="79"/>
        <v>0</v>
      </c>
    </row>
    <row r="2520" spans="1:19" ht="11.85" customHeight="1" x14ac:dyDescent="0.2">
      <c r="A2520" s="48" t="s">
        <v>436</v>
      </c>
      <c r="B2520" s="209"/>
      <c r="C2520" s="210"/>
      <c r="D2520" s="211"/>
      <c r="E2520" s="204" t="s">
        <v>395</v>
      </c>
      <c r="F2520" s="205"/>
      <c r="G2520" s="50" t="s">
        <v>352</v>
      </c>
      <c r="H2520" s="204" t="s">
        <v>336</v>
      </c>
      <c r="I2520" s="205"/>
      <c r="K2520" s="48" t="str">
        <f t="shared" si="78"/>
        <v>п ВНИИССОК, ул Дружбы, 13</v>
      </c>
      <c r="L2520" s="48" t="str">
        <f>VLOOKUP(A:A,Лист2!$A:$F,2,FALSE)</f>
        <v>ВНИИССОК п., Дружбы, 13</v>
      </c>
      <c r="S2520" s="48">
        <f t="shared" si="79"/>
        <v>0</v>
      </c>
    </row>
    <row r="2521" spans="1:19" ht="11.1" customHeight="1" x14ac:dyDescent="0.2">
      <c r="A2521" s="48" t="s">
        <v>436</v>
      </c>
      <c r="B2521" s="201"/>
      <c r="C2521" s="202"/>
      <c r="D2521" s="203"/>
      <c r="E2521" s="204" t="s">
        <v>394</v>
      </c>
      <c r="F2521" s="205"/>
      <c r="G2521" s="50" t="s">
        <v>352</v>
      </c>
      <c r="H2521" s="204" t="s">
        <v>336</v>
      </c>
      <c r="I2521" s="205"/>
      <c r="K2521" s="48" t="str">
        <f t="shared" si="78"/>
        <v>п ВНИИССОК, ул Дружбы, 13</v>
      </c>
      <c r="L2521" s="48" t="str">
        <f>VLOOKUP(A:A,Лист2!$A:$F,2,FALSE)</f>
        <v>ВНИИССОК п., Дружбы, 13</v>
      </c>
      <c r="S2521" s="48">
        <f t="shared" si="79"/>
        <v>0</v>
      </c>
    </row>
    <row r="2522" spans="1:19" ht="11.85" customHeight="1" x14ac:dyDescent="0.2">
      <c r="A2522" s="48" t="s">
        <v>436</v>
      </c>
      <c r="B2522" s="51"/>
      <c r="C2522" s="196" t="s">
        <v>435</v>
      </c>
      <c r="D2522" s="197"/>
      <c r="E2522" s="197"/>
      <c r="F2522" s="197"/>
      <c r="G2522" s="197"/>
      <c r="H2522" s="197"/>
      <c r="I2522" s="196"/>
      <c r="K2522" s="48" t="str">
        <f t="shared" si="78"/>
        <v>п ВНИИССОК, ул Дружбы, 13</v>
      </c>
      <c r="L2522" s="48" t="str">
        <f>VLOOKUP(A:A,Лист2!$A:$F,2,FALSE)</f>
        <v>ВНИИССОК п., Дружбы, 13</v>
      </c>
      <c r="S2522" s="48">
        <f t="shared" si="79"/>
        <v>0</v>
      </c>
    </row>
    <row r="2523" spans="1:19" ht="11.85" customHeight="1" x14ac:dyDescent="0.2">
      <c r="A2523" s="48" t="s">
        <v>435</v>
      </c>
      <c r="B2523" s="198" t="s">
        <v>414</v>
      </c>
      <c r="C2523" s="199"/>
      <c r="D2523" s="200"/>
      <c r="E2523" s="204" t="s">
        <v>413</v>
      </c>
      <c r="F2523" s="205"/>
      <c r="G2523" s="50" t="s">
        <v>350</v>
      </c>
      <c r="H2523" s="204" t="s">
        <v>375</v>
      </c>
      <c r="I2523" s="205"/>
      <c r="K2523" s="48" t="str">
        <f t="shared" si="78"/>
        <v>п ВНИИССОК, ул Дружбы, 17</v>
      </c>
      <c r="L2523" s="48" t="str">
        <f>VLOOKUP(A:A,Лист2!$A:$F,2,FALSE)</f>
        <v>ВНИИССОК п., Дружбы, 17</v>
      </c>
      <c r="S2523" s="48">
        <f t="shared" si="79"/>
        <v>0</v>
      </c>
    </row>
    <row r="2524" spans="1:19" ht="11.85" customHeight="1" x14ac:dyDescent="0.2">
      <c r="A2524" s="48" t="s">
        <v>435</v>
      </c>
      <c r="B2524" s="209"/>
      <c r="C2524" s="210"/>
      <c r="D2524" s="211"/>
      <c r="E2524" s="204" t="s">
        <v>412</v>
      </c>
      <c r="F2524" s="205"/>
      <c r="G2524" s="50" t="s">
        <v>350</v>
      </c>
      <c r="H2524" s="204" t="s">
        <v>411</v>
      </c>
      <c r="I2524" s="205"/>
      <c r="K2524" s="48" t="str">
        <f t="shared" si="78"/>
        <v>п ВНИИССОК, ул Дружбы, 17</v>
      </c>
      <c r="L2524" s="48" t="str">
        <f>VLOOKUP(A:A,Лист2!$A:$F,2,FALSE)</f>
        <v>ВНИИССОК п., Дружбы, 17</v>
      </c>
      <c r="S2524" s="48">
        <f t="shared" si="79"/>
        <v>0</v>
      </c>
    </row>
    <row r="2525" spans="1:19" ht="11.1" customHeight="1" x14ac:dyDescent="0.2">
      <c r="A2525" s="48" t="s">
        <v>435</v>
      </c>
      <c r="B2525" s="209"/>
      <c r="C2525" s="210"/>
      <c r="D2525" s="211"/>
      <c r="E2525" s="204" t="s">
        <v>410</v>
      </c>
      <c r="F2525" s="205"/>
      <c r="G2525" s="50" t="s">
        <v>402</v>
      </c>
      <c r="H2525" s="204" t="s">
        <v>409</v>
      </c>
      <c r="I2525" s="205"/>
      <c r="K2525" s="48" t="str">
        <f t="shared" si="78"/>
        <v>п ВНИИССОК, ул Дружбы, 17</v>
      </c>
      <c r="L2525" s="48" t="str">
        <f>VLOOKUP(A:A,Лист2!$A:$F,2,FALSE)</f>
        <v>ВНИИССОК п., Дружбы, 17</v>
      </c>
      <c r="S2525" s="48">
        <f t="shared" si="79"/>
        <v>0</v>
      </c>
    </row>
    <row r="2526" spans="1:19" ht="11.85" customHeight="1" x14ac:dyDescent="0.2">
      <c r="A2526" s="48" t="s">
        <v>435</v>
      </c>
      <c r="B2526" s="209"/>
      <c r="C2526" s="210"/>
      <c r="D2526" s="211"/>
      <c r="E2526" s="204" t="s">
        <v>408</v>
      </c>
      <c r="F2526" s="205"/>
      <c r="G2526" s="50" t="s">
        <v>390</v>
      </c>
      <c r="H2526" s="204" t="s">
        <v>375</v>
      </c>
      <c r="I2526" s="205"/>
      <c r="K2526" s="48" t="str">
        <f t="shared" si="78"/>
        <v>п ВНИИССОК, ул Дружбы, 17</v>
      </c>
      <c r="L2526" s="48" t="str">
        <f>VLOOKUP(A:A,Лист2!$A:$F,2,FALSE)</f>
        <v>ВНИИССОК п., Дружбы, 17</v>
      </c>
      <c r="S2526" s="48">
        <f t="shared" si="79"/>
        <v>0</v>
      </c>
    </row>
    <row r="2527" spans="1:19" ht="11.85" customHeight="1" x14ac:dyDescent="0.2">
      <c r="A2527" s="48" t="s">
        <v>435</v>
      </c>
      <c r="B2527" s="201"/>
      <c r="C2527" s="202"/>
      <c r="D2527" s="203"/>
      <c r="E2527" s="204" t="s">
        <v>407</v>
      </c>
      <c r="F2527" s="205"/>
      <c r="G2527" s="50" t="s">
        <v>390</v>
      </c>
      <c r="H2527" s="204" t="s">
        <v>406</v>
      </c>
      <c r="I2527" s="205"/>
      <c r="K2527" s="48" t="str">
        <f t="shared" si="78"/>
        <v>п ВНИИССОК, ул Дружбы, 17</v>
      </c>
      <c r="L2527" s="48" t="str">
        <f>VLOOKUP(A:A,Лист2!$A:$F,2,FALSE)</f>
        <v>ВНИИССОК п., Дружбы, 17</v>
      </c>
      <c r="S2527" s="48">
        <f t="shared" si="79"/>
        <v>0</v>
      </c>
    </row>
    <row r="2528" spans="1:19" ht="11.85" customHeight="1" x14ac:dyDescent="0.2">
      <c r="A2528" s="48" t="s">
        <v>435</v>
      </c>
      <c r="B2528" s="198" t="s">
        <v>339</v>
      </c>
      <c r="C2528" s="199"/>
      <c r="D2528" s="200"/>
      <c r="E2528" s="204" t="s">
        <v>405</v>
      </c>
      <c r="F2528" s="205"/>
      <c r="G2528" s="50" t="s">
        <v>404</v>
      </c>
      <c r="H2528" s="204" t="s">
        <v>336</v>
      </c>
      <c r="I2528" s="205"/>
      <c r="K2528" s="48" t="str">
        <f t="shared" si="78"/>
        <v>п ВНИИССОК, ул Дружбы, 17</v>
      </c>
      <c r="L2528" s="48" t="str">
        <f>VLOOKUP(A:A,Лист2!$A:$F,2,FALSE)</f>
        <v>ВНИИССОК п., Дружбы, 17</v>
      </c>
      <c r="S2528" s="57">
        <f>G2528*1</f>
        <v>41.47</v>
      </c>
    </row>
    <row r="2529" spans="1:19" ht="11.1" customHeight="1" x14ac:dyDescent="0.2">
      <c r="A2529" s="48" t="s">
        <v>435</v>
      </c>
      <c r="B2529" s="209"/>
      <c r="C2529" s="210"/>
      <c r="D2529" s="211"/>
      <c r="E2529" s="204" t="s">
        <v>421</v>
      </c>
      <c r="F2529" s="205"/>
      <c r="G2529" s="50" t="s">
        <v>402</v>
      </c>
      <c r="H2529" s="204" t="s">
        <v>379</v>
      </c>
      <c r="I2529" s="205"/>
      <c r="K2529" s="48" t="str">
        <f t="shared" si="78"/>
        <v>п ВНИИССОК, ул Дружбы, 17</v>
      </c>
      <c r="L2529" s="48" t="str">
        <f>VLOOKUP(A:A,Лист2!$A:$F,2,FALSE)</f>
        <v>ВНИИССОК п., Дружбы, 17</v>
      </c>
      <c r="S2529" s="48">
        <f t="shared" si="79"/>
        <v>0</v>
      </c>
    </row>
    <row r="2530" spans="1:19" ht="11.85" customHeight="1" x14ac:dyDescent="0.2">
      <c r="A2530" s="48" t="s">
        <v>435</v>
      </c>
      <c r="B2530" s="209"/>
      <c r="C2530" s="210"/>
      <c r="D2530" s="211"/>
      <c r="E2530" s="204" t="s">
        <v>420</v>
      </c>
      <c r="F2530" s="205"/>
      <c r="G2530" s="50" t="s">
        <v>350</v>
      </c>
      <c r="H2530" s="204" t="s">
        <v>416</v>
      </c>
      <c r="I2530" s="205"/>
      <c r="K2530" s="48" t="str">
        <f t="shared" si="78"/>
        <v>п ВНИИССОК, ул Дружбы, 17</v>
      </c>
      <c r="L2530" s="48" t="str">
        <f>VLOOKUP(A:A,Лист2!$A:$F,2,FALSE)</f>
        <v>ВНИИССОК п., Дружбы, 17</v>
      </c>
      <c r="S2530" s="48">
        <f t="shared" si="79"/>
        <v>0</v>
      </c>
    </row>
    <row r="2531" spans="1:19" ht="11.85" customHeight="1" x14ac:dyDescent="0.2">
      <c r="A2531" s="48" t="s">
        <v>435</v>
      </c>
      <c r="B2531" s="209"/>
      <c r="C2531" s="210"/>
      <c r="D2531" s="211"/>
      <c r="E2531" s="204" t="s">
        <v>419</v>
      </c>
      <c r="F2531" s="205"/>
      <c r="G2531" s="50" t="s">
        <v>390</v>
      </c>
      <c r="H2531" s="204" t="s">
        <v>418</v>
      </c>
      <c r="I2531" s="205"/>
      <c r="K2531" s="48" t="str">
        <f t="shared" si="78"/>
        <v>п ВНИИССОК, ул Дружбы, 17</v>
      </c>
      <c r="L2531" s="48" t="str">
        <f>VLOOKUP(A:A,Лист2!$A:$F,2,FALSE)</f>
        <v>ВНИИССОК п., Дружбы, 17</v>
      </c>
      <c r="S2531" s="48">
        <f t="shared" si="79"/>
        <v>0</v>
      </c>
    </row>
    <row r="2532" spans="1:19" ht="11.85" customHeight="1" x14ac:dyDescent="0.2">
      <c r="A2532" s="48" t="s">
        <v>435</v>
      </c>
      <c r="B2532" s="209"/>
      <c r="C2532" s="210"/>
      <c r="D2532" s="211"/>
      <c r="E2532" s="204" t="s">
        <v>417</v>
      </c>
      <c r="F2532" s="205"/>
      <c r="G2532" s="50" t="s">
        <v>350</v>
      </c>
      <c r="H2532" s="204" t="s">
        <v>416</v>
      </c>
      <c r="I2532" s="205"/>
      <c r="K2532" s="48" t="str">
        <f t="shared" si="78"/>
        <v>п ВНИИССОК, ул Дружбы, 17</v>
      </c>
      <c r="L2532" s="48" t="str">
        <f>VLOOKUP(A:A,Лист2!$A:$F,2,FALSE)</f>
        <v>ВНИИССОК п., Дружбы, 17</v>
      </c>
      <c r="S2532" s="48">
        <f t="shared" si="79"/>
        <v>0</v>
      </c>
    </row>
    <row r="2533" spans="1:19" ht="11.1" customHeight="1" x14ac:dyDescent="0.2">
      <c r="A2533" s="48" t="s">
        <v>435</v>
      </c>
      <c r="B2533" s="209"/>
      <c r="C2533" s="210"/>
      <c r="D2533" s="211"/>
      <c r="E2533" s="204" t="s">
        <v>376</v>
      </c>
      <c r="F2533" s="205"/>
      <c r="G2533" s="50" t="s">
        <v>341</v>
      </c>
      <c r="H2533" s="204" t="s">
        <v>375</v>
      </c>
      <c r="I2533" s="205"/>
      <c r="K2533" s="48" t="str">
        <f t="shared" si="78"/>
        <v>п ВНИИССОК, ул Дружбы, 17</v>
      </c>
      <c r="L2533" s="48" t="str">
        <f>VLOOKUP(A:A,Лист2!$A:$F,2,FALSE)</f>
        <v>ВНИИССОК п., Дружбы, 17</v>
      </c>
      <c r="S2533" s="48">
        <f t="shared" si="79"/>
        <v>0</v>
      </c>
    </row>
    <row r="2534" spans="1:19" ht="11.85" customHeight="1" x14ac:dyDescent="0.2">
      <c r="A2534" s="48" t="s">
        <v>435</v>
      </c>
      <c r="B2534" s="209"/>
      <c r="C2534" s="210"/>
      <c r="D2534" s="211"/>
      <c r="E2534" s="204" t="s">
        <v>395</v>
      </c>
      <c r="F2534" s="205"/>
      <c r="G2534" s="50" t="s">
        <v>352</v>
      </c>
      <c r="H2534" s="204" t="s">
        <v>336</v>
      </c>
      <c r="I2534" s="205"/>
      <c r="K2534" s="48" t="str">
        <f t="shared" si="78"/>
        <v>п ВНИИССОК, ул Дружбы, 17</v>
      </c>
      <c r="L2534" s="48" t="str">
        <f>VLOOKUP(A:A,Лист2!$A:$F,2,FALSE)</f>
        <v>ВНИИССОК п., Дружбы, 17</v>
      </c>
      <c r="S2534" s="48">
        <f t="shared" si="79"/>
        <v>0</v>
      </c>
    </row>
    <row r="2535" spans="1:19" ht="11.85" customHeight="1" x14ac:dyDescent="0.2">
      <c r="A2535" s="48" t="s">
        <v>435</v>
      </c>
      <c r="B2535" s="201"/>
      <c r="C2535" s="202"/>
      <c r="D2535" s="203"/>
      <c r="E2535" s="204" t="s">
        <v>394</v>
      </c>
      <c r="F2535" s="205"/>
      <c r="G2535" s="50" t="s">
        <v>352</v>
      </c>
      <c r="H2535" s="204" t="s">
        <v>336</v>
      </c>
      <c r="I2535" s="205"/>
      <c r="K2535" s="48" t="str">
        <f t="shared" si="78"/>
        <v>п ВНИИССОК, ул Дружбы, 17</v>
      </c>
      <c r="L2535" s="48" t="str">
        <f>VLOOKUP(A:A,Лист2!$A:$F,2,FALSE)</f>
        <v>ВНИИССОК п., Дружбы, 17</v>
      </c>
      <c r="S2535" s="48">
        <f t="shared" si="79"/>
        <v>0</v>
      </c>
    </row>
    <row r="2536" spans="1:19" ht="11.85" customHeight="1" x14ac:dyDescent="0.2">
      <c r="A2536" s="48" t="s">
        <v>435</v>
      </c>
      <c r="B2536" s="51"/>
      <c r="C2536" s="196" t="s">
        <v>434</v>
      </c>
      <c r="D2536" s="197"/>
      <c r="E2536" s="197"/>
      <c r="F2536" s="197"/>
      <c r="G2536" s="197"/>
      <c r="H2536" s="197"/>
      <c r="I2536" s="196"/>
      <c r="K2536" s="48" t="str">
        <f t="shared" si="78"/>
        <v>п ВНИИССОК, ул Дружбы, 17</v>
      </c>
      <c r="L2536" s="48" t="str">
        <f>VLOOKUP(A:A,Лист2!$A:$F,2,FALSE)</f>
        <v>ВНИИССОК п., Дружбы, 17</v>
      </c>
      <c r="S2536" s="48">
        <f t="shared" si="79"/>
        <v>0</v>
      </c>
    </row>
    <row r="2537" spans="1:19" ht="11.1" customHeight="1" x14ac:dyDescent="0.2">
      <c r="A2537" s="48" t="s">
        <v>434</v>
      </c>
      <c r="B2537" s="198" t="s">
        <v>414</v>
      </c>
      <c r="C2537" s="199"/>
      <c r="D2537" s="200"/>
      <c r="E2537" s="204" t="s">
        <v>413</v>
      </c>
      <c r="F2537" s="205"/>
      <c r="G2537" s="50" t="s">
        <v>350</v>
      </c>
      <c r="H2537" s="204" t="s">
        <v>375</v>
      </c>
      <c r="I2537" s="205"/>
      <c r="K2537" s="48" t="str">
        <f t="shared" si="78"/>
        <v>п ВНИИССОК, ул Дружбы, 19</v>
      </c>
      <c r="L2537" s="48" t="str">
        <f>VLOOKUP(A:A,Лист2!$A:$F,2,FALSE)</f>
        <v>ВНИИССОК п., Дружбы, 19</v>
      </c>
      <c r="S2537" s="48">
        <f t="shared" si="79"/>
        <v>0</v>
      </c>
    </row>
    <row r="2538" spans="1:19" ht="11.85" customHeight="1" x14ac:dyDescent="0.2">
      <c r="A2538" s="48" t="s">
        <v>434</v>
      </c>
      <c r="B2538" s="201"/>
      <c r="C2538" s="202"/>
      <c r="D2538" s="203"/>
      <c r="E2538" s="204" t="s">
        <v>408</v>
      </c>
      <c r="F2538" s="205"/>
      <c r="G2538" s="50" t="s">
        <v>390</v>
      </c>
      <c r="H2538" s="204" t="s">
        <v>375</v>
      </c>
      <c r="I2538" s="205"/>
      <c r="K2538" s="48" t="str">
        <f t="shared" si="78"/>
        <v>п ВНИИССОК, ул Дружбы, 19</v>
      </c>
      <c r="L2538" s="48" t="str">
        <f>VLOOKUP(A:A,Лист2!$A:$F,2,FALSE)</f>
        <v>ВНИИССОК п., Дружбы, 19</v>
      </c>
      <c r="S2538" s="48">
        <f t="shared" si="79"/>
        <v>0</v>
      </c>
    </row>
    <row r="2539" spans="1:19" ht="11.85" customHeight="1" x14ac:dyDescent="0.2">
      <c r="A2539" s="48" t="s">
        <v>434</v>
      </c>
      <c r="B2539" s="198" t="s">
        <v>339</v>
      </c>
      <c r="C2539" s="199"/>
      <c r="D2539" s="200"/>
      <c r="E2539" s="204" t="s">
        <v>421</v>
      </c>
      <c r="F2539" s="205"/>
      <c r="G2539" s="50" t="s">
        <v>402</v>
      </c>
      <c r="H2539" s="204" t="s">
        <v>379</v>
      </c>
      <c r="I2539" s="205"/>
      <c r="K2539" s="48" t="str">
        <f t="shared" si="78"/>
        <v>п ВНИИССОК, ул Дружбы, 19</v>
      </c>
      <c r="L2539" s="48" t="str">
        <f>VLOOKUP(A:A,Лист2!$A:$F,2,FALSE)</f>
        <v>ВНИИССОК п., Дружбы, 19</v>
      </c>
      <c r="S2539" s="48">
        <f t="shared" si="79"/>
        <v>0</v>
      </c>
    </row>
    <row r="2540" spans="1:19" ht="11.85" customHeight="1" x14ac:dyDescent="0.2">
      <c r="A2540" s="48" t="s">
        <v>434</v>
      </c>
      <c r="B2540" s="209"/>
      <c r="C2540" s="210"/>
      <c r="D2540" s="211"/>
      <c r="E2540" s="204" t="s">
        <v>420</v>
      </c>
      <c r="F2540" s="205"/>
      <c r="G2540" s="50" t="s">
        <v>350</v>
      </c>
      <c r="H2540" s="204" t="s">
        <v>416</v>
      </c>
      <c r="I2540" s="205"/>
      <c r="K2540" s="48" t="str">
        <f t="shared" si="78"/>
        <v>п ВНИИССОК, ул Дружбы, 19</v>
      </c>
      <c r="L2540" s="48" t="str">
        <f>VLOOKUP(A:A,Лист2!$A:$F,2,FALSE)</f>
        <v>ВНИИССОК п., Дружбы, 19</v>
      </c>
      <c r="S2540" s="48">
        <f t="shared" si="79"/>
        <v>0</v>
      </c>
    </row>
    <row r="2541" spans="1:19" ht="11.1" customHeight="1" x14ac:dyDescent="0.2">
      <c r="A2541" s="48" t="s">
        <v>434</v>
      </c>
      <c r="B2541" s="209"/>
      <c r="C2541" s="210"/>
      <c r="D2541" s="211"/>
      <c r="E2541" s="204" t="s">
        <v>419</v>
      </c>
      <c r="F2541" s="205"/>
      <c r="G2541" s="50" t="s">
        <v>390</v>
      </c>
      <c r="H2541" s="204" t="s">
        <v>418</v>
      </c>
      <c r="I2541" s="205"/>
      <c r="K2541" s="48" t="str">
        <f t="shared" si="78"/>
        <v>п ВНИИССОК, ул Дружбы, 19</v>
      </c>
      <c r="L2541" s="48" t="str">
        <f>VLOOKUP(A:A,Лист2!$A:$F,2,FALSE)</f>
        <v>ВНИИССОК п., Дружбы, 19</v>
      </c>
      <c r="S2541" s="48">
        <f t="shared" si="79"/>
        <v>0</v>
      </c>
    </row>
    <row r="2542" spans="1:19" ht="11.85" customHeight="1" x14ac:dyDescent="0.2">
      <c r="A2542" s="48" t="s">
        <v>434</v>
      </c>
      <c r="B2542" s="209"/>
      <c r="C2542" s="210"/>
      <c r="D2542" s="211"/>
      <c r="E2542" s="204" t="s">
        <v>417</v>
      </c>
      <c r="F2542" s="205"/>
      <c r="G2542" s="50" t="s">
        <v>350</v>
      </c>
      <c r="H2542" s="204" t="s">
        <v>416</v>
      </c>
      <c r="I2542" s="205"/>
      <c r="K2542" s="48" t="str">
        <f t="shared" si="78"/>
        <v>п ВНИИССОК, ул Дружбы, 19</v>
      </c>
      <c r="L2542" s="48" t="str">
        <f>VLOOKUP(A:A,Лист2!$A:$F,2,FALSE)</f>
        <v>ВНИИССОК п., Дружбы, 19</v>
      </c>
      <c r="S2542" s="48">
        <f t="shared" si="79"/>
        <v>0</v>
      </c>
    </row>
    <row r="2543" spans="1:19" ht="11.85" customHeight="1" x14ac:dyDescent="0.2">
      <c r="A2543" s="48" t="s">
        <v>434</v>
      </c>
      <c r="B2543" s="209"/>
      <c r="C2543" s="210"/>
      <c r="D2543" s="211"/>
      <c r="E2543" s="204" t="s">
        <v>376</v>
      </c>
      <c r="F2543" s="205"/>
      <c r="G2543" s="50" t="s">
        <v>341</v>
      </c>
      <c r="H2543" s="204" t="s">
        <v>375</v>
      </c>
      <c r="I2543" s="205"/>
      <c r="K2543" s="48" t="str">
        <f t="shared" si="78"/>
        <v>п ВНИИССОК, ул Дружбы, 19</v>
      </c>
      <c r="L2543" s="48" t="str">
        <f>VLOOKUP(A:A,Лист2!$A:$F,2,FALSE)</f>
        <v>ВНИИССОК п., Дружбы, 19</v>
      </c>
      <c r="S2543" s="48">
        <f t="shared" si="79"/>
        <v>0</v>
      </c>
    </row>
    <row r="2544" spans="1:19" ht="11.85" customHeight="1" x14ac:dyDescent="0.2">
      <c r="A2544" s="48" t="s">
        <v>434</v>
      </c>
      <c r="B2544" s="201"/>
      <c r="C2544" s="202"/>
      <c r="D2544" s="203"/>
      <c r="E2544" s="204" t="s">
        <v>394</v>
      </c>
      <c r="F2544" s="205"/>
      <c r="G2544" s="50" t="s">
        <v>352</v>
      </c>
      <c r="H2544" s="204" t="s">
        <v>336</v>
      </c>
      <c r="I2544" s="205"/>
      <c r="K2544" s="48" t="str">
        <f t="shared" si="78"/>
        <v>п ВНИИССОК, ул Дружбы, 19</v>
      </c>
      <c r="L2544" s="48" t="str">
        <f>VLOOKUP(A:A,Лист2!$A:$F,2,FALSE)</f>
        <v>ВНИИССОК п., Дружбы, 19</v>
      </c>
      <c r="S2544" s="48">
        <f t="shared" si="79"/>
        <v>0</v>
      </c>
    </row>
    <row r="2545" spans="1:19" ht="11.85" customHeight="1" x14ac:dyDescent="0.2">
      <c r="A2545" s="48" t="s">
        <v>434</v>
      </c>
      <c r="B2545" s="198" t="s">
        <v>339</v>
      </c>
      <c r="C2545" s="212"/>
      <c r="D2545" s="213"/>
      <c r="E2545" s="204" t="s">
        <v>433</v>
      </c>
      <c r="F2545" s="205"/>
      <c r="G2545" s="50" t="s">
        <v>432</v>
      </c>
      <c r="H2545" s="204" t="s">
        <v>336</v>
      </c>
      <c r="I2545" s="205"/>
      <c r="K2545" s="48" t="str">
        <f t="shared" si="78"/>
        <v>п ВНИИССОК, ул Дружбы, 19</v>
      </c>
      <c r="L2545" s="48" t="str">
        <f>VLOOKUP(A:A,Лист2!$A:$F,2,FALSE)</f>
        <v>ВНИИССОК п., Дружбы, 19</v>
      </c>
      <c r="S2545" s="57">
        <f>G2545*1</f>
        <v>37.89</v>
      </c>
    </row>
    <row r="2546" spans="1:19" ht="11.85" customHeight="1" x14ac:dyDescent="0.2">
      <c r="A2546" s="48" t="s">
        <v>434</v>
      </c>
      <c r="B2546" s="51"/>
      <c r="C2546" s="196" t="s">
        <v>431</v>
      </c>
      <c r="D2546" s="197"/>
      <c r="E2546" s="197"/>
      <c r="F2546" s="197"/>
      <c r="G2546" s="197"/>
      <c r="H2546" s="197"/>
      <c r="I2546" s="196"/>
      <c r="K2546" s="48" t="str">
        <f t="shared" si="78"/>
        <v>п ВНИИССОК, ул Дружбы, 19</v>
      </c>
      <c r="L2546" s="48" t="str">
        <f>VLOOKUP(A:A,Лист2!$A:$F,2,FALSE)</f>
        <v>ВНИИССОК п., Дружбы, 19</v>
      </c>
      <c r="S2546" s="48">
        <f t="shared" si="79"/>
        <v>0</v>
      </c>
    </row>
    <row r="2547" spans="1:19" ht="11.85" customHeight="1" x14ac:dyDescent="0.2">
      <c r="A2547" s="48" t="s">
        <v>431</v>
      </c>
      <c r="B2547" s="198" t="s">
        <v>414</v>
      </c>
      <c r="C2547" s="199"/>
      <c r="D2547" s="200"/>
      <c r="E2547" s="204" t="s">
        <v>413</v>
      </c>
      <c r="F2547" s="205"/>
      <c r="G2547" s="50" t="s">
        <v>350</v>
      </c>
      <c r="H2547" s="204" t="s">
        <v>375</v>
      </c>
      <c r="I2547" s="205"/>
      <c r="K2547" s="48" t="str">
        <f t="shared" si="78"/>
        <v>п ВНИИССОК, ул Дружбы, 21</v>
      </c>
      <c r="L2547" s="48" t="str">
        <f>VLOOKUP(A:A,Лист2!$A:$F,2,FALSE)</f>
        <v>ВНИИССОК п., Дружбы, 21</v>
      </c>
      <c r="S2547" s="48">
        <f t="shared" si="79"/>
        <v>0</v>
      </c>
    </row>
    <row r="2548" spans="1:19" ht="11.1" customHeight="1" x14ac:dyDescent="0.2">
      <c r="A2548" s="48" t="s">
        <v>431</v>
      </c>
      <c r="B2548" s="209"/>
      <c r="C2548" s="210"/>
      <c r="D2548" s="211"/>
      <c r="E2548" s="204" t="s">
        <v>412</v>
      </c>
      <c r="F2548" s="205"/>
      <c r="G2548" s="50" t="s">
        <v>350</v>
      </c>
      <c r="H2548" s="204" t="s">
        <v>411</v>
      </c>
      <c r="I2548" s="205"/>
      <c r="K2548" s="48" t="str">
        <f t="shared" si="78"/>
        <v>п ВНИИССОК, ул Дружбы, 21</v>
      </c>
      <c r="L2548" s="48" t="str">
        <f>VLOOKUP(A:A,Лист2!$A:$F,2,FALSE)</f>
        <v>ВНИИССОК п., Дружбы, 21</v>
      </c>
      <c r="S2548" s="48">
        <f t="shared" si="79"/>
        <v>0</v>
      </c>
    </row>
    <row r="2549" spans="1:19" ht="11.85" customHeight="1" x14ac:dyDescent="0.2">
      <c r="A2549" s="48" t="s">
        <v>431</v>
      </c>
      <c r="B2549" s="209"/>
      <c r="C2549" s="210"/>
      <c r="D2549" s="211"/>
      <c r="E2549" s="204" t="s">
        <v>410</v>
      </c>
      <c r="F2549" s="205"/>
      <c r="G2549" s="50" t="s">
        <v>402</v>
      </c>
      <c r="H2549" s="204" t="s">
        <v>409</v>
      </c>
      <c r="I2549" s="205"/>
      <c r="K2549" s="48" t="str">
        <f t="shared" si="78"/>
        <v>п ВНИИССОК, ул Дружбы, 21</v>
      </c>
      <c r="L2549" s="48" t="str">
        <f>VLOOKUP(A:A,Лист2!$A:$F,2,FALSE)</f>
        <v>ВНИИССОК п., Дружбы, 21</v>
      </c>
      <c r="S2549" s="48">
        <f t="shared" si="79"/>
        <v>0</v>
      </c>
    </row>
    <row r="2550" spans="1:19" ht="11.85" customHeight="1" x14ac:dyDescent="0.2">
      <c r="A2550" s="48" t="s">
        <v>431</v>
      </c>
      <c r="B2550" s="209"/>
      <c r="C2550" s="210"/>
      <c r="D2550" s="211"/>
      <c r="E2550" s="204" t="s">
        <v>408</v>
      </c>
      <c r="F2550" s="205"/>
      <c r="G2550" s="50" t="s">
        <v>390</v>
      </c>
      <c r="H2550" s="204" t="s">
        <v>375</v>
      </c>
      <c r="I2550" s="205"/>
      <c r="K2550" s="48" t="str">
        <f t="shared" si="78"/>
        <v>п ВНИИССОК, ул Дружбы, 21</v>
      </c>
      <c r="L2550" s="48" t="str">
        <f>VLOOKUP(A:A,Лист2!$A:$F,2,FALSE)</f>
        <v>ВНИИССОК п., Дружбы, 21</v>
      </c>
      <c r="S2550" s="48">
        <f t="shared" si="79"/>
        <v>0</v>
      </c>
    </row>
    <row r="2551" spans="1:19" ht="11.85" customHeight="1" x14ac:dyDescent="0.2">
      <c r="A2551" s="48" t="s">
        <v>431</v>
      </c>
      <c r="B2551" s="201"/>
      <c r="C2551" s="202"/>
      <c r="D2551" s="203"/>
      <c r="E2551" s="204" t="s">
        <v>407</v>
      </c>
      <c r="F2551" s="205"/>
      <c r="G2551" s="50" t="s">
        <v>390</v>
      </c>
      <c r="H2551" s="204" t="s">
        <v>406</v>
      </c>
      <c r="I2551" s="205"/>
      <c r="K2551" s="48" t="str">
        <f t="shared" si="78"/>
        <v>п ВНИИССОК, ул Дружбы, 21</v>
      </c>
      <c r="L2551" s="48" t="str">
        <f>VLOOKUP(A:A,Лист2!$A:$F,2,FALSE)</f>
        <v>ВНИИССОК п., Дружбы, 21</v>
      </c>
      <c r="S2551" s="48">
        <f t="shared" si="79"/>
        <v>0</v>
      </c>
    </row>
    <row r="2552" spans="1:19" ht="11.1" customHeight="1" x14ac:dyDescent="0.2">
      <c r="A2552" s="48" t="s">
        <v>431</v>
      </c>
      <c r="B2552" s="198" t="s">
        <v>339</v>
      </c>
      <c r="C2552" s="199"/>
      <c r="D2552" s="200"/>
      <c r="E2552" s="204" t="s">
        <v>405</v>
      </c>
      <c r="F2552" s="205"/>
      <c r="G2552" s="50" t="s">
        <v>404</v>
      </c>
      <c r="H2552" s="204" t="s">
        <v>336</v>
      </c>
      <c r="I2552" s="205"/>
      <c r="K2552" s="48" t="str">
        <f t="shared" si="78"/>
        <v>п ВНИИССОК, ул Дружбы, 21</v>
      </c>
      <c r="L2552" s="48" t="str">
        <f>VLOOKUP(A:A,Лист2!$A:$F,2,FALSE)</f>
        <v>ВНИИССОК п., Дружбы, 21</v>
      </c>
      <c r="S2552" s="57">
        <f>G2552*1</f>
        <v>41.47</v>
      </c>
    </row>
    <row r="2553" spans="1:19" ht="11.85" customHeight="1" x14ac:dyDescent="0.2">
      <c r="A2553" s="48" t="s">
        <v>431</v>
      </c>
      <c r="B2553" s="209"/>
      <c r="C2553" s="210"/>
      <c r="D2553" s="211"/>
      <c r="E2553" s="204" t="s">
        <v>421</v>
      </c>
      <c r="F2553" s="205"/>
      <c r="G2553" s="50" t="s">
        <v>402</v>
      </c>
      <c r="H2553" s="204" t="s">
        <v>379</v>
      </c>
      <c r="I2553" s="205"/>
      <c r="K2553" s="48" t="str">
        <f t="shared" si="78"/>
        <v>п ВНИИССОК, ул Дружбы, 21</v>
      </c>
      <c r="L2553" s="48" t="str">
        <f>VLOOKUP(A:A,Лист2!$A:$F,2,FALSE)</f>
        <v>ВНИИССОК п., Дружбы, 21</v>
      </c>
      <c r="S2553" s="48">
        <f t="shared" si="79"/>
        <v>0</v>
      </c>
    </row>
    <row r="2554" spans="1:19" ht="11.85" customHeight="1" x14ac:dyDescent="0.2">
      <c r="A2554" s="48" t="s">
        <v>431</v>
      </c>
      <c r="B2554" s="209"/>
      <c r="C2554" s="210"/>
      <c r="D2554" s="211"/>
      <c r="E2554" s="204" t="s">
        <v>420</v>
      </c>
      <c r="F2554" s="205"/>
      <c r="G2554" s="50" t="s">
        <v>350</v>
      </c>
      <c r="H2554" s="204" t="s">
        <v>416</v>
      </c>
      <c r="I2554" s="205"/>
      <c r="K2554" s="48" t="str">
        <f t="shared" si="78"/>
        <v>п ВНИИССОК, ул Дружбы, 21</v>
      </c>
      <c r="L2554" s="48" t="str">
        <f>VLOOKUP(A:A,Лист2!$A:$F,2,FALSE)</f>
        <v>ВНИИССОК п., Дружбы, 21</v>
      </c>
      <c r="S2554" s="48">
        <f t="shared" si="79"/>
        <v>0</v>
      </c>
    </row>
    <row r="2555" spans="1:19" ht="11.85" customHeight="1" x14ac:dyDescent="0.2">
      <c r="A2555" s="48" t="s">
        <v>431</v>
      </c>
      <c r="B2555" s="209"/>
      <c r="C2555" s="210"/>
      <c r="D2555" s="211"/>
      <c r="E2555" s="204" t="s">
        <v>419</v>
      </c>
      <c r="F2555" s="205"/>
      <c r="G2555" s="50" t="s">
        <v>390</v>
      </c>
      <c r="H2555" s="204" t="s">
        <v>418</v>
      </c>
      <c r="I2555" s="205"/>
      <c r="K2555" s="48" t="str">
        <f t="shared" si="78"/>
        <v>п ВНИИССОК, ул Дружбы, 21</v>
      </c>
      <c r="L2555" s="48" t="str">
        <f>VLOOKUP(A:A,Лист2!$A:$F,2,FALSE)</f>
        <v>ВНИИССОК п., Дружбы, 21</v>
      </c>
      <c r="S2555" s="48">
        <f t="shared" si="79"/>
        <v>0</v>
      </c>
    </row>
    <row r="2556" spans="1:19" ht="11.1" customHeight="1" x14ac:dyDescent="0.2">
      <c r="A2556" s="48" t="s">
        <v>431</v>
      </c>
      <c r="B2556" s="209"/>
      <c r="C2556" s="210"/>
      <c r="D2556" s="211"/>
      <c r="E2556" s="204" t="s">
        <v>417</v>
      </c>
      <c r="F2556" s="205"/>
      <c r="G2556" s="50" t="s">
        <v>350</v>
      </c>
      <c r="H2556" s="204" t="s">
        <v>416</v>
      </c>
      <c r="I2556" s="205"/>
      <c r="K2556" s="48" t="str">
        <f t="shared" si="78"/>
        <v>п ВНИИССОК, ул Дружбы, 21</v>
      </c>
      <c r="L2556" s="48" t="str">
        <f>VLOOKUP(A:A,Лист2!$A:$F,2,FALSE)</f>
        <v>ВНИИССОК п., Дружбы, 21</v>
      </c>
      <c r="S2556" s="48">
        <f t="shared" si="79"/>
        <v>0</v>
      </c>
    </row>
    <row r="2557" spans="1:19" ht="11.85" customHeight="1" x14ac:dyDescent="0.2">
      <c r="A2557" s="48" t="s">
        <v>431</v>
      </c>
      <c r="B2557" s="209"/>
      <c r="C2557" s="210"/>
      <c r="D2557" s="211"/>
      <c r="E2557" s="204" t="s">
        <v>376</v>
      </c>
      <c r="F2557" s="205"/>
      <c r="G2557" s="50" t="s">
        <v>341</v>
      </c>
      <c r="H2557" s="204" t="s">
        <v>375</v>
      </c>
      <c r="I2557" s="205"/>
      <c r="K2557" s="48" t="str">
        <f t="shared" si="78"/>
        <v>п ВНИИССОК, ул Дружбы, 21</v>
      </c>
      <c r="L2557" s="48" t="str">
        <f>VLOOKUP(A:A,Лист2!$A:$F,2,FALSE)</f>
        <v>ВНИИССОК п., Дружбы, 21</v>
      </c>
      <c r="S2557" s="48">
        <f t="shared" si="79"/>
        <v>0</v>
      </c>
    </row>
    <row r="2558" spans="1:19" ht="11.85" customHeight="1" x14ac:dyDescent="0.2">
      <c r="A2558" s="48" t="s">
        <v>431</v>
      </c>
      <c r="B2558" s="209"/>
      <c r="C2558" s="210"/>
      <c r="D2558" s="211"/>
      <c r="E2558" s="204" t="s">
        <v>395</v>
      </c>
      <c r="F2558" s="205"/>
      <c r="G2558" s="50" t="s">
        <v>352</v>
      </c>
      <c r="H2558" s="204" t="s">
        <v>336</v>
      </c>
      <c r="I2558" s="205"/>
      <c r="K2558" s="48" t="str">
        <f t="shared" si="78"/>
        <v>п ВНИИССОК, ул Дружбы, 21</v>
      </c>
      <c r="L2558" s="48" t="str">
        <f>VLOOKUP(A:A,Лист2!$A:$F,2,FALSE)</f>
        <v>ВНИИССОК п., Дружбы, 21</v>
      </c>
      <c r="S2558" s="48">
        <f t="shared" si="79"/>
        <v>0</v>
      </c>
    </row>
    <row r="2559" spans="1:19" ht="11.85" customHeight="1" x14ac:dyDescent="0.2">
      <c r="A2559" s="48" t="s">
        <v>431</v>
      </c>
      <c r="B2559" s="201"/>
      <c r="C2559" s="202"/>
      <c r="D2559" s="203"/>
      <c r="E2559" s="204" t="s">
        <v>394</v>
      </c>
      <c r="F2559" s="205"/>
      <c r="G2559" s="50" t="s">
        <v>352</v>
      </c>
      <c r="H2559" s="204" t="s">
        <v>336</v>
      </c>
      <c r="I2559" s="205"/>
      <c r="K2559" s="48" t="str">
        <f t="shared" si="78"/>
        <v>п ВНИИССОК, ул Дружбы, 21</v>
      </c>
      <c r="L2559" s="48" t="str">
        <f>VLOOKUP(A:A,Лист2!$A:$F,2,FALSE)</f>
        <v>ВНИИССОК п., Дружбы, 21</v>
      </c>
      <c r="S2559" s="48">
        <f t="shared" si="79"/>
        <v>0</v>
      </c>
    </row>
    <row r="2560" spans="1:19" ht="11.1" customHeight="1" x14ac:dyDescent="0.2">
      <c r="A2560" s="48" t="s">
        <v>431</v>
      </c>
      <c r="B2560" s="51"/>
      <c r="C2560" s="196" t="s">
        <v>430</v>
      </c>
      <c r="D2560" s="197"/>
      <c r="E2560" s="197"/>
      <c r="F2560" s="197"/>
      <c r="G2560" s="197"/>
      <c r="H2560" s="197"/>
      <c r="I2560" s="196"/>
      <c r="K2560" s="48" t="str">
        <f t="shared" si="78"/>
        <v>п ВНИИССОК, ул Дружбы, 21</v>
      </c>
      <c r="L2560" s="48" t="str">
        <f>VLOOKUP(A:A,Лист2!$A:$F,2,FALSE)</f>
        <v>ВНИИССОК п., Дружбы, 21</v>
      </c>
      <c r="S2560" s="48">
        <f t="shared" si="79"/>
        <v>0</v>
      </c>
    </row>
    <row r="2561" spans="1:19" ht="11.85" customHeight="1" x14ac:dyDescent="0.2">
      <c r="A2561" s="48" t="s">
        <v>430</v>
      </c>
      <c r="B2561" s="198" t="s">
        <v>414</v>
      </c>
      <c r="C2561" s="199"/>
      <c r="D2561" s="200"/>
      <c r="E2561" s="204" t="s">
        <v>413</v>
      </c>
      <c r="F2561" s="205"/>
      <c r="G2561" s="50" t="s">
        <v>350</v>
      </c>
      <c r="H2561" s="204" t="s">
        <v>375</v>
      </c>
      <c r="I2561" s="205"/>
      <c r="K2561" s="48" t="str">
        <f t="shared" si="78"/>
        <v>п ВНИИССОК, ул Дружбы, 23</v>
      </c>
      <c r="L2561" s="48" t="str">
        <f>VLOOKUP(A:A,Лист2!$A:$F,2,FALSE)</f>
        <v>ВНИИССОК п., Дружбы, 23</v>
      </c>
      <c r="S2561" s="48">
        <f t="shared" si="79"/>
        <v>0</v>
      </c>
    </row>
    <row r="2562" spans="1:19" ht="11.85" customHeight="1" x14ac:dyDescent="0.2">
      <c r="A2562" s="48" t="s">
        <v>430</v>
      </c>
      <c r="B2562" s="209"/>
      <c r="C2562" s="210"/>
      <c r="D2562" s="211"/>
      <c r="E2562" s="204" t="s">
        <v>412</v>
      </c>
      <c r="F2562" s="205"/>
      <c r="G2562" s="50" t="s">
        <v>350</v>
      </c>
      <c r="H2562" s="204" t="s">
        <v>411</v>
      </c>
      <c r="I2562" s="205"/>
      <c r="K2562" s="48" t="str">
        <f t="shared" si="78"/>
        <v>п ВНИИССОК, ул Дружбы, 23</v>
      </c>
      <c r="L2562" s="48" t="str">
        <f>VLOOKUP(A:A,Лист2!$A:$F,2,FALSE)</f>
        <v>ВНИИССОК п., Дружбы, 23</v>
      </c>
      <c r="S2562" s="48">
        <f t="shared" si="79"/>
        <v>0</v>
      </c>
    </row>
    <row r="2563" spans="1:19" ht="11.85" customHeight="1" x14ac:dyDescent="0.2">
      <c r="A2563" s="48" t="s">
        <v>430</v>
      </c>
      <c r="B2563" s="209"/>
      <c r="C2563" s="210"/>
      <c r="D2563" s="211"/>
      <c r="E2563" s="204" t="s">
        <v>410</v>
      </c>
      <c r="F2563" s="205"/>
      <c r="G2563" s="50" t="s">
        <v>402</v>
      </c>
      <c r="H2563" s="204" t="s">
        <v>409</v>
      </c>
      <c r="I2563" s="205"/>
      <c r="K2563" s="48" t="str">
        <f t="shared" si="78"/>
        <v>п ВНИИССОК, ул Дружбы, 23</v>
      </c>
      <c r="L2563" s="48" t="str">
        <f>VLOOKUP(A:A,Лист2!$A:$F,2,FALSE)</f>
        <v>ВНИИССОК п., Дружбы, 23</v>
      </c>
      <c r="S2563" s="48">
        <f t="shared" si="79"/>
        <v>0</v>
      </c>
    </row>
    <row r="2564" spans="1:19" ht="11.1" customHeight="1" x14ac:dyDescent="0.2">
      <c r="A2564" s="48" t="s">
        <v>430</v>
      </c>
      <c r="B2564" s="209"/>
      <c r="C2564" s="210"/>
      <c r="D2564" s="211"/>
      <c r="E2564" s="204" t="s">
        <v>408</v>
      </c>
      <c r="F2564" s="205"/>
      <c r="G2564" s="50" t="s">
        <v>390</v>
      </c>
      <c r="H2564" s="204" t="s">
        <v>375</v>
      </c>
      <c r="I2564" s="205"/>
      <c r="K2564" s="48" t="str">
        <f t="shared" si="78"/>
        <v>п ВНИИССОК, ул Дружбы, 23</v>
      </c>
      <c r="L2564" s="48" t="str">
        <f>VLOOKUP(A:A,Лист2!$A:$F,2,FALSE)</f>
        <v>ВНИИССОК п., Дружбы, 23</v>
      </c>
      <c r="S2564" s="48">
        <f t="shared" si="79"/>
        <v>0</v>
      </c>
    </row>
    <row r="2565" spans="1:19" ht="11.85" customHeight="1" x14ac:dyDescent="0.2">
      <c r="A2565" s="48" t="s">
        <v>430</v>
      </c>
      <c r="B2565" s="201"/>
      <c r="C2565" s="202"/>
      <c r="D2565" s="203"/>
      <c r="E2565" s="204" t="s">
        <v>407</v>
      </c>
      <c r="F2565" s="205"/>
      <c r="G2565" s="50" t="s">
        <v>390</v>
      </c>
      <c r="H2565" s="204" t="s">
        <v>406</v>
      </c>
      <c r="I2565" s="205"/>
      <c r="K2565" s="48" t="str">
        <f t="shared" si="78"/>
        <v>п ВНИИССОК, ул Дружбы, 23</v>
      </c>
      <c r="L2565" s="48" t="str">
        <f>VLOOKUP(A:A,Лист2!$A:$F,2,FALSE)</f>
        <v>ВНИИССОК п., Дружбы, 23</v>
      </c>
      <c r="S2565" s="48">
        <f t="shared" si="79"/>
        <v>0</v>
      </c>
    </row>
    <row r="2566" spans="1:19" ht="11.85" customHeight="1" x14ac:dyDescent="0.2">
      <c r="A2566" s="48" t="s">
        <v>430</v>
      </c>
      <c r="B2566" s="198" t="s">
        <v>339</v>
      </c>
      <c r="C2566" s="199"/>
      <c r="D2566" s="200"/>
      <c r="E2566" s="204" t="s">
        <v>405</v>
      </c>
      <c r="F2566" s="205"/>
      <c r="G2566" s="50" t="s">
        <v>404</v>
      </c>
      <c r="H2566" s="204" t="s">
        <v>336</v>
      </c>
      <c r="I2566" s="205"/>
      <c r="K2566" s="48" t="str">
        <f t="shared" si="78"/>
        <v>п ВНИИССОК, ул Дружбы, 23</v>
      </c>
      <c r="L2566" s="48" t="str">
        <f>VLOOKUP(A:A,Лист2!$A:$F,2,FALSE)</f>
        <v>ВНИИССОК п., Дружбы, 23</v>
      </c>
      <c r="S2566" s="57">
        <f>G2566*1</f>
        <v>41.47</v>
      </c>
    </row>
    <row r="2567" spans="1:19" ht="11.85" customHeight="1" x14ac:dyDescent="0.2">
      <c r="A2567" s="48" t="s">
        <v>430</v>
      </c>
      <c r="B2567" s="209"/>
      <c r="C2567" s="210"/>
      <c r="D2567" s="211"/>
      <c r="E2567" s="204" t="s">
        <v>421</v>
      </c>
      <c r="F2567" s="205"/>
      <c r="G2567" s="50" t="s">
        <v>402</v>
      </c>
      <c r="H2567" s="204" t="s">
        <v>379</v>
      </c>
      <c r="I2567" s="205"/>
      <c r="K2567" s="48" t="str">
        <f t="shared" si="78"/>
        <v>п ВНИИССОК, ул Дружбы, 23</v>
      </c>
      <c r="L2567" s="48" t="str">
        <f>VLOOKUP(A:A,Лист2!$A:$F,2,FALSE)</f>
        <v>ВНИИССОК п., Дружбы, 23</v>
      </c>
      <c r="S2567" s="48">
        <f t="shared" si="79"/>
        <v>0</v>
      </c>
    </row>
    <row r="2568" spans="1:19" ht="11.1" customHeight="1" x14ac:dyDescent="0.2">
      <c r="A2568" s="48" t="s">
        <v>430</v>
      </c>
      <c r="B2568" s="209"/>
      <c r="C2568" s="210"/>
      <c r="D2568" s="211"/>
      <c r="E2568" s="204" t="s">
        <v>420</v>
      </c>
      <c r="F2568" s="205"/>
      <c r="G2568" s="50" t="s">
        <v>350</v>
      </c>
      <c r="H2568" s="204" t="s">
        <v>416</v>
      </c>
      <c r="I2568" s="205"/>
      <c r="K2568" s="48" t="str">
        <f t="shared" si="78"/>
        <v>п ВНИИССОК, ул Дружбы, 23</v>
      </c>
      <c r="L2568" s="48" t="str">
        <f>VLOOKUP(A:A,Лист2!$A:$F,2,FALSE)</f>
        <v>ВНИИССОК п., Дружбы, 23</v>
      </c>
      <c r="S2568" s="48">
        <f t="shared" si="79"/>
        <v>0</v>
      </c>
    </row>
    <row r="2569" spans="1:19" ht="11.85" customHeight="1" x14ac:dyDescent="0.2">
      <c r="A2569" s="48" t="s">
        <v>430</v>
      </c>
      <c r="B2569" s="209"/>
      <c r="C2569" s="210"/>
      <c r="D2569" s="211"/>
      <c r="E2569" s="204" t="s">
        <v>419</v>
      </c>
      <c r="F2569" s="205"/>
      <c r="G2569" s="50" t="s">
        <v>390</v>
      </c>
      <c r="H2569" s="204" t="s">
        <v>418</v>
      </c>
      <c r="I2569" s="205"/>
      <c r="K2569" s="48" t="str">
        <f t="shared" si="78"/>
        <v>п ВНИИССОК, ул Дружбы, 23</v>
      </c>
      <c r="L2569" s="48" t="str">
        <f>VLOOKUP(A:A,Лист2!$A:$F,2,FALSE)</f>
        <v>ВНИИССОК п., Дружбы, 23</v>
      </c>
      <c r="S2569" s="48">
        <f t="shared" si="79"/>
        <v>0</v>
      </c>
    </row>
    <row r="2570" spans="1:19" ht="11.85" customHeight="1" x14ac:dyDescent="0.2">
      <c r="A2570" s="48" t="s">
        <v>430</v>
      </c>
      <c r="B2570" s="209"/>
      <c r="C2570" s="210"/>
      <c r="D2570" s="211"/>
      <c r="E2570" s="204" t="s">
        <v>417</v>
      </c>
      <c r="F2570" s="205"/>
      <c r="G2570" s="50" t="s">
        <v>350</v>
      </c>
      <c r="H2570" s="204" t="s">
        <v>416</v>
      </c>
      <c r="I2570" s="205"/>
      <c r="K2570" s="48" t="str">
        <f t="shared" ref="K2570:K2633" si="80">IF(C2569&gt;0,C2569,K2569)</f>
        <v>п ВНИИССОК, ул Дружбы, 23</v>
      </c>
      <c r="L2570" s="48" t="str">
        <f>VLOOKUP(A:A,Лист2!$A:$F,2,FALSE)</f>
        <v>ВНИИССОК п., Дружбы, 23</v>
      </c>
      <c r="S2570" s="48">
        <f t="shared" ref="S2570:S2633" si="81">IF($E2570=S$7,G2570,0)</f>
        <v>0</v>
      </c>
    </row>
    <row r="2571" spans="1:19" ht="11.85" customHeight="1" x14ac:dyDescent="0.2">
      <c r="A2571" s="48" t="s">
        <v>430</v>
      </c>
      <c r="B2571" s="209"/>
      <c r="C2571" s="210"/>
      <c r="D2571" s="211"/>
      <c r="E2571" s="204" t="s">
        <v>376</v>
      </c>
      <c r="F2571" s="205"/>
      <c r="G2571" s="50" t="s">
        <v>341</v>
      </c>
      <c r="H2571" s="204" t="s">
        <v>375</v>
      </c>
      <c r="I2571" s="205"/>
      <c r="K2571" s="48" t="str">
        <f t="shared" si="80"/>
        <v>п ВНИИССОК, ул Дружбы, 23</v>
      </c>
      <c r="L2571" s="48" t="str">
        <f>VLOOKUP(A:A,Лист2!$A:$F,2,FALSE)</f>
        <v>ВНИИССОК п., Дружбы, 23</v>
      </c>
      <c r="S2571" s="48">
        <f t="shared" si="81"/>
        <v>0</v>
      </c>
    </row>
    <row r="2572" spans="1:19" ht="11.1" customHeight="1" x14ac:dyDescent="0.2">
      <c r="A2572" s="48" t="s">
        <v>430</v>
      </c>
      <c r="B2572" s="209"/>
      <c r="C2572" s="210"/>
      <c r="D2572" s="211"/>
      <c r="E2572" s="204" t="s">
        <v>395</v>
      </c>
      <c r="F2572" s="205"/>
      <c r="G2572" s="50" t="s">
        <v>352</v>
      </c>
      <c r="H2572" s="204" t="s">
        <v>336</v>
      </c>
      <c r="I2572" s="205"/>
      <c r="K2572" s="48" t="str">
        <f t="shared" si="80"/>
        <v>п ВНИИССОК, ул Дружбы, 23</v>
      </c>
      <c r="L2572" s="48" t="str">
        <f>VLOOKUP(A:A,Лист2!$A:$F,2,FALSE)</f>
        <v>ВНИИССОК п., Дружбы, 23</v>
      </c>
      <c r="S2572" s="48">
        <f t="shared" si="81"/>
        <v>0</v>
      </c>
    </row>
    <row r="2573" spans="1:19" ht="11.85" customHeight="1" x14ac:dyDescent="0.2">
      <c r="A2573" s="48" t="s">
        <v>430</v>
      </c>
      <c r="B2573" s="201"/>
      <c r="C2573" s="202"/>
      <c r="D2573" s="203"/>
      <c r="E2573" s="204" t="s">
        <v>394</v>
      </c>
      <c r="F2573" s="205"/>
      <c r="G2573" s="50" t="s">
        <v>352</v>
      </c>
      <c r="H2573" s="204" t="s">
        <v>336</v>
      </c>
      <c r="I2573" s="205"/>
      <c r="K2573" s="48" t="str">
        <f t="shared" si="80"/>
        <v>п ВНИИССОК, ул Дружбы, 23</v>
      </c>
      <c r="L2573" s="48" t="str">
        <f>VLOOKUP(A:A,Лист2!$A:$F,2,FALSE)</f>
        <v>ВНИИССОК п., Дружбы, 23</v>
      </c>
      <c r="S2573" s="48">
        <f t="shared" si="81"/>
        <v>0</v>
      </c>
    </row>
    <row r="2574" spans="1:19" ht="11.85" customHeight="1" x14ac:dyDescent="0.2">
      <c r="A2574" s="48" t="s">
        <v>430</v>
      </c>
      <c r="B2574" s="51"/>
      <c r="C2574" s="196" t="s">
        <v>429</v>
      </c>
      <c r="D2574" s="197"/>
      <c r="E2574" s="197"/>
      <c r="F2574" s="197"/>
      <c r="G2574" s="197"/>
      <c r="H2574" s="197"/>
      <c r="I2574" s="196"/>
      <c r="K2574" s="48" t="str">
        <f t="shared" si="80"/>
        <v>п ВНИИССОК, ул Дружбы, 23</v>
      </c>
      <c r="L2574" s="48" t="str">
        <f>VLOOKUP(A:A,Лист2!$A:$F,2,FALSE)</f>
        <v>ВНИИССОК п., Дружбы, 23</v>
      </c>
      <c r="S2574" s="48">
        <f t="shared" si="81"/>
        <v>0</v>
      </c>
    </row>
    <row r="2575" spans="1:19" ht="11.85" customHeight="1" x14ac:dyDescent="0.2">
      <c r="A2575" s="48" t="s">
        <v>429</v>
      </c>
      <c r="B2575" s="198" t="s">
        <v>414</v>
      </c>
      <c r="C2575" s="199"/>
      <c r="D2575" s="200"/>
      <c r="E2575" s="204" t="s">
        <v>413</v>
      </c>
      <c r="F2575" s="205"/>
      <c r="G2575" s="50" t="s">
        <v>350</v>
      </c>
      <c r="H2575" s="204" t="s">
        <v>375</v>
      </c>
      <c r="I2575" s="205"/>
      <c r="K2575" s="48" t="str">
        <f t="shared" si="80"/>
        <v>п ВНИИССОК, ул Дружбы, 27</v>
      </c>
      <c r="L2575" s="48" t="str">
        <f>VLOOKUP(A:A,Лист2!$A:$F,2,FALSE)</f>
        <v>ВНИИССОК п., Дружбы, 27</v>
      </c>
      <c r="S2575" s="48">
        <f t="shared" si="81"/>
        <v>0</v>
      </c>
    </row>
    <row r="2576" spans="1:19" ht="11.1" customHeight="1" x14ac:dyDescent="0.2">
      <c r="A2576" s="48" t="s">
        <v>429</v>
      </c>
      <c r="B2576" s="209"/>
      <c r="C2576" s="210"/>
      <c r="D2576" s="211"/>
      <c r="E2576" s="204" t="s">
        <v>412</v>
      </c>
      <c r="F2576" s="205"/>
      <c r="G2576" s="50" t="s">
        <v>350</v>
      </c>
      <c r="H2576" s="204" t="s">
        <v>411</v>
      </c>
      <c r="I2576" s="205"/>
      <c r="K2576" s="48" t="str">
        <f t="shared" si="80"/>
        <v>п ВНИИССОК, ул Дружбы, 27</v>
      </c>
      <c r="L2576" s="48" t="str">
        <f>VLOOKUP(A:A,Лист2!$A:$F,2,FALSE)</f>
        <v>ВНИИССОК п., Дружбы, 27</v>
      </c>
      <c r="S2576" s="48">
        <f t="shared" si="81"/>
        <v>0</v>
      </c>
    </row>
    <row r="2577" spans="1:19" ht="11.85" customHeight="1" x14ac:dyDescent="0.2">
      <c r="A2577" s="48" t="s">
        <v>429</v>
      </c>
      <c r="B2577" s="209"/>
      <c r="C2577" s="210"/>
      <c r="D2577" s="211"/>
      <c r="E2577" s="204" t="s">
        <v>410</v>
      </c>
      <c r="F2577" s="205"/>
      <c r="G2577" s="50" t="s">
        <v>402</v>
      </c>
      <c r="H2577" s="204" t="s">
        <v>409</v>
      </c>
      <c r="I2577" s="205"/>
      <c r="K2577" s="48" t="str">
        <f t="shared" si="80"/>
        <v>п ВНИИССОК, ул Дружбы, 27</v>
      </c>
      <c r="L2577" s="48" t="str">
        <f>VLOOKUP(A:A,Лист2!$A:$F,2,FALSE)</f>
        <v>ВНИИССОК п., Дружбы, 27</v>
      </c>
      <c r="S2577" s="48">
        <f t="shared" si="81"/>
        <v>0</v>
      </c>
    </row>
    <row r="2578" spans="1:19" ht="11.85" customHeight="1" x14ac:dyDescent="0.2">
      <c r="A2578" s="48" t="s">
        <v>429</v>
      </c>
      <c r="B2578" s="209"/>
      <c r="C2578" s="210"/>
      <c r="D2578" s="211"/>
      <c r="E2578" s="204" t="s">
        <v>408</v>
      </c>
      <c r="F2578" s="205"/>
      <c r="G2578" s="50" t="s">
        <v>390</v>
      </c>
      <c r="H2578" s="204" t="s">
        <v>375</v>
      </c>
      <c r="I2578" s="205"/>
      <c r="K2578" s="48" t="str">
        <f t="shared" si="80"/>
        <v>п ВНИИССОК, ул Дружбы, 27</v>
      </c>
      <c r="L2578" s="48" t="str">
        <f>VLOOKUP(A:A,Лист2!$A:$F,2,FALSE)</f>
        <v>ВНИИССОК п., Дружбы, 27</v>
      </c>
      <c r="S2578" s="48">
        <f t="shared" si="81"/>
        <v>0</v>
      </c>
    </row>
    <row r="2579" spans="1:19" ht="11.85" customHeight="1" x14ac:dyDescent="0.2">
      <c r="A2579" s="48" t="s">
        <v>429</v>
      </c>
      <c r="B2579" s="201"/>
      <c r="C2579" s="202"/>
      <c r="D2579" s="203"/>
      <c r="E2579" s="204" t="s">
        <v>407</v>
      </c>
      <c r="F2579" s="205"/>
      <c r="G2579" s="50" t="s">
        <v>390</v>
      </c>
      <c r="H2579" s="204" t="s">
        <v>406</v>
      </c>
      <c r="I2579" s="205"/>
      <c r="K2579" s="48" t="str">
        <f t="shared" si="80"/>
        <v>п ВНИИССОК, ул Дружбы, 27</v>
      </c>
      <c r="L2579" s="48" t="str">
        <f>VLOOKUP(A:A,Лист2!$A:$F,2,FALSE)</f>
        <v>ВНИИССОК п., Дружбы, 27</v>
      </c>
      <c r="S2579" s="48">
        <f t="shared" si="81"/>
        <v>0</v>
      </c>
    </row>
    <row r="2580" spans="1:19" ht="11.1" customHeight="1" x14ac:dyDescent="0.2">
      <c r="A2580" s="48" t="s">
        <v>429</v>
      </c>
      <c r="B2580" s="198" t="s">
        <v>339</v>
      </c>
      <c r="C2580" s="199"/>
      <c r="D2580" s="200"/>
      <c r="E2580" s="204" t="s">
        <v>405</v>
      </c>
      <c r="F2580" s="205"/>
      <c r="G2580" s="50" t="s">
        <v>404</v>
      </c>
      <c r="H2580" s="204" t="s">
        <v>336</v>
      </c>
      <c r="I2580" s="205"/>
      <c r="K2580" s="48" t="str">
        <f t="shared" si="80"/>
        <v>п ВНИИССОК, ул Дружбы, 27</v>
      </c>
      <c r="L2580" s="48" t="str">
        <f>VLOOKUP(A:A,Лист2!$A:$F,2,FALSE)</f>
        <v>ВНИИССОК п., Дружбы, 27</v>
      </c>
      <c r="S2580" s="57">
        <f>G2580*1</f>
        <v>41.47</v>
      </c>
    </row>
    <row r="2581" spans="1:19" ht="11.85" customHeight="1" x14ac:dyDescent="0.2">
      <c r="A2581" s="48" t="s">
        <v>429</v>
      </c>
      <c r="B2581" s="209"/>
      <c r="C2581" s="210"/>
      <c r="D2581" s="211"/>
      <c r="E2581" s="204" t="s">
        <v>421</v>
      </c>
      <c r="F2581" s="205"/>
      <c r="G2581" s="50" t="s">
        <v>402</v>
      </c>
      <c r="H2581" s="204" t="s">
        <v>379</v>
      </c>
      <c r="I2581" s="205"/>
      <c r="K2581" s="48" t="str">
        <f t="shared" si="80"/>
        <v>п ВНИИССОК, ул Дружбы, 27</v>
      </c>
      <c r="L2581" s="48" t="str">
        <f>VLOOKUP(A:A,Лист2!$A:$F,2,FALSE)</f>
        <v>ВНИИССОК п., Дружбы, 27</v>
      </c>
      <c r="S2581" s="48">
        <f t="shared" si="81"/>
        <v>0</v>
      </c>
    </row>
    <row r="2582" spans="1:19" ht="11.85" customHeight="1" x14ac:dyDescent="0.2">
      <c r="A2582" s="48" t="s">
        <v>429</v>
      </c>
      <c r="B2582" s="209"/>
      <c r="C2582" s="210"/>
      <c r="D2582" s="211"/>
      <c r="E2582" s="204" t="s">
        <v>420</v>
      </c>
      <c r="F2582" s="205"/>
      <c r="G2582" s="50" t="s">
        <v>350</v>
      </c>
      <c r="H2582" s="204" t="s">
        <v>416</v>
      </c>
      <c r="I2582" s="205"/>
      <c r="K2582" s="48" t="str">
        <f t="shared" si="80"/>
        <v>п ВНИИССОК, ул Дружбы, 27</v>
      </c>
      <c r="L2582" s="48" t="str">
        <f>VLOOKUP(A:A,Лист2!$A:$F,2,FALSE)</f>
        <v>ВНИИССОК п., Дружбы, 27</v>
      </c>
      <c r="S2582" s="48">
        <f t="shared" si="81"/>
        <v>0</v>
      </c>
    </row>
    <row r="2583" spans="1:19" ht="11.85" customHeight="1" x14ac:dyDescent="0.2">
      <c r="A2583" s="48" t="s">
        <v>429</v>
      </c>
      <c r="B2583" s="209"/>
      <c r="C2583" s="210"/>
      <c r="D2583" s="211"/>
      <c r="E2583" s="204" t="s">
        <v>419</v>
      </c>
      <c r="F2583" s="205"/>
      <c r="G2583" s="50" t="s">
        <v>390</v>
      </c>
      <c r="H2583" s="204" t="s">
        <v>418</v>
      </c>
      <c r="I2583" s="205"/>
      <c r="K2583" s="48" t="str">
        <f t="shared" si="80"/>
        <v>п ВНИИССОК, ул Дружбы, 27</v>
      </c>
      <c r="L2583" s="48" t="str">
        <f>VLOOKUP(A:A,Лист2!$A:$F,2,FALSE)</f>
        <v>ВНИИССОК п., Дружбы, 27</v>
      </c>
      <c r="S2583" s="48">
        <f t="shared" si="81"/>
        <v>0</v>
      </c>
    </row>
    <row r="2584" spans="1:19" ht="11.1" customHeight="1" x14ac:dyDescent="0.2">
      <c r="A2584" s="48" t="s">
        <v>429</v>
      </c>
      <c r="B2584" s="209"/>
      <c r="C2584" s="210"/>
      <c r="D2584" s="211"/>
      <c r="E2584" s="204" t="s">
        <v>417</v>
      </c>
      <c r="F2584" s="205"/>
      <c r="G2584" s="50" t="s">
        <v>350</v>
      </c>
      <c r="H2584" s="204" t="s">
        <v>416</v>
      </c>
      <c r="I2584" s="205"/>
      <c r="K2584" s="48" t="str">
        <f t="shared" si="80"/>
        <v>п ВНИИССОК, ул Дружбы, 27</v>
      </c>
      <c r="L2584" s="48" t="str">
        <f>VLOOKUP(A:A,Лист2!$A:$F,2,FALSE)</f>
        <v>ВНИИССОК п., Дружбы, 27</v>
      </c>
      <c r="S2584" s="48">
        <f t="shared" si="81"/>
        <v>0</v>
      </c>
    </row>
    <row r="2585" spans="1:19" ht="11.85" customHeight="1" x14ac:dyDescent="0.2">
      <c r="A2585" s="48" t="s">
        <v>429</v>
      </c>
      <c r="B2585" s="209"/>
      <c r="C2585" s="210"/>
      <c r="D2585" s="211"/>
      <c r="E2585" s="204" t="s">
        <v>376</v>
      </c>
      <c r="F2585" s="205"/>
      <c r="G2585" s="50" t="s">
        <v>341</v>
      </c>
      <c r="H2585" s="204" t="s">
        <v>375</v>
      </c>
      <c r="I2585" s="205"/>
      <c r="K2585" s="48" t="str">
        <f t="shared" si="80"/>
        <v>п ВНИИССОК, ул Дружбы, 27</v>
      </c>
      <c r="L2585" s="48" t="str">
        <f>VLOOKUP(A:A,Лист2!$A:$F,2,FALSE)</f>
        <v>ВНИИССОК п., Дружбы, 27</v>
      </c>
      <c r="S2585" s="48">
        <f t="shared" si="81"/>
        <v>0</v>
      </c>
    </row>
    <row r="2586" spans="1:19" ht="11.85" customHeight="1" x14ac:dyDescent="0.2">
      <c r="A2586" s="48" t="s">
        <v>429</v>
      </c>
      <c r="B2586" s="209"/>
      <c r="C2586" s="210"/>
      <c r="D2586" s="211"/>
      <c r="E2586" s="204" t="s">
        <v>395</v>
      </c>
      <c r="F2586" s="205"/>
      <c r="G2586" s="50" t="s">
        <v>352</v>
      </c>
      <c r="H2586" s="204" t="s">
        <v>336</v>
      </c>
      <c r="I2586" s="205"/>
      <c r="K2586" s="48" t="str">
        <f t="shared" si="80"/>
        <v>п ВНИИССОК, ул Дружбы, 27</v>
      </c>
      <c r="L2586" s="48" t="str">
        <f>VLOOKUP(A:A,Лист2!$A:$F,2,FALSE)</f>
        <v>ВНИИССОК п., Дружбы, 27</v>
      </c>
      <c r="S2586" s="48">
        <f t="shared" si="81"/>
        <v>0</v>
      </c>
    </row>
    <row r="2587" spans="1:19" ht="11.85" customHeight="1" x14ac:dyDescent="0.2">
      <c r="A2587" s="48" t="s">
        <v>429</v>
      </c>
      <c r="B2587" s="201"/>
      <c r="C2587" s="202"/>
      <c r="D2587" s="203"/>
      <c r="E2587" s="204" t="s">
        <v>394</v>
      </c>
      <c r="F2587" s="205"/>
      <c r="G2587" s="50" t="s">
        <v>352</v>
      </c>
      <c r="H2587" s="204" t="s">
        <v>336</v>
      </c>
      <c r="I2587" s="205"/>
      <c r="K2587" s="48" t="str">
        <f t="shared" si="80"/>
        <v>п ВНИИССОК, ул Дружбы, 27</v>
      </c>
      <c r="L2587" s="48" t="str">
        <f>VLOOKUP(A:A,Лист2!$A:$F,2,FALSE)</f>
        <v>ВНИИССОК п., Дружбы, 27</v>
      </c>
      <c r="S2587" s="48">
        <f t="shared" si="81"/>
        <v>0</v>
      </c>
    </row>
    <row r="2588" spans="1:19" ht="11.1" customHeight="1" x14ac:dyDescent="0.2">
      <c r="A2588" s="48" t="s">
        <v>429</v>
      </c>
      <c r="B2588" s="51"/>
      <c r="C2588" s="196" t="s">
        <v>428</v>
      </c>
      <c r="D2588" s="197"/>
      <c r="E2588" s="197"/>
      <c r="F2588" s="197"/>
      <c r="G2588" s="197"/>
      <c r="H2588" s="197"/>
      <c r="I2588" s="196"/>
      <c r="K2588" s="48" t="str">
        <f t="shared" si="80"/>
        <v>п ВНИИССОК, ул Дружбы, 27</v>
      </c>
      <c r="L2588" s="48" t="str">
        <f>VLOOKUP(A:A,Лист2!$A:$F,2,FALSE)</f>
        <v>ВНИИССОК п., Дружбы, 27</v>
      </c>
      <c r="S2588" s="48">
        <f t="shared" si="81"/>
        <v>0</v>
      </c>
    </row>
    <row r="2589" spans="1:19" ht="11.85" customHeight="1" x14ac:dyDescent="0.2">
      <c r="A2589" s="48" t="s">
        <v>428</v>
      </c>
      <c r="B2589" s="198" t="s">
        <v>414</v>
      </c>
      <c r="C2589" s="199"/>
      <c r="D2589" s="200"/>
      <c r="E2589" s="204" t="s">
        <v>413</v>
      </c>
      <c r="F2589" s="205"/>
      <c r="G2589" s="50" t="s">
        <v>350</v>
      </c>
      <c r="H2589" s="204" t="s">
        <v>375</v>
      </c>
      <c r="I2589" s="205"/>
      <c r="K2589" s="48" t="str">
        <f t="shared" si="80"/>
        <v>п ВНИИССОК, ул Рябиновая, 1</v>
      </c>
      <c r="L2589" s="48" t="str">
        <f>VLOOKUP(A:A,Лист2!$A:$F,2,FALSE)</f>
        <v>ВНИИССОК п., Рябиновая, 1</v>
      </c>
      <c r="S2589" s="48">
        <f t="shared" si="81"/>
        <v>0</v>
      </c>
    </row>
    <row r="2590" spans="1:19" ht="11.85" customHeight="1" x14ac:dyDescent="0.2">
      <c r="A2590" s="48" t="s">
        <v>428</v>
      </c>
      <c r="B2590" s="209"/>
      <c r="C2590" s="210"/>
      <c r="D2590" s="211"/>
      <c r="E2590" s="204" t="s">
        <v>412</v>
      </c>
      <c r="F2590" s="205"/>
      <c r="G2590" s="50" t="s">
        <v>350</v>
      </c>
      <c r="H2590" s="204" t="s">
        <v>411</v>
      </c>
      <c r="I2590" s="205"/>
      <c r="K2590" s="48" t="str">
        <f t="shared" si="80"/>
        <v>п ВНИИССОК, ул Рябиновая, 1</v>
      </c>
      <c r="L2590" s="48" t="str">
        <f>VLOOKUP(A:A,Лист2!$A:$F,2,FALSE)</f>
        <v>ВНИИССОК п., Рябиновая, 1</v>
      </c>
      <c r="S2590" s="48">
        <f t="shared" si="81"/>
        <v>0</v>
      </c>
    </row>
    <row r="2591" spans="1:19" ht="11.85" customHeight="1" x14ac:dyDescent="0.2">
      <c r="A2591" s="48" t="s">
        <v>428</v>
      </c>
      <c r="B2591" s="209"/>
      <c r="C2591" s="210"/>
      <c r="D2591" s="211"/>
      <c r="E2591" s="204" t="s">
        <v>410</v>
      </c>
      <c r="F2591" s="205"/>
      <c r="G2591" s="50" t="s">
        <v>402</v>
      </c>
      <c r="H2591" s="204" t="s">
        <v>409</v>
      </c>
      <c r="I2591" s="205"/>
      <c r="K2591" s="48" t="str">
        <f t="shared" si="80"/>
        <v>п ВНИИССОК, ул Рябиновая, 1</v>
      </c>
      <c r="L2591" s="48" t="str">
        <f>VLOOKUP(A:A,Лист2!$A:$F,2,FALSE)</f>
        <v>ВНИИССОК п., Рябиновая, 1</v>
      </c>
      <c r="S2591" s="48">
        <f t="shared" si="81"/>
        <v>0</v>
      </c>
    </row>
    <row r="2592" spans="1:19" ht="11.1" customHeight="1" x14ac:dyDescent="0.2">
      <c r="A2592" s="48" t="s">
        <v>428</v>
      </c>
      <c r="B2592" s="209"/>
      <c r="C2592" s="210"/>
      <c r="D2592" s="211"/>
      <c r="E2592" s="204" t="s">
        <v>408</v>
      </c>
      <c r="F2592" s="205"/>
      <c r="G2592" s="50" t="s">
        <v>390</v>
      </c>
      <c r="H2592" s="204" t="s">
        <v>375</v>
      </c>
      <c r="I2592" s="205"/>
      <c r="K2592" s="48" t="str">
        <f t="shared" si="80"/>
        <v>п ВНИИССОК, ул Рябиновая, 1</v>
      </c>
      <c r="L2592" s="48" t="str">
        <f>VLOOKUP(A:A,Лист2!$A:$F,2,FALSE)</f>
        <v>ВНИИССОК п., Рябиновая, 1</v>
      </c>
      <c r="S2592" s="48">
        <f t="shared" si="81"/>
        <v>0</v>
      </c>
    </row>
    <row r="2593" spans="1:19" ht="11.85" customHeight="1" x14ac:dyDescent="0.2">
      <c r="A2593" s="48" t="s">
        <v>428</v>
      </c>
      <c r="B2593" s="201"/>
      <c r="C2593" s="202"/>
      <c r="D2593" s="203"/>
      <c r="E2593" s="204" t="s">
        <v>407</v>
      </c>
      <c r="F2593" s="205"/>
      <c r="G2593" s="50" t="s">
        <v>390</v>
      </c>
      <c r="H2593" s="204" t="s">
        <v>406</v>
      </c>
      <c r="I2593" s="205"/>
      <c r="K2593" s="48" t="str">
        <f t="shared" si="80"/>
        <v>п ВНИИССОК, ул Рябиновая, 1</v>
      </c>
      <c r="L2593" s="48" t="str">
        <f>VLOOKUP(A:A,Лист2!$A:$F,2,FALSE)</f>
        <v>ВНИИССОК п., Рябиновая, 1</v>
      </c>
      <c r="S2593" s="48">
        <f t="shared" si="81"/>
        <v>0</v>
      </c>
    </row>
    <row r="2594" spans="1:19" ht="11.85" customHeight="1" x14ac:dyDescent="0.2">
      <c r="A2594" s="48" t="s">
        <v>428</v>
      </c>
      <c r="B2594" s="198" t="s">
        <v>339</v>
      </c>
      <c r="C2594" s="199"/>
      <c r="D2594" s="200"/>
      <c r="E2594" s="204" t="s">
        <v>405</v>
      </c>
      <c r="F2594" s="205"/>
      <c r="G2594" s="50" t="s">
        <v>404</v>
      </c>
      <c r="H2594" s="204" t="s">
        <v>336</v>
      </c>
      <c r="I2594" s="205"/>
      <c r="K2594" s="48" t="str">
        <f t="shared" si="80"/>
        <v>п ВНИИССОК, ул Рябиновая, 1</v>
      </c>
      <c r="L2594" s="48" t="str">
        <f>VLOOKUP(A:A,Лист2!$A:$F,2,FALSE)</f>
        <v>ВНИИССОК п., Рябиновая, 1</v>
      </c>
      <c r="S2594" s="57">
        <f>G2594*1</f>
        <v>41.47</v>
      </c>
    </row>
    <row r="2595" spans="1:19" ht="11.85" customHeight="1" x14ac:dyDescent="0.2">
      <c r="A2595" s="48" t="s">
        <v>428</v>
      </c>
      <c r="B2595" s="209"/>
      <c r="C2595" s="210"/>
      <c r="D2595" s="211"/>
      <c r="E2595" s="204" t="s">
        <v>403</v>
      </c>
      <c r="F2595" s="205"/>
      <c r="G2595" s="50" t="s">
        <v>402</v>
      </c>
      <c r="H2595" s="204" t="s">
        <v>401</v>
      </c>
      <c r="I2595" s="205"/>
      <c r="K2595" s="48" t="str">
        <f t="shared" si="80"/>
        <v>п ВНИИССОК, ул Рябиновая, 1</v>
      </c>
      <c r="L2595" s="48" t="str">
        <f>VLOOKUP(A:A,Лист2!$A:$F,2,FALSE)</f>
        <v>ВНИИССОК п., Рябиновая, 1</v>
      </c>
      <c r="S2595" s="48">
        <f t="shared" si="81"/>
        <v>0</v>
      </c>
    </row>
    <row r="2596" spans="1:19" ht="11.1" customHeight="1" x14ac:dyDescent="0.2">
      <c r="A2596" s="48" t="s">
        <v>428</v>
      </c>
      <c r="B2596" s="209"/>
      <c r="C2596" s="210"/>
      <c r="D2596" s="211"/>
      <c r="E2596" s="204" t="s">
        <v>400</v>
      </c>
      <c r="F2596" s="205"/>
      <c r="G2596" s="50" t="s">
        <v>350</v>
      </c>
      <c r="H2596" s="204" t="s">
        <v>396</v>
      </c>
      <c r="I2596" s="205"/>
      <c r="K2596" s="48" t="str">
        <f t="shared" si="80"/>
        <v>п ВНИИССОК, ул Рябиновая, 1</v>
      </c>
      <c r="L2596" s="48" t="str">
        <f>VLOOKUP(A:A,Лист2!$A:$F,2,FALSE)</f>
        <v>ВНИИССОК п., Рябиновая, 1</v>
      </c>
      <c r="S2596" s="48">
        <f t="shared" si="81"/>
        <v>0</v>
      </c>
    </row>
    <row r="2597" spans="1:19" ht="11.85" customHeight="1" x14ac:dyDescent="0.2">
      <c r="A2597" s="48" t="s">
        <v>428</v>
      </c>
      <c r="B2597" s="209"/>
      <c r="C2597" s="210"/>
      <c r="D2597" s="211"/>
      <c r="E2597" s="204" t="s">
        <v>399</v>
      </c>
      <c r="F2597" s="205"/>
      <c r="G2597" s="50" t="s">
        <v>390</v>
      </c>
      <c r="H2597" s="204" t="s">
        <v>398</v>
      </c>
      <c r="I2597" s="205"/>
      <c r="K2597" s="48" t="str">
        <f t="shared" si="80"/>
        <v>п ВНИИССОК, ул Рябиновая, 1</v>
      </c>
      <c r="L2597" s="48" t="str">
        <f>VLOOKUP(A:A,Лист2!$A:$F,2,FALSE)</f>
        <v>ВНИИССОК п., Рябиновая, 1</v>
      </c>
      <c r="S2597" s="48">
        <f t="shared" si="81"/>
        <v>0</v>
      </c>
    </row>
    <row r="2598" spans="1:19" ht="11.85" customHeight="1" x14ac:dyDescent="0.2">
      <c r="A2598" s="48" t="s">
        <v>428</v>
      </c>
      <c r="B2598" s="209"/>
      <c r="C2598" s="210"/>
      <c r="D2598" s="211"/>
      <c r="E2598" s="204" t="s">
        <v>397</v>
      </c>
      <c r="F2598" s="205"/>
      <c r="G2598" s="50" t="s">
        <v>350</v>
      </c>
      <c r="H2598" s="204" t="s">
        <v>396</v>
      </c>
      <c r="I2598" s="205"/>
      <c r="K2598" s="48" t="str">
        <f t="shared" si="80"/>
        <v>п ВНИИССОК, ул Рябиновая, 1</v>
      </c>
      <c r="L2598" s="48" t="str">
        <f>VLOOKUP(A:A,Лист2!$A:$F,2,FALSE)</f>
        <v>ВНИИССОК п., Рябиновая, 1</v>
      </c>
      <c r="S2598" s="48">
        <f t="shared" si="81"/>
        <v>0</v>
      </c>
    </row>
    <row r="2599" spans="1:19" ht="11.85" customHeight="1" x14ac:dyDescent="0.2">
      <c r="A2599" s="48" t="s">
        <v>428</v>
      </c>
      <c r="B2599" s="209"/>
      <c r="C2599" s="210"/>
      <c r="D2599" s="211"/>
      <c r="E2599" s="204" t="s">
        <v>376</v>
      </c>
      <c r="F2599" s="205"/>
      <c r="G2599" s="50" t="s">
        <v>341</v>
      </c>
      <c r="H2599" s="204" t="s">
        <v>375</v>
      </c>
      <c r="I2599" s="205"/>
      <c r="K2599" s="48" t="str">
        <f t="shared" si="80"/>
        <v>п ВНИИССОК, ул Рябиновая, 1</v>
      </c>
      <c r="L2599" s="48" t="str">
        <f>VLOOKUP(A:A,Лист2!$A:$F,2,FALSE)</f>
        <v>ВНИИССОК п., Рябиновая, 1</v>
      </c>
      <c r="S2599" s="48">
        <f t="shared" si="81"/>
        <v>0</v>
      </c>
    </row>
    <row r="2600" spans="1:19" ht="11.1" customHeight="1" x14ac:dyDescent="0.2">
      <c r="A2600" s="48" t="s">
        <v>428</v>
      </c>
      <c r="B2600" s="209"/>
      <c r="C2600" s="210"/>
      <c r="D2600" s="211"/>
      <c r="E2600" s="204" t="s">
        <v>395</v>
      </c>
      <c r="F2600" s="205"/>
      <c r="G2600" s="50" t="s">
        <v>352</v>
      </c>
      <c r="H2600" s="204" t="s">
        <v>336</v>
      </c>
      <c r="I2600" s="205"/>
      <c r="K2600" s="48" t="str">
        <f t="shared" si="80"/>
        <v>п ВНИИССОК, ул Рябиновая, 1</v>
      </c>
      <c r="L2600" s="48" t="str">
        <f>VLOOKUP(A:A,Лист2!$A:$F,2,FALSE)</f>
        <v>ВНИИССОК п., Рябиновая, 1</v>
      </c>
      <c r="S2600" s="48">
        <f t="shared" si="81"/>
        <v>0</v>
      </c>
    </row>
    <row r="2601" spans="1:19" ht="11.85" customHeight="1" x14ac:dyDescent="0.2">
      <c r="A2601" s="48" t="s">
        <v>428</v>
      </c>
      <c r="B2601" s="201"/>
      <c r="C2601" s="202"/>
      <c r="D2601" s="203"/>
      <c r="E2601" s="204" t="s">
        <v>394</v>
      </c>
      <c r="F2601" s="205"/>
      <c r="G2601" s="50" t="s">
        <v>352</v>
      </c>
      <c r="H2601" s="204" t="s">
        <v>336</v>
      </c>
      <c r="I2601" s="205"/>
      <c r="K2601" s="48" t="str">
        <f t="shared" si="80"/>
        <v>п ВНИИССОК, ул Рябиновая, 1</v>
      </c>
      <c r="L2601" s="48" t="str">
        <f>VLOOKUP(A:A,Лист2!$A:$F,2,FALSE)</f>
        <v>ВНИИССОК п., Рябиновая, 1</v>
      </c>
      <c r="S2601" s="48">
        <f t="shared" si="81"/>
        <v>0</v>
      </c>
    </row>
    <row r="2602" spans="1:19" ht="11.85" customHeight="1" x14ac:dyDescent="0.2">
      <c r="A2602" s="48" t="s">
        <v>428</v>
      </c>
      <c r="B2602" s="51"/>
      <c r="C2602" s="196" t="s">
        <v>427</v>
      </c>
      <c r="D2602" s="197"/>
      <c r="E2602" s="197"/>
      <c r="F2602" s="197"/>
      <c r="G2602" s="197"/>
      <c r="H2602" s="197"/>
      <c r="I2602" s="196"/>
      <c r="K2602" s="48" t="str">
        <f t="shared" si="80"/>
        <v>п ВНИИССОК, ул Рябиновая, 1</v>
      </c>
      <c r="L2602" s="48" t="str">
        <f>VLOOKUP(A:A,Лист2!$A:$F,2,FALSE)</f>
        <v>ВНИИССОК п., Рябиновая, 1</v>
      </c>
      <c r="S2602" s="48">
        <f t="shared" si="81"/>
        <v>0</v>
      </c>
    </row>
    <row r="2603" spans="1:19" ht="11.85" customHeight="1" x14ac:dyDescent="0.2">
      <c r="A2603" s="48" t="s">
        <v>427</v>
      </c>
      <c r="B2603" s="198" t="s">
        <v>414</v>
      </c>
      <c r="C2603" s="199"/>
      <c r="D2603" s="200"/>
      <c r="E2603" s="204" t="s">
        <v>413</v>
      </c>
      <c r="F2603" s="205"/>
      <c r="G2603" s="50" t="s">
        <v>350</v>
      </c>
      <c r="H2603" s="204" t="s">
        <v>375</v>
      </c>
      <c r="I2603" s="205"/>
      <c r="K2603" s="48" t="str">
        <f t="shared" si="80"/>
        <v>п ВНИИССОК, ул Рябиновая, 3</v>
      </c>
      <c r="L2603" s="48" t="str">
        <f>VLOOKUP(A:A,Лист2!$A:$F,2,FALSE)</f>
        <v>ВНИИССОК п., Рябиновая, 3</v>
      </c>
      <c r="S2603" s="48">
        <f t="shared" si="81"/>
        <v>0</v>
      </c>
    </row>
    <row r="2604" spans="1:19" ht="11.1" customHeight="1" x14ac:dyDescent="0.2">
      <c r="A2604" s="48" t="s">
        <v>427</v>
      </c>
      <c r="B2604" s="209"/>
      <c r="C2604" s="210"/>
      <c r="D2604" s="211"/>
      <c r="E2604" s="204" t="s">
        <v>412</v>
      </c>
      <c r="F2604" s="205"/>
      <c r="G2604" s="50" t="s">
        <v>350</v>
      </c>
      <c r="H2604" s="204" t="s">
        <v>411</v>
      </c>
      <c r="I2604" s="205"/>
      <c r="K2604" s="48" t="str">
        <f t="shared" si="80"/>
        <v>п ВНИИССОК, ул Рябиновая, 3</v>
      </c>
      <c r="L2604" s="48" t="str">
        <f>VLOOKUP(A:A,Лист2!$A:$F,2,FALSE)</f>
        <v>ВНИИССОК п., Рябиновая, 3</v>
      </c>
      <c r="S2604" s="48">
        <f t="shared" si="81"/>
        <v>0</v>
      </c>
    </row>
    <row r="2605" spans="1:19" ht="11.85" customHeight="1" x14ac:dyDescent="0.2">
      <c r="A2605" s="48" t="s">
        <v>427</v>
      </c>
      <c r="B2605" s="209"/>
      <c r="C2605" s="210"/>
      <c r="D2605" s="211"/>
      <c r="E2605" s="204" t="s">
        <v>410</v>
      </c>
      <c r="F2605" s="205"/>
      <c r="G2605" s="50" t="s">
        <v>402</v>
      </c>
      <c r="H2605" s="204" t="s">
        <v>409</v>
      </c>
      <c r="I2605" s="205"/>
      <c r="K2605" s="48" t="str">
        <f t="shared" si="80"/>
        <v>п ВНИИССОК, ул Рябиновая, 3</v>
      </c>
      <c r="L2605" s="48" t="str">
        <f>VLOOKUP(A:A,Лист2!$A:$F,2,FALSE)</f>
        <v>ВНИИССОК п., Рябиновая, 3</v>
      </c>
      <c r="S2605" s="48">
        <f t="shared" si="81"/>
        <v>0</v>
      </c>
    </row>
    <row r="2606" spans="1:19" ht="11.85" customHeight="1" x14ac:dyDescent="0.2">
      <c r="A2606" s="48" t="s">
        <v>427</v>
      </c>
      <c r="B2606" s="209"/>
      <c r="C2606" s="210"/>
      <c r="D2606" s="211"/>
      <c r="E2606" s="204" t="s">
        <v>408</v>
      </c>
      <c r="F2606" s="205"/>
      <c r="G2606" s="50" t="s">
        <v>390</v>
      </c>
      <c r="H2606" s="204" t="s">
        <v>375</v>
      </c>
      <c r="I2606" s="205"/>
      <c r="K2606" s="48" t="str">
        <f t="shared" si="80"/>
        <v>п ВНИИССОК, ул Рябиновая, 3</v>
      </c>
      <c r="L2606" s="48" t="str">
        <f>VLOOKUP(A:A,Лист2!$A:$F,2,FALSE)</f>
        <v>ВНИИССОК п., Рябиновая, 3</v>
      </c>
      <c r="S2606" s="48">
        <f t="shared" si="81"/>
        <v>0</v>
      </c>
    </row>
    <row r="2607" spans="1:19" ht="11.85" customHeight="1" x14ac:dyDescent="0.2">
      <c r="A2607" s="48" t="s">
        <v>427</v>
      </c>
      <c r="B2607" s="201"/>
      <c r="C2607" s="202"/>
      <c r="D2607" s="203"/>
      <c r="E2607" s="204" t="s">
        <v>407</v>
      </c>
      <c r="F2607" s="205"/>
      <c r="G2607" s="50" t="s">
        <v>390</v>
      </c>
      <c r="H2607" s="204" t="s">
        <v>406</v>
      </c>
      <c r="I2607" s="205"/>
      <c r="K2607" s="48" t="str">
        <f t="shared" si="80"/>
        <v>п ВНИИССОК, ул Рябиновая, 3</v>
      </c>
      <c r="L2607" s="48" t="str">
        <f>VLOOKUP(A:A,Лист2!$A:$F,2,FALSE)</f>
        <v>ВНИИССОК п., Рябиновая, 3</v>
      </c>
      <c r="S2607" s="48">
        <f t="shared" si="81"/>
        <v>0</v>
      </c>
    </row>
    <row r="2608" spans="1:19" ht="11.1" customHeight="1" x14ac:dyDescent="0.2">
      <c r="A2608" s="48" t="s">
        <v>427</v>
      </c>
      <c r="B2608" s="198" t="s">
        <v>339</v>
      </c>
      <c r="C2608" s="199"/>
      <c r="D2608" s="200"/>
      <c r="E2608" s="204" t="s">
        <v>405</v>
      </c>
      <c r="F2608" s="205"/>
      <c r="G2608" s="50" t="s">
        <v>404</v>
      </c>
      <c r="H2608" s="204" t="s">
        <v>336</v>
      </c>
      <c r="I2608" s="205"/>
      <c r="K2608" s="48" t="str">
        <f t="shared" si="80"/>
        <v>п ВНИИССОК, ул Рябиновая, 3</v>
      </c>
      <c r="L2608" s="48" t="str">
        <f>VLOOKUP(A:A,Лист2!$A:$F,2,FALSE)</f>
        <v>ВНИИССОК п., Рябиновая, 3</v>
      </c>
      <c r="S2608" s="57">
        <f>G2608*1</f>
        <v>41.47</v>
      </c>
    </row>
    <row r="2609" spans="1:19" ht="11.85" customHeight="1" x14ac:dyDescent="0.2">
      <c r="A2609" s="48" t="s">
        <v>427</v>
      </c>
      <c r="B2609" s="209"/>
      <c r="C2609" s="210"/>
      <c r="D2609" s="211"/>
      <c r="E2609" s="204" t="s">
        <v>421</v>
      </c>
      <c r="F2609" s="205"/>
      <c r="G2609" s="50" t="s">
        <v>402</v>
      </c>
      <c r="H2609" s="204" t="s">
        <v>379</v>
      </c>
      <c r="I2609" s="205"/>
      <c r="K2609" s="48" t="str">
        <f t="shared" si="80"/>
        <v>п ВНИИССОК, ул Рябиновая, 3</v>
      </c>
      <c r="L2609" s="48" t="str">
        <f>VLOOKUP(A:A,Лист2!$A:$F,2,FALSE)</f>
        <v>ВНИИССОК п., Рябиновая, 3</v>
      </c>
      <c r="S2609" s="48">
        <f t="shared" si="81"/>
        <v>0</v>
      </c>
    </row>
    <row r="2610" spans="1:19" ht="11.85" customHeight="1" x14ac:dyDescent="0.2">
      <c r="A2610" s="48" t="s">
        <v>427</v>
      </c>
      <c r="B2610" s="209"/>
      <c r="C2610" s="210"/>
      <c r="D2610" s="211"/>
      <c r="E2610" s="204" t="s">
        <v>420</v>
      </c>
      <c r="F2610" s="205"/>
      <c r="G2610" s="50" t="s">
        <v>350</v>
      </c>
      <c r="H2610" s="204" t="s">
        <v>416</v>
      </c>
      <c r="I2610" s="205"/>
      <c r="K2610" s="48" t="str">
        <f t="shared" si="80"/>
        <v>п ВНИИССОК, ул Рябиновая, 3</v>
      </c>
      <c r="L2610" s="48" t="str">
        <f>VLOOKUP(A:A,Лист2!$A:$F,2,FALSE)</f>
        <v>ВНИИССОК п., Рябиновая, 3</v>
      </c>
      <c r="S2610" s="48">
        <f t="shared" si="81"/>
        <v>0</v>
      </c>
    </row>
    <row r="2611" spans="1:19" ht="11.85" customHeight="1" x14ac:dyDescent="0.2">
      <c r="A2611" s="48" t="s">
        <v>427</v>
      </c>
      <c r="B2611" s="201"/>
      <c r="C2611" s="202"/>
      <c r="D2611" s="203"/>
      <c r="E2611" s="204" t="s">
        <v>419</v>
      </c>
      <c r="F2611" s="205"/>
      <c r="G2611" s="50" t="s">
        <v>390</v>
      </c>
      <c r="H2611" s="204" t="s">
        <v>418</v>
      </c>
      <c r="I2611" s="205"/>
      <c r="K2611" s="48" t="str">
        <f t="shared" si="80"/>
        <v>п ВНИИССОК, ул Рябиновая, 3</v>
      </c>
      <c r="L2611" s="48" t="str">
        <f>VLOOKUP(A:A,Лист2!$A:$F,2,FALSE)</f>
        <v>ВНИИССОК п., Рябиновая, 3</v>
      </c>
      <c r="S2611" s="48">
        <f t="shared" si="81"/>
        <v>0</v>
      </c>
    </row>
    <row r="2612" spans="1:19" ht="11.85" customHeight="1" x14ac:dyDescent="0.2">
      <c r="A2612" s="48" t="s">
        <v>427</v>
      </c>
      <c r="B2612" s="198" t="s">
        <v>339</v>
      </c>
      <c r="C2612" s="199"/>
      <c r="D2612" s="200"/>
      <c r="E2612" s="204" t="s">
        <v>417</v>
      </c>
      <c r="F2612" s="205"/>
      <c r="G2612" s="50" t="s">
        <v>350</v>
      </c>
      <c r="H2612" s="204" t="s">
        <v>416</v>
      </c>
      <c r="I2612" s="205"/>
      <c r="K2612" s="48" t="str">
        <f t="shared" si="80"/>
        <v>п ВНИИССОК, ул Рябиновая, 3</v>
      </c>
      <c r="L2612" s="48" t="str">
        <f>VLOOKUP(A:A,Лист2!$A:$F,2,FALSE)</f>
        <v>ВНИИССОК п., Рябиновая, 3</v>
      </c>
      <c r="S2612" s="48">
        <f t="shared" si="81"/>
        <v>0</v>
      </c>
    </row>
    <row r="2613" spans="1:19" ht="11.85" customHeight="1" x14ac:dyDescent="0.2">
      <c r="A2613" s="48" t="s">
        <v>427</v>
      </c>
      <c r="B2613" s="209"/>
      <c r="C2613" s="210"/>
      <c r="D2613" s="211"/>
      <c r="E2613" s="204" t="s">
        <v>376</v>
      </c>
      <c r="F2613" s="205"/>
      <c r="G2613" s="50" t="s">
        <v>341</v>
      </c>
      <c r="H2613" s="204" t="s">
        <v>375</v>
      </c>
      <c r="I2613" s="205"/>
      <c r="K2613" s="48" t="str">
        <f t="shared" si="80"/>
        <v>п ВНИИССОК, ул Рябиновая, 3</v>
      </c>
      <c r="L2613" s="48" t="str">
        <f>VLOOKUP(A:A,Лист2!$A:$F,2,FALSE)</f>
        <v>ВНИИССОК п., Рябиновая, 3</v>
      </c>
      <c r="S2613" s="48">
        <f t="shared" si="81"/>
        <v>0</v>
      </c>
    </row>
    <row r="2614" spans="1:19" ht="11.85" customHeight="1" x14ac:dyDescent="0.2">
      <c r="A2614" s="48" t="s">
        <v>427</v>
      </c>
      <c r="B2614" s="209"/>
      <c r="C2614" s="210"/>
      <c r="D2614" s="211"/>
      <c r="E2614" s="204" t="s">
        <v>395</v>
      </c>
      <c r="F2614" s="205"/>
      <c r="G2614" s="50" t="s">
        <v>352</v>
      </c>
      <c r="H2614" s="204" t="s">
        <v>336</v>
      </c>
      <c r="I2614" s="205"/>
      <c r="K2614" s="48" t="str">
        <f t="shared" si="80"/>
        <v>п ВНИИССОК, ул Рябиновая, 3</v>
      </c>
      <c r="L2614" s="48" t="str">
        <f>VLOOKUP(A:A,Лист2!$A:$F,2,FALSE)</f>
        <v>ВНИИССОК п., Рябиновая, 3</v>
      </c>
      <c r="S2614" s="48">
        <f t="shared" si="81"/>
        <v>0</v>
      </c>
    </row>
    <row r="2615" spans="1:19" ht="11.1" customHeight="1" x14ac:dyDescent="0.2">
      <c r="A2615" s="48" t="s">
        <v>427</v>
      </c>
      <c r="B2615" s="201"/>
      <c r="C2615" s="202"/>
      <c r="D2615" s="203"/>
      <c r="E2615" s="204" t="s">
        <v>394</v>
      </c>
      <c r="F2615" s="205"/>
      <c r="G2615" s="50" t="s">
        <v>352</v>
      </c>
      <c r="H2615" s="204" t="s">
        <v>336</v>
      </c>
      <c r="I2615" s="205"/>
      <c r="K2615" s="48" t="str">
        <f t="shared" si="80"/>
        <v>п ВНИИССОК, ул Рябиновая, 3</v>
      </c>
      <c r="L2615" s="48" t="str">
        <f>VLOOKUP(A:A,Лист2!$A:$F,2,FALSE)</f>
        <v>ВНИИССОК п., Рябиновая, 3</v>
      </c>
      <c r="S2615" s="48">
        <f t="shared" si="81"/>
        <v>0</v>
      </c>
    </row>
    <row r="2616" spans="1:19" ht="11.85" customHeight="1" x14ac:dyDescent="0.2">
      <c r="A2616" s="48" t="s">
        <v>427</v>
      </c>
      <c r="B2616" s="51"/>
      <c r="C2616" s="196" t="s">
        <v>426</v>
      </c>
      <c r="D2616" s="197"/>
      <c r="E2616" s="197"/>
      <c r="F2616" s="197"/>
      <c r="G2616" s="197"/>
      <c r="H2616" s="197"/>
      <c r="I2616" s="196"/>
      <c r="K2616" s="48" t="str">
        <f t="shared" si="80"/>
        <v>п ВНИИССОК, ул Рябиновая, 3</v>
      </c>
      <c r="L2616" s="48" t="str">
        <f>VLOOKUP(A:A,Лист2!$A:$F,2,FALSE)</f>
        <v>ВНИИССОК п., Рябиновая, 3</v>
      </c>
      <c r="S2616" s="48">
        <f t="shared" si="81"/>
        <v>0</v>
      </c>
    </row>
    <row r="2617" spans="1:19" ht="11.85" customHeight="1" x14ac:dyDescent="0.2">
      <c r="A2617" s="48" t="s">
        <v>426</v>
      </c>
      <c r="B2617" s="198" t="s">
        <v>414</v>
      </c>
      <c r="C2617" s="199"/>
      <c r="D2617" s="200"/>
      <c r="E2617" s="204" t="s">
        <v>413</v>
      </c>
      <c r="F2617" s="205"/>
      <c r="G2617" s="50" t="s">
        <v>350</v>
      </c>
      <c r="H2617" s="204" t="s">
        <v>375</v>
      </c>
      <c r="I2617" s="205"/>
      <c r="K2617" s="48" t="str">
        <f t="shared" si="80"/>
        <v>п ВНИИССОК, ул Рябиновая, 4</v>
      </c>
      <c r="L2617" s="48" t="str">
        <f>VLOOKUP(A:A,Лист2!$A:$F,2,FALSE)</f>
        <v>ВНИИССОК п., Рябиновая, 4</v>
      </c>
      <c r="S2617" s="48">
        <f t="shared" si="81"/>
        <v>0</v>
      </c>
    </row>
    <row r="2618" spans="1:19" ht="11.85" customHeight="1" x14ac:dyDescent="0.2">
      <c r="A2618" s="48" t="s">
        <v>426</v>
      </c>
      <c r="B2618" s="209"/>
      <c r="C2618" s="210"/>
      <c r="D2618" s="211"/>
      <c r="E2618" s="204" t="s">
        <v>412</v>
      </c>
      <c r="F2618" s="205"/>
      <c r="G2618" s="50" t="s">
        <v>350</v>
      </c>
      <c r="H2618" s="204" t="s">
        <v>411</v>
      </c>
      <c r="I2618" s="205"/>
      <c r="K2618" s="48" t="str">
        <f t="shared" si="80"/>
        <v>п ВНИИССОК, ул Рябиновая, 4</v>
      </c>
      <c r="L2618" s="48" t="str">
        <f>VLOOKUP(A:A,Лист2!$A:$F,2,FALSE)</f>
        <v>ВНИИССОК п., Рябиновая, 4</v>
      </c>
      <c r="S2618" s="48">
        <f t="shared" si="81"/>
        <v>0</v>
      </c>
    </row>
    <row r="2619" spans="1:19" ht="11.1" customHeight="1" x14ac:dyDescent="0.2">
      <c r="A2619" s="48" t="s">
        <v>426</v>
      </c>
      <c r="B2619" s="209"/>
      <c r="C2619" s="210"/>
      <c r="D2619" s="211"/>
      <c r="E2619" s="204" t="s">
        <v>410</v>
      </c>
      <c r="F2619" s="205"/>
      <c r="G2619" s="50" t="s">
        <v>402</v>
      </c>
      <c r="H2619" s="204" t="s">
        <v>409</v>
      </c>
      <c r="I2619" s="205"/>
      <c r="K2619" s="48" t="str">
        <f t="shared" si="80"/>
        <v>п ВНИИССОК, ул Рябиновая, 4</v>
      </c>
      <c r="L2619" s="48" t="str">
        <f>VLOOKUP(A:A,Лист2!$A:$F,2,FALSE)</f>
        <v>ВНИИССОК п., Рябиновая, 4</v>
      </c>
      <c r="S2619" s="48">
        <f t="shared" si="81"/>
        <v>0</v>
      </c>
    </row>
    <row r="2620" spans="1:19" ht="11.85" customHeight="1" x14ac:dyDescent="0.2">
      <c r="A2620" s="48" t="s">
        <v>426</v>
      </c>
      <c r="B2620" s="209"/>
      <c r="C2620" s="210"/>
      <c r="D2620" s="211"/>
      <c r="E2620" s="204" t="s">
        <v>408</v>
      </c>
      <c r="F2620" s="205"/>
      <c r="G2620" s="50" t="s">
        <v>390</v>
      </c>
      <c r="H2620" s="204" t="s">
        <v>375</v>
      </c>
      <c r="I2620" s="205"/>
      <c r="K2620" s="48" t="str">
        <f t="shared" si="80"/>
        <v>п ВНИИССОК, ул Рябиновая, 4</v>
      </c>
      <c r="L2620" s="48" t="str">
        <f>VLOOKUP(A:A,Лист2!$A:$F,2,FALSE)</f>
        <v>ВНИИССОК п., Рябиновая, 4</v>
      </c>
      <c r="S2620" s="48">
        <f t="shared" si="81"/>
        <v>0</v>
      </c>
    </row>
    <row r="2621" spans="1:19" ht="11.85" customHeight="1" x14ac:dyDescent="0.2">
      <c r="A2621" s="48" t="s">
        <v>426</v>
      </c>
      <c r="B2621" s="201"/>
      <c r="C2621" s="202"/>
      <c r="D2621" s="203"/>
      <c r="E2621" s="204" t="s">
        <v>407</v>
      </c>
      <c r="F2621" s="205"/>
      <c r="G2621" s="50" t="s">
        <v>390</v>
      </c>
      <c r="H2621" s="204" t="s">
        <v>406</v>
      </c>
      <c r="I2621" s="205"/>
      <c r="K2621" s="48" t="str">
        <f t="shared" si="80"/>
        <v>п ВНИИССОК, ул Рябиновая, 4</v>
      </c>
      <c r="L2621" s="48" t="str">
        <f>VLOOKUP(A:A,Лист2!$A:$F,2,FALSE)</f>
        <v>ВНИИССОК п., Рябиновая, 4</v>
      </c>
      <c r="S2621" s="48">
        <f t="shared" si="81"/>
        <v>0</v>
      </c>
    </row>
    <row r="2622" spans="1:19" ht="11.85" customHeight="1" x14ac:dyDescent="0.2">
      <c r="A2622" s="48" t="s">
        <v>426</v>
      </c>
      <c r="B2622" s="198" t="s">
        <v>339</v>
      </c>
      <c r="C2622" s="199"/>
      <c r="D2622" s="200"/>
      <c r="E2622" s="204" t="s">
        <v>405</v>
      </c>
      <c r="F2622" s="205"/>
      <c r="G2622" s="50" t="s">
        <v>404</v>
      </c>
      <c r="H2622" s="204" t="s">
        <v>336</v>
      </c>
      <c r="I2622" s="205"/>
      <c r="K2622" s="48" t="str">
        <f t="shared" si="80"/>
        <v>п ВНИИССОК, ул Рябиновая, 4</v>
      </c>
      <c r="L2622" s="48" t="str">
        <f>VLOOKUP(A:A,Лист2!$A:$F,2,FALSE)</f>
        <v>ВНИИССОК п., Рябиновая, 4</v>
      </c>
      <c r="S2622" s="57">
        <f>G2622*1</f>
        <v>41.47</v>
      </c>
    </row>
    <row r="2623" spans="1:19" ht="11.1" customHeight="1" x14ac:dyDescent="0.2">
      <c r="A2623" s="48" t="s">
        <v>426</v>
      </c>
      <c r="B2623" s="209"/>
      <c r="C2623" s="210"/>
      <c r="D2623" s="211"/>
      <c r="E2623" s="204" t="s">
        <v>421</v>
      </c>
      <c r="F2623" s="205"/>
      <c r="G2623" s="50" t="s">
        <v>402</v>
      </c>
      <c r="H2623" s="204" t="s">
        <v>379</v>
      </c>
      <c r="I2623" s="205"/>
      <c r="K2623" s="48" t="str">
        <f t="shared" si="80"/>
        <v>п ВНИИССОК, ул Рябиновая, 4</v>
      </c>
      <c r="L2623" s="48" t="str">
        <f>VLOOKUP(A:A,Лист2!$A:$F,2,FALSE)</f>
        <v>ВНИИССОК п., Рябиновая, 4</v>
      </c>
      <c r="S2623" s="48">
        <f t="shared" si="81"/>
        <v>0</v>
      </c>
    </row>
    <row r="2624" spans="1:19" ht="11.85" customHeight="1" x14ac:dyDescent="0.2">
      <c r="A2624" s="48" t="s">
        <v>426</v>
      </c>
      <c r="B2624" s="209"/>
      <c r="C2624" s="210"/>
      <c r="D2624" s="211"/>
      <c r="E2624" s="204" t="s">
        <v>420</v>
      </c>
      <c r="F2624" s="205"/>
      <c r="G2624" s="50" t="s">
        <v>350</v>
      </c>
      <c r="H2624" s="204" t="s">
        <v>416</v>
      </c>
      <c r="I2624" s="205"/>
      <c r="K2624" s="48" t="str">
        <f t="shared" si="80"/>
        <v>п ВНИИССОК, ул Рябиновая, 4</v>
      </c>
      <c r="L2624" s="48" t="str">
        <f>VLOOKUP(A:A,Лист2!$A:$F,2,FALSE)</f>
        <v>ВНИИССОК п., Рябиновая, 4</v>
      </c>
      <c r="S2624" s="48">
        <f t="shared" si="81"/>
        <v>0</v>
      </c>
    </row>
    <row r="2625" spans="1:19" ht="11.85" customHeight="1" x14ac:dyDescent="0.2">
      <c r="A2625" s="48" t="s">
        <v>426</v>
      </c>
      <c r="B2625" s="209"/>
      <c r="C2625" s="210"/>
      <c r="D2625" s="211"/>
      <c r="E2625" s="204" t="s">
        <v>419</v>
      </c>
      <c r="F2625" s="205"/>
      <c r="G2625" s="50" t="s">
        <v>390</v>
      </c>
      <c r="H2625" s="204" t="s">
        <v>418</v>
      </c>
      <c r="I2625" s="205"/>
      <c r="K2625" s="48" t="str">
        <f t="shared" si="80"/>
        <v>п ВНИИССОК, ул Рябиновая, 4</v>
      </c>
      <c r="L2625" s="48" t="str">
        <f>VLOOKUP(A:A,Лист2!$A:$F,2,FALSE)</f>
        <v>ВНИИССОК п., Рябиновая, 4</v>
      </c>
      <c r="S2625" s="48">
        <f t="shared" si="81"/>
        <v>0</v>
      </c>
    </row>
    <row r="2626" spans="1:19" ht="11.85" customHeight="1" x14ac:dyDescent="0.2">
      <c r="A2626" s="48" t="s">
        <v>426</v>
      </c>
      <c r="B2626" s="209"/>
      <c r="C2626" s="210"/>
      <c r="D2626" s="211"/>
      <c r="E2626" s="204" t="s">
        <v>417</v>
      </c>
      <c r="F2626" s="205"/>
      <c r="G2626" s="50" t="s">
        <v>350</v>
      </c>
      <c r="H2626" s="204" t="s">
        <v>416</v>
      </c>
      <c r="I2626" s="205"/>
      <c r="K2626" s="48" t="str">
        <f t="shared" si="80"/>
        <v>п ВНИИССОК, ул Рябиновая, 4</v>
      </c>
      <c r="L2626" s="48" t="str">
        <f>VLOOKUP(A:A,Лист2!$A:$F,2,FALSE)</f>
        <v>ВНИИССОК п., Рябиновая, 4</v>
      </c>
      <c r="S2626" s="48">
        <f t="shared" si="81"/>
        <v>0</v>
      </c>
    </row>
    <row r="2627" spans="1:19" ht="11.1" customHeight="1" x14ac:dyDescent="0.2">
      <c r="A2627" s="48" t="s">
        <v>426</v>
      </c>
      <c r="B2627" s="209"/>
      <c r="C2627" s="210"/>
      <c r="D2627" s="211"/>
      <c r="E2627" s="204" t="s">
        <v>376</v>
      </c>
      <c r="F2627" s="205"/>
      <c r="G2627" s="50" t="s">
        <v>341</v>
      </c>
      <c r="H2627" s="204" t="s">
        <v>375</v>
      </c>
      <c r="I2627" s="205"/>
      <c r="K2627" s="48" t="str">
        <f t="shared" si="80"/>
        <v>п ВНИИССОК, ул Рябиновая, 4</v>
      </c>
      <c r="L2627" s="48" t="str">
        <f>VLOOKUP(A:A,Лист2!$A:$F,2,FALSE)</f>
        <v>ВНИИССОК п., Рябиновая, 4</v>
      </c>
      <c r="S2627" s="48">
        <f t="shared" si="81"/>
        <v>0</v>
      </c>
    </row>
    <row r="2628" spans="1:19" ht="11.85" customHeight="1" x14ac:dyDescent="0.2">
      <c r="A2628" s="48" t="s">
        <v>426</v>
      </c>
      <c r="B2628" s="209"/>
      <c r="C2628" s="210"/>
      <c r="D2628" s="211"/>
      <c r="E2628" s="204" t="s">
        <v>395</v>
      </c>
      <c r="F2628" s="205"/>
      <c r="G2628" s="50" t="s">
        <v>352</v>
      </c>
      <c r="H2628" s="204" t="s">
        <v>336</v>
      </c>
      <c r="I2628" s="205"/>
      <c r="K2628" s="48" t="str">
        <f t="shared" si="80"/>
        <v>п ВНИИССОК, ул Рябиновая, 4</v>
      </c>
      <c r="L2628" s="48" t="str">
        <f>VLOOKUP(A:A,Лист2!$A:$F,2,FALSE)</f>
        <v>ВНИИССОК п., Рябиновая, 4</v>
      </c>
      <c r="S2628" s="48">
        <f t="shared" si="81"/>
        <v>0</v>
      </c>
    </row>
    <row r="2629" spans="1:19" ht="11.85" customHeight="1" x14ac:dyDescent="0.2">
      <c r="A2629" s="48" t="s">
        <v>426</v>
      </c>
      <c r="B2629" s="201"/>
      <c r="C2629" s="202"/>
      <c r="D2629" s="203"/>
      <c r="E2629" s="204" t="s">
        <v>394</v>
      </c>
      <c r="F2629" s="205"/>
      <c r="G2629" s="50" t="s">
        <v>352</v>
      </c>
      <c r="H2629" s="204" t="s">
        <v>336</v>
      </c>
      <c r="I2629" s="205"/>
      <c r="K2629" s="48" t="str">
        <f t="shared" si="80"/>
        <v>п ВНИИССОК, ул Рябиновая, 4</v>
      </c>
      <c r="L2629" s="48" t="str">
        <f>VLOOKUP(A:A,Лист2!$A:$F,2,FALSE)</f>
        <v>ВНИИССОК п., Рябиновая, 4</v>
      </c>
      <c r="S2629" s="48">
        <f t="shared" si="81"/>
        <v>0</v>
      </c>
    </row>
    <row r="2630" spans="1:19" ht="11.85" customHeight="1" x14ac:dyDescent="0.2">
      <c r="A2630" s="48" t="s">
        <v>426</v>
      </c>
      <c r="B2630" s="51"/>
      <c r="C2630" s="196" t="s">
        <v>425</v>
      </c>
      <c r="D2630" s="197"/>
      <c r="E2630" s="197"/>
      <c r="F2630" s="197"/>
      <c r="G2630" s="197"/>
      <c r="H2630" s="197"/>
      <c r="I2630" s="196"/>
      <c r="K2630" s="48" t="str">
        <f t="shared" si="80"/>
        <v>п ВНИИССОК, ул Рябиновая, 4</v>
      </c>
      <c r="L2630" s="48" t="str">
        <f>VLOOKUP(A:A,Лист2!$A:$F,2,FALSE)</f>
        <v>ВНИИССОК п., Рябиновая, 4</v>
      </c>
      <c r="S2630" s="48">
        <f t="shared" si="81"/>
        <v>0</v>
      </c>
    </row>
    <row r="2631" spans="1:19" ht="11.1" customHeight="1" x14ac:dyDescent="0.2">
      <c r="A2631" s="48" t="s">
        <v>425</v>
      </c>
      <c r="B2631" s="198" t="s">
        <v>414</v>
      </c>
      <c r="C2631" s="199"/>
      <c r="D2631" s="200"/>
      <c r="E2631" s="204" t="s">
        <v>413</v>
      </c>
      <c r="F2631" s="205"/>
      <c r="G2631" s="50" t="s">
        <v>350</v>
      </c>
      <c r="H2631" s="204" t="s">
        <v>375</v>
      </c>
      <c r="I2631" s="205"/>
      <c r="K2631" s="48" t="str">
        <f t="shared" si="80"/>
        <v>п ВНИИССОК, ул Рябиновая, 6</v>
      </c>
      <c r="L2631" s="48" t="str">
        <f>VLOOKUP(A:A,Лист2!$A:$F,2,FALSE)</f>
        <v>ВНИИССОК п., Рябиновая, 6</v>
      </c>
      <c r="S2631" s="48">
        <f t="shared" si="81"/>
        <v>0</v>
      </c>
    </row>
    <row r="2632" spans="1:19" ht="11.85" customHeight="1" x14ac:dyDescent="0.2">
      <c r="A2632" s="48" t="s">
        <v>425</v>
      </c>
      <c r="B2632" s="209"/>
      <c r="C2632" s="210"/>
      <c r="D2632" s="211"/>
      <c r="E2632" s="204" t="s">
        <v>412</v>
      </c>
      <c r="F2632" s="205"/>
      <c r="G2632" s="50" t="s">
        <v>350</v>
      </c>
      <c r="H2632" s="204" t="s">
        <v>411</v>
      </c>
      <c r="I2632" s="205"/>
      <c r="K2632" s="48" t="str">
        <f t="shared" si="80"/>
        <v>п ВНИИССОК, ул Рябиновая, 6</v>
      </c>
      <c r="L2632" s="48" t="str">
        <f>VLOOKUP(A:A,Лист2!$A:$F,2,FALSE)</f>
        <v>ВНИИССОК п., Рябиновая, 6</v>
      </c>
      <c r="S2632" s="48">
        <f t="shared" si="81"/>
        <v>0</v>
      </c>
    </row>
    <row r="2633" spans="1:19" ht="11.85" customHeight="1" x14ac:dyDescent="0.2">
      <c r="A2633" s="48" t="s">
        <v>425</v>
      </c>
      <c r="B2633" s="209"/>
      <c r="C2633" s="210"/>
      <c r="D2633" s="211"/>
      <c r="E2633" s="204" t="s">
        <v>410</v>
      </c>
      <c r="F2633" s="205"/>
      <c r="G2633" s="50" t="s">
        <v>402</v>
      </c>
      <c r="H2633" s="204" t="s">
        <v>409</v>
      </c>
      <c r="I2633" s="205"/>
      <c r="K2633" s="48" t="str">
        <f t="shared" si="80"/>
        <v>п ВНИИССОК, ул Рябиновая, 6</v>
      </c>
      <c r="L2633" s="48" t="str">
        <f>VLOOKUP(A:A,Лист2!$A:$F,2,FALSE)</f>
        <v>ВНИИССОК п., Рябиновая, 6</v>
      </c>
      <c r="S2633" s="48">
        <f t="shared" si="81"/>
        <v>0</v>
      </c>
    </row>
    <row r="2634" spans="1:19" ht="11.85" customHeight="1" x14ac:dyDescent="0.2">
      <c r="A2634" s="48" t="s">
        <v>425</v>
      </c>
      <c r="B2634" s="209"/>
      <c r="C2634" s="210"/>
      <c r="D2634" s="211"/>
      <c r="E2634" s="204" t="s">
        <v>408</v>
      </c>
      <c r="F2634" s="205"/>
      <c r="G2634" s="50" t="s">
        <v>390</v>
      </c>
      <c r="H2634" s="204" t="s">
        <v>375</v>
      </c>
      <c r="I2634" s="205"/>
      <c r="K2634" s="48" t="str">
        <f t="shared" ref="K2634:K2697" si="82">IF(C2633&gt;0,C2633,K2633)</f>
        <v>п ВНИИССОК, ул Рябиновая, 6</v>
      </c>
      <c r="L2634" s="48" t="str">
        <f>VLOOKUP(A:A,Лист2!$A:$F,2,FALSE)</f>
        <v>ВНИИССОК п., Рябиновая, 6</v>
      </c>
      <c r="S2634" s="48">
        <f t="shared" ref="S2634:S2697" si="83">IF($E2634=S$7,G2634,0)</f>
        <v>0</v>
      </c>
    </row>
    <row r="2635" spans="1:19" ht="11.1" customHeight="1" x14ac:dyDescent="0.2">
      <c r="A2635" s="48" t="s">
        <v>425</v>
      </c>
      <c r="B2635" s="201"/>
      <c r="C2635" s="202"/>
      <c r="D2635" s="203"/>
      <c r="E2635" s="204" t="s">
        <v>407</v>
      </c>
      <c r="F2635" s="205"/>
      <c r="G2635" s="50" t="s">
        <v>390</v>
      </c>
      <c r="H2635" s="204" t="s">
        <v>406</v>
      </c>
      <c r="I2635" s="205"/>
      <c r="K2635" s="48" t="str">
        <f t="shared" si="82"/>
        <v>п ВНИИССОК, ул Рябиновая, 6</v>
      </c>
      <c r="L2635" s="48" t="str">
        <f>VLOOKUP(A:A,Лист2!$A:$F,2,FALSE)</f>
        <v>ВНИИССОК п., Рябиновая, 6</v>
      </c>
      <c r="S2635" s="48">
        <f t="shared" si="83"/>
        <v>0</v>
      </c>
    </row>
    <row r="2636" spans="1:19" ht="11.85" customHeight="1" x14ac:dyDescent="0.2">
      <c r="A2636" s="48" t="s">
        <v>425</v>
      </c>
      <c r="B2636" s="198" t="s">
        <v>339</v>
      </c>
      <c r="C2636" s="199"/>
      <c r="D2636" s="200"/>
      <c r="E2636" s="204" t="s">
        <v>405</v>
      </c>
      <c r="F2636" s="205"/>
      <c r="G2636" s="50" t="s">
        <v>404</v>
      </c>
      <c r="H2636" s="204" t="s">
        <v>336</v>
      </c>
      <c r="I2636" s="205"/>
      <c r="K2636" s="48" t="str">
        <f t="shared" si="82"/>
        <v>п ВНИИССОК, ул Рябиновая, 6</v>
      </c>
      <c r="L2636" s="48" t="str">
        <f>VLOOKUP(A:A,Лист2!$A:$F,2,FALSE)</f>
        <v>ВНИИССОК п., Рябиновая, 6</v>
      </c>
      <c r="S2636" s="57">
        <f>G2636*1</f>
        <v>41.47</v>
      </c>
    </row>
    <row r="2637" spans="1:19" ht="11.85" customHeight="1" x14ac:dyDescent="0.2">
      <c r="A2637" s="48" t="s">
        <v>425</v>
      </c>
      <c r="B2637" s="209"/>
      <c r="C2637" s="210"/>
      <c r="D2637" s="211"/>
      <c r="E2637" s="204" t="s">
        <v>421</v>
      </c>
      <c r="F2637" s="205"/>
      <c r="G2637" s="50" t="s">
        <v>402</v>
      </c>
      <c r="H2637" s="204" t="s">
        <v>379</v>
      </c>
      <c r="I2637" s="205"/>
      <c r="K2637" s="48" t="str">
        <f t="shared" si="82"/>
        <v>п ВНИИССОК, ул Рябиновая, 6</v>
      </c>
      <c r="L2637" s="48" t="str">
        <f>VLOOKUP(A:A,Лист2!$A:$F,2,FALSE)</f>
        <v>ВНИИССОК п., Рябиновая, 6</v>
      </c>
      <c r="S2637" s="48">
        <f t="shared" si="83"/>
        <v>0</v>
      </c>
    </row>
    <row r="2638" spans="1:19" ht="11.85" customHeight="1" x14ac:dyDescent="0.2">
      <c r="A2638" s="48" t="s">
        <v>425</v>
      </c>
      <c r="B2638" s="209"/>
      <c r="C2638" s="210"/>
      <c r="D2638" s="211"/>
      <c r="E2638" s="204" t="s">
        <v>420</v>
      </c>
      <c r="F2638" s="205"/>
      <c r="G2638" s="50" t="s">
        <v>350</v>
      </c>
      <c r="H2638" s="204" t="s">
        <v>416</v>
      </c>
      <c r="I2638" s="205"/>
      <c r="K2638" s="48" t="str">
        <f t="shared" si="82"/>
        <v>п ВНИИССОК, ул Рябиновая, 6</v>
      </c>
      <c r="L2638" s="48" t="str">
        <f>VLOOKUP(A:A,Лист2!$A:$F,2,FALSE)</f>
        <v>ВНИИССОК п., Рябиновая, 6</v>
      </c>
      <c r="S2638" s="48">
        <f t="shared" si="83"/>
        <v>0</v>
      </c>
    </row>
    <row r="2639" spans="1:19" ht="11.1" customHeight="1" x14ac:dyDescent="0.2">
      <c r="A2639" s="48" t="s">
        <v>425</v>
      </c>
      <c r="B2639" s="209"/>
      <c r="C2639" s="210"/>
      <c r="D2639" s="211"/>
      <c r="E2639" s="204" t="s">
        <v>419</v>
      </c>
      <c r="F2639" s="205"/>
      <c r="G2639" s="50" t="s">
        <v>390</v>
      </c>
      <c r="H2639" s="204" t="s">
        <v>418</v>
      </c>
      <c r="I2639" s="205"/>
      <c r="K2639" s="48" t="str">
        <f t="shared" si="82"/>
        <v>п ВНИИССОК, ул Рябиновая, 6</v>
      </c>
      <c r="L2639" s="48" t="str">
        <f>VLOOKUP(A:A,Лист2!$A:$F,2,FALSE)</f>
        <v>ВНИИССОК п., Рябиновая, 6</v>
      </c>
      <c r="S2639" s="48">
        <f t="shared" si="83"/>
        <v>0</v>
      </c>
    </row>
    <row r="2640" spans="1:19" ht="11.85" customHeight="1" x14ac:dyDescent="0.2">
      <c r="A2640" s="48" t="s">
        <v>425</v>
      </c>
      <c r="B2640" s="209"/>
      <c r="C2640" s="210"/>
      <c r="D2640" s="211"/>
      <c r="E2640" s="204" t="s">
        <v>417</v>
      </c>
      <c r="F2640" s="205"/>
      <c r="G2640" s="50" t="s">
        <v>350</v>
      </c>
      <c r="H2640" s="204" t="s">
        <v>416</v>
      </c>
      <c r="I2640" s="205"/>
      <c r="K2640" s="48" t="str">
        <f t="shared" si="82"/>
        <v>п ВНИИССОК, ул Рябиновая, 6</v>
      </c>
      <c r="L2640" s="48" t="str">
        <f>VLOOKUP(A:A,Лист2!$A:$F,2,FALSE)</f>
        <v>ВНИИССОК п., Рябиновая, 6</v>
      </c>
      <c r="S2640" s="48">
        <f t="shared" si="83"/>
        <v>0</v>
      </c>
    </row>
    <row r="2641" spans="1:19" ht="11.85" customHeight="1" x14ac:dyDescent="0.2">
      <c r="A2641" s="48" t="s">
        <v>425</v>
      </c>
      <c r="B2641" s="209"/>
      <c r="C2641" s="210"/>
      <c r="D2641" s="211"/>
      <c r="E2641" s="204" t="s">
        <v>376</v>
      </c>
      <c r="F2641" s="205"/>
      <c r="G2641" s="50" t="s">
        <v>341</v>
      </c>
      <c r="H2641" s="204" t="s">
        <v>375</v>
      </c>
      <c r="I2641" s="205"/>
      <c r="K2641" s="48" t="str">
        <f t="shared" si="82"/>
        <v>п ВНИИССОК, ул Рябиновая, 6</v>
      </c>
      <c r="L2641" s="48" t="str">
        <f>VLOOKUP(A:A,Лист2!$A:$F,2,FALSE)</f>
        <v>ВНИИССОК п., Рябиновая, 6</v>
      </c>
      <c r="S2641" s="48">
        <f t="shared" si="83"/>
        <v>0</v>
      </c>
    </row>
    <row r="2642" spans="1:19" ht="11.85" customHeight="1" x14ac:dyDescent="0.2">
      <c r="A2642" s="48" t="s">
        <v>425</v>
      </c>
      <c r="B2642" s="209"/>
      <c r="C2642" s="210"/>
      <c r="D2642" s="211"/>
      <c r="E2642" s="204" t="s">
        <v>395</v>
      </c>
      <c r="F2642" s="205"/>
      <c r="G2642" s="50" t="s">
        <v>352</v>
      </c>
      <c r="H2642" s="204" t="s">
        <v>336</v>
      </c>
      <c r="I2642" s="205"/>
      <c r="K2642" s="48" t="str">
        <f t="shared" si="82"/>
        <v>п ВНИИССОК, ул Рябиновая, 6</v>
      </c>
      <c r="L2642" s="48" t="str">
        <f>VLOOKUP(A:A,Лист2!$A:$F,2,FALSE)</f>
        <v>ВНИИССОК п., Рябиновая, 6</v>
      </c>
      <c r="S2642" s="48">
        <f t="shared" si="83"/>
        <v>0</v>
      </c>
    </row>
    <row r="2643" spans="1:19" ht="11.1" customHeight="1" x14ac:dyDescent="0.2">
      <c r="A2643" s="48" t="s">
        <v>425</v>
      </c>
      <c r="B2643" s="201"/>
      <c r="C2643" s="202"/>
      <c r="D2643" s="203"/>
      <c r="E2643" s="204" t="s">
        <v>394</v>
      </c>
      <c r="F2643" s="205"/>
      <c r="G2643" s="50" t="s">
        <v>352</v>
      </c>
      <c r="H2643" s="204" t="s">
        <v>336</v>
      </c>
      <c r="I2643" s="205"/>
      <c r="K2643" s="48" t="str">
        <f t="shared" si="82"/>
        <v>п ВНИИССОК, ул Рябиновая, 6</v>
      </c>
      <c r="L2643" s="48" t="str">
        <f>VLOOKUP(A:A,Лист2!$A:$F,2,FALSE)</f>
        <v>ВНИИССОК п., Рябиновая, 6</v>
      </c>
      <c r="S2643" s="48">
        <f t="shared" si="83"/>
        <v>0</v>
      </c>
    </row>
    <row r="2644" spans="1:19" ht="11.85" customHeight="1" x14ac:dyDescent="0.2">
      <c r="A2644" s="48" t="s">
        <v>425</v>
      </c>
      <c r="B2644" s="51"/>
      <c r="C2644" s="196" t="s">
        <v>424</v>
      </c>
      <c r="D2644" s="197"/>
      <c r="E2644" s="197"/>
      <c r="F2644" s="197"/>
      <c r="G2644" s="197"/>
      <c r="H2644" s="197"/>
      <c r="I2644" s="196"/>
      <c r="K2644" s="48" t="str">
        <f t="shared" si="82"/>
        <v>п ВНИИССОК, ул Рябиновая, 6</v>
      </c>
      <c r="L2644" s="48" t="str">
        <f>VLOOKUP(A:A,Лист2!$A:$F,2,FALSE)</f>
        <v>ВНИИССОК п., Рябиновая, 6</v>
      </c>
      <c r="S2644" s="48">
        <f t="shared" si="83"/>
        <v>0</v>
      </c>
    </row>
    <row r="2645" spans="1:19" ht="11.85" customHeight="1" x14ac:dyDescent="0.2">
      <c r="A2645" s="48" t="s">
        <v>424</v>
      </c>
      <c r="B2645" s="198" t="s">
        <v>414</v>
      </c>
      <c r="C2645" s="199"/>
      <c r="D2645" s="200"/>
      <c r="E2645" s="204" t="s">
        <v>413</v>
      </c>
      <c r="F2645" s="205"/>
      <c r="G2645" s="50" t="s">
        <v>350</v>
      </c>
      <c r="H2645" s="204" t="s">
        <v>375</v>
      </c>
      <c r="I2645" s="205"/>
      <c r="K2645" s="48" t="str">
        <f t="shared" si="82"/>
        <v>п ВНИИССОК, ул Рябиновая, 7</v>
      </c>
      <c r="L2645" s="48" t="str">
        <f>VLOOKUP(A:A,Лист2!$A:$F,2,FALSE)</f>
        <v>ВНИИССОК п., Рябиновая, 7</v>
      </c>
      <c r="S2645" s="48">
        <f t="shared" si="83"/>
        <v>0</v>
      </c>
    </row>
    <row r="2646" spans="1:19" ht="11.85" customHeight="1" x14ac:dyDescent="0.2">
      <c r="A2646" s="48" t="s">
        <v>424</v>
      </c>
      <c r="B2646" s="209"/>
      <c r="C2646" s="210"/>
      <c r="D2646" s="211"/>
      <c r="E2646" s="204" t="s">
        <v>412</v>
      </c>
      <c r="F2646" s="205"/>
      <c r="G2646" s="50" t="s">
        <v>350</v>
      </c>
      <c r="H2646" s="204" t="s">
        <v>411</v>
      </c>
      <c r="I2646" s="205"/>
      <c r="K2646" s="48" t="str">
        <f t="shared" si="82"/>
        <v>п ВНИИССОК, ул Рябиновая, 7</v>
      </c>
      <c r="L2646" s="48" t="str">
        <f>VLOOKUP(A:A,Лист2!$A:$F,2,FALSE)</f>
        <v>ВНИИССОК п., Рябиновая, 7</v>
      </c>
      <c r="S2646" s="48">
        <f t="shared" si="83"/>
        <v>0</v>
      </c>
    </row>
    <row r="2647" spans="1:19" ht="11.1" customHeight="1" x14ac:dyDescent="0.2">
      <c r="A2647" s="48" t="s">
        <v>424</v>
      </c>
      <c r="B2647" s="209"/>
      <c r="C2647" s="210"/>
      <c r="D2647" s="211"/>
      <c r="E2647" s="204" t="s">
        <v>410</v>
      </c>
      <c r="F2647" s="205"/>
      <c r="G2647" s="50" t="s">
        <v>402</v>
      </c>
      <c r="H2647" s="204" t="s">
        <v>409</v>
      </c>
      <c r="I2647" s="205"/>
      <c r="K2647" s="48" t="str">
        <f t="shared" si="82"/>
        <v>п ВНИИССОК, ул Рябиновая, 7</v>
      </c>
      <c r="L2647" s="48" t="str">
        <f>VLOOKUP(A:A,Лист2!$A:$F,2,FALSE)</f>
        <v>ВНИИССОК п., Рябиновая, 7</v>
      </c>
      <c r="S2647" s="48">
        <f t="shared" si="83"/>
        <v>0</v>
      </c>
    </row>
    <row r="2648" spans="1:19" ht="11.85" customHeight="1" x14ac:dyDescent="0.2">
      <c r="A2648" s="48" t="s">
        <v>424</v>
      </c>
      <c r="B2648" s="209"/>
      <c r="C2648" s="210"/>
      <c r="D2648" s="211"/>
      <c r="E2648" s="204" t="s">
        <v>408</v>
      </c>
      <c r="F2648" s="205"/>
      <c r="G2648" s="50" t="s">
        <v>390</v>
      </c>
      <c r="H2648" s="204" t="s">
        <v>375</v>
      </c>
      <c r="I2648" s="205"/>
      <c r="K2648" s="48" t="str">
        <f t="shared" si="82"/>
        <v>п ВНИИССОК, ул Рябиновая, 7</v>
      </c>
      <c r="L2648" s="48" t="str">
        <f>VLOOKUP(A:A,Лист2!$A:$F,2,FALSE)</f>
        <v>ВНИИССОК п., Рябиновая, 7</v>
      </c>
      <c r="S2648" s="48">
        <f t="shared" si="83"/>
        <v>0</v>
      </c>
    </row>
    <row r="2649" spans="1:19" ht="11.85" customHeight="1" x14ac:dyDescent="0.2">
      <c r="A2649" s="48" t="s">
        <v>424</v>
      </c>
      <c r="B2649" s="201"/>
      <c r="C2649" s="202"/>
      <c r="D2649" s="203"/>
      <c r="E2649" s="204" t="s">
        <v>407</v>
      </c>
      <c r="F2649" s="205"/>
      <c r="G2649" s="50" t="s">
        <v>390</v>
      </c>
      <c r="H2649" s="204" t="s">
        <v>406</v>
      </c>
      <c r="I2649" s="205"/>
      <c r="K2649" s="48" t="str">
        <f t="shared" si="82"/>
        <v>п ВНИИССОК, ул Рябиновая, 7</v>
      </c>
      <c r="L2649" s="48" t="str">
        <f>VLOOKUP(A:A,Лист2!$A:$F,2,FALSE)</f>
        <v>ВНИИССОК п., Рябиновая, 7</v>
      </c>
      <c r="S2649" s="48">
        <f t="shared" si="83"/>
        <v>0</v>
      </c>
    </row>
    <row r="2650" spans="1:19" ht="11.85" customHeight="1" x14ac:dyDescent="0.2">
      <c r="A2650" s="48" t="s">
        <v>424</v>
      </c>
      <c r="B2650" s="198" t="s">
        <v>339</v>
      </c>
      <c r="C2650" s="199"/>
      <c r="D2650" s="200"/>
      <c r="E2650" s="204" t="s">
        <v>405</v>
      </c>
      <c r="F2650" s="205"/>
      <c r="G2650" s="50" t="s">
        <v>404</v>
      </c>
      <c r="H2650" s="204" t="s">
        <v>336</v>
      </c>
      <c r="I2650" s="205"/>
      <c r="K2650" s="48" t="str">
        <f t="shared" si="82"/>
        <v>п ВНИИССОК, ул Рябиновая, 7</v>
      </c>
      <c r="L2650" s="48" t="str">
        <f>VLOOKUP(A:A,Лист2!$A:$F,2,FALSE)</f>
        <v>ВНИИССОК п., Рябиновая, 7</v>
      </c>
      <c r="S2650" s="57">
        <f>G2650*1</f>
        <v>41.47</v>
      </c>
    </row>
    <row r="2651" spans="1:19" ht="11.1" customHeight="1" x14ac:dyDescent="0.2">
      <c r="A2651" s="48" t="s">
        <v>424</v>
      </c>
      <c r="B2651" s="209"/>
      <c r="C2651" s="210"/>
      <c r="D2651" s="211"/>
      <c r="E2651" s="204" t="s">
        <v>421</v>
      </c>
      <c r="F2651" s="205"/>
      <c r="G2651" s="50" t="s">
        <v>402</v>
      </c>
      <c r="H2651" s="204" t="s">
        <v>379</v>
      </c>
      <c r="I2651" s="205"/>
      <c r="K2651" s="48" t="str">
        <f t="shared" si="82"/>
        <v>п ВНИИССОК, ул Рябиновая, 7</v>
      </c>
      <c r="L2651" s="48" t="str">
        <f>VLOOKUP(A:A,Лист2!$A:$F,2,FALSE)</f>
        <v>ВНИИССОК п., Рябиновая, 7</v>
      </c>
      <c r="S2651" s="48">
        <f t="shared" si="83"/>
        <v>0</v>
      </c>
    </row>
    <row r="2652" spans="1:19" ht="11.85" customHeight="1" x14ac:dyDescent="0.2">
      <c r="A2652" s="48" t="s">
        <v>424</v>
      </c>
      <c r="B2652" s="209"/>
      <c r="C2652" s="210"/>
      <c r="D2652" s="211"/>
      <c r="E2652" s="204" t="s">
        <v>420</v>
      </c>
      <c r="F2652" s="205"/>
      <c r="G2652" s="50" t="s">
        <v>350</v>
      </c>
      <c r="H2652" s="204" t="s">
        <v>416</v>
      </c>
      <c r="I2652" s="205"/>
      <c r="K2652" s="48" t="str">
        <f t="shared" si="82"/>
        <v>п ВНИИССОК, ул Рябиновая, 7</v>
      </c>
      <c r="L2652" s="48" t="str">
        <f>VLOOKUP(A:A,Лист2!$A:$F,2,FALSE)</f>
        <v>ВНИИССОК п., Рябиновая, 7</v>
      </c>
      <c r="S2652" s="48">
        <f t="shared" si="83"/>
        <v>0</v>
      </c>
    </row>
    <row r="2653" spans="1:19" ht="11.85" customHeight="1" x14ac:dyDescent="0.2">
      <c r="A2653" s="48" t="s">
        <v>424</v>
      </c>
      <c r="B2653" s="209"/>
      <c r="C2653" s="210"/>
      <c r="D2653" s="211"/>
      <c r="E2653" s="204" t="s">
        <v>419</v>
      </c>
      <c r="F2653" s="205"/>
      <c r="G2653" s="50" t="s">
        <v>390</v>
      </c>
      <c r="H2653" s="204" t="s">
        <v>418</v>
      </c>
      <c r="I2653" s="205"/>
      <c r="K2653" s="48" t="str">
        <f t="shared" si="82"/>
        <v>п ВНИИССОК, ул Рябиновая, 7</v>
      </c>
      <c r="L2653" s="48" t="str">
        <f>VLOOKUP(A:A,Лист2!$A:$F,2,FALSE)</f>
        <v>ВНИИССОК п., Рябиновая, 7</v>
      </c>
      <c r="S2653" s="48">
        <f t="shared" si="83"/>
        <v>0</v>
      </c>
    </row>
    <row r="2654" spans="1:19" ht="11.85" customHeight="1" x14ac:dyDescent="0.2">
      <c r="A2654" s="48" t="s">
        <v>424</v>
      </c>
      <c r="B2654" s="209"/>
      <c r="C2654" s="210"/>
      <c r="D2654" s="211"/>
      <c r="E2654" s="204" t="s">
        <v>417</v>
      </c>
      <c r="F2654" s="205"/>
      <c r="G2654" s="50" t="s">
        <v>350</v>
      </c>
      <c r="H2654" s="204" t="s">
        <v>416</v>
      </c>
      <c r="I2654" s="205"/>
      <c r="K2654" s="48" t="str">
        <f t="shared" si="82"/>
        <v>п ВНИИССОК, ул Рябиновая, 7</v>
      </c>
      <c r="L2654" s="48" t="str">
        <f>VLOOKUP(A:A,Лист2!$A:$F,2,FALSE)</f>
        <v>ВНИИССОК п., Рябиновая, 7</v>
      </c>
      <c r="S2654" s="48">
        <f t="shared" si="83"/>
        <v>0</v>
      </c>
    </row>
    <row r="2655" spans="1:19" ht="11.1" customHeight="1" x14ac:dyDescent="0.2">
      <c r="A2655" s="48" t="s">
        <v>424</v>
      </c>
      <c r="B2655" s="209"/>
      <c r="C2655" s="210"/>
      <c r="D2655" s="211"/>
      <c r="E2655" s="204" t="s">
        <v>376</v>
      </c>
      <c r="F2655" s="205"/>
      <c r="G2655" s="50" t="s">
        <v>341</v>
      </c>
      <c r="H2655" s="204" t="s">
        <v>375</v>
      </c>
      <c r="I2655" s="205"/>
      <c r="K2655" s="48" t="str">
        <f t="shared" si="82"/>
        <v>п ВНИИССОК, ул Рябиновая, 7</v>
      </c>
      <c r="L2655" s="48" t="str">
        <f>VLOOKUP(A:A,Лист2!$A:$F,2,FALSE)</f>
        <v>ВНИИССОК п., Рябиновая, 7</v>
      </c>
      <c r="S2655" s="48">
        <f t="shared" si="83"/>
        <v>0</v>
      </c>
    </row>
    <row r="2656" spans="1:19" ht="11.85" customHeight="1" x14ac:dyDescent="0.2">
      <c r="A2656" s="48" t="s">
        <v>424</v>
      </c>
      <c r="B2656" s="209"/>
      <c r="C2656" s="210"/>
      <c r="D2656" s="211"/>
      <c r="E2656" s="204" t="s">
        <v>395</v>
      </c>
      <c r="F2656" s="205"/>
      <c r="G2656" s="50" t="s">
        <v>352</v>
      </c>
      <c r="H2656" s="204" t="s">
        <v>336</v>
      </c>
      <c r="I2656" s="205"/>
      <c r="K2656" s="48" t="str">
        <f t="shared" si="82"/>
        <v>п ВНИИССОК, ул Рябиновая, 7</v>
      </c>
      <c r="L2656" s="48" t="str">
        <f>VLOOKUP(A:A,Лист2!$A:$F,2,FALSE)</f>
        <v>ВНИИССОК п., Рябиновая, 7</v>
      </c>
      <c r="S2656" s="48">
        <f t="shared" si="83"/>
        <v>0</v>
      </c>
    </row>
    <row r="2657" spans="1:19" ht="11.85" customHeight="1" x14ac:dyDescent="0.2">
      <c r="A2657" s="48" t="s">
        <v>424</v>
      </c>
      <c r="B2657" s="201"/>
      <c r="C2657" s="202"/>
      <c r="D2657" s="203"/>
      <c r="E2657" s="204" t="s">
        <v>394</v>
      </c>
      <c r="F2657" s="205"/>
      <c r="G2657" s="50" t="s">
        <v>352</v>
      </c>
      <c r="H2657" s="204" t="s">
        <v>336</v>
      </c>
      <c r="I2657" s="205"/>
      <c r="K2657" s="48" t="str">
        <f t="shared" si="82"/>
        <v>п ВНИИССОК, ул Рябиновая, 7</v>
      </c>
      <c r="L2657" s="48" t="str">
        <f>VLOOKUP(A:A,Лист2!$A:$F,2,FALSE)</f>
        <v>ВНИИССОК п., Рябиновая, 7</v>
      </c>
      <c r="S2657" s="48">
        <f t="shared" si="83"/>
        <v>0</v>
      </c>
    </row>
    <row r="2658" spans="1:19" ht="11.85" customHeight="1" x14ac:dyDescent="0.2">
      <c r="A2658" s="48" t="s">
        <v>424</v>
      </c>
      <c r="B2658" s="51"/>
      <c r="C2658" s="196" t="s">
        <v>423</v>
      </c>
      <c r="D2658" s="197"/>
      <c r="E2658" s="197"/>
      <c r="F2658" s="197"/>
      <c r="G2658" s="197"/>
      <c r="H2658" s="197"/>
      <c r="I2658" s="196"/>
      <c r="K2658" s="48" t="str">
        <f t="shared" si="82"/>
        <v>п ВНИИССОК, ул Рябиновая, 7</v>
      </c>
      <c r="L2658" s="48" t="str">
        <f>VLOOKUP(A:A,Лист2!$A:$F,2,FALSE)</f>
        <v>ВНИИССОК п., Рябиновая, 7</v>
      </c>
      <c r="S2658" s="48">
        <f t="shared" si="83"/>
        <v>0</v>
      </c>
    </row>
    <row r="2659" spans="1:19" ht="11.1" customHeight="1" x14ac:dyDescent="0.2">
      <c r="A2659" s="48" t="s">
        <v>423</v>
      </c>
      <c r="B2659" s="198" t="s">
        <v>414</v>
      </c>
      <c r="C2659" s="199"/>
      <c r="D2659" s="200"/>
      <c r="E2659" s="204" t="s">
        <v>413</v>
      </c>
      <c r="F2659" s="205"/>
      <c r="G2659" s="50" t="s">
        <v>350</v>
      </c>
      <c r="H2659" s="204" t="s">
        <v>375</v>
      </c>
      <c r="I2659" s="205"/>
      <c r="K2659" s="48" t="str">
        <f t="shared" si="82"/>
        <v>п ВНИИССОК, ул Рябиновая, 8</v>
      </c>
      <c r="L2659" s="48" t="str">
        <f>VLOOKUP(A:A,Лист2!$A:$F,2,FALSE)</f>
        <v>ВНИИССОК п., Рябиновая, 8</v>
      </c>
      <c r="S2659" s="48">
        <f t="shared" si="83"/>
        <v>0</v>
      </c>
    </row>
    <row r="2660" spans="1:19" ht="11.85" customHeight="1" x14ac:dyDescent="0.2">
      <c r="A2660" s="48" t="s">
        <v>423</v>
      </c>
      <c r="B2660" s="209"/>
      <c r="C2660" s="210"/>
      <c r="D2660" s="211"/>
      <c r="E2660" s="204" t="s">
        <v>412</v>
      </c>
      <c r="F2660" s="205"/>
      <c r="G2660" s="50" t="s">
        <v>350</v>
      </c>
      <c r="H2660" s="204" t="s">
        <v>411</v>
      </c>
      <c r="I2660" s="205"/>
      <c r="K2660" s="48" t="str">
        <f t="shared" si="82"/>
        <v>п ВНИИССОК, ул Рябиновая, 8</v>
      </c>
      <c r="L2660" s="48" t="str">
        <f>VLOOKUP(A:A,Лист2!$A:$F,2,FALSE)</f>
        <v>ВНИИССОК п., Рябиновая, 8</v>
      </c>
      <c r="S2660" s="48">
        <f t="shared" si="83"/>
        <v>0</v>
      </c>
    </row>
    <row r="2661" spans="1:19" ht="11.85" customHeight="1" x14ac:dyDescent="0.2">
      <c r="A2661" s="48" t="s">
        <v>423</v>
      </c>
      <c r="B2661" s="209"/>
      <c r="C2661" s="210"/>
      <c r="D2661" s="211"/>
      <c r="E2661" s="204" t="s">
        <v>410</v>
      </c>
      <c r="F2661" s="205"/>
      <c r="G2661" s="50" t="s">
        <v>402</v>
      </c>
      <c r="H2661" s="204" t="s">
        <v>409</v>
      </c>
      <c r="I2661" s="205"/>
      <c r="K2661" s="48" t="str">
        <f t="shared" si="82"/>
        <v>п ВНИИССОК, ул Рябиновая, 8</v>
      </c>
      <c r="L2661" s="48" t="str">
        <f>VLOOKUP(A:A,Лист2!$A:$F,2,FALSE)</f>
        <v>ВНИИССОК п., Рябиновая, 8</v>
      </c>
      <c r="S2661" s="48">
        <f t="shared" si="83"/>
        <v>0</v>
      </c>
    </row>
    <row r="2662" spans="1:19" ht="11.85" customHeight="1" x14ac:dyDescent="0.2">
      <c r="A2662" s="48" t="s">
        <v>423</v>
      </c>
      <c r="B2662" s="209"/>
      <c r="C2662" s="210"/>
      <c r="D2662" s="211"/>
      <c r="E2662" s="204" t="s">
        <v>408</v>
      </c>
      <c r="F2662" s="205"/>
      <c r="G2662" s="50" t="s">
        <v>390</v>
      </c>
      <c r="H2662" s="204" t="s">
        <v>375</v>
      </c>
      <c r="I2662" s="205"/>
      <c r="K2662" s="48" t="str">
        <f t="shared" si="82"/>
        <v>п ВНИИССОК, ул Рябиновая, 8</v>
      </c>
      <c r="L2662" s="48" t="str">
        <f>VLOOKUP(A:A,Лист2!$A:$F,2,FALSE)</f>
        <v>ВНИИССОК п., Рябиновая, 8</v>
      </c>
      <c r="S2662" s="48">
        <f t="shared" si="83"/>
        <v>0</v>
      </c>
    </row>
    <row r="2663" spans="1:19" ht="11.1" customHeight="1" x14ac:dyDescent="0.2">
      <c r="A2663" s="48" t="s">
        <v>423</v>
      </c>
      <c r="B2663" s="201"/>
      <c r="C2663" s="202"/>
      <c r="D2663" s="203"/>
      <c r="E2663" s="204" t="s">
        <v>407</v>
      </c>
      <c r="F2663" s="205"/>
      <c r="G2663" s="50" t="s">
        <v>390</v>
      </c>
      <c r="H2663" s="204" t="s">
        <v>406</v>
      </c>
      <c r="I2663" s="205"/>
      <c r="K2663" s="48" t="str">
        <f t="shared" si="82"/>
        <v>п ВНИИССОК, ул Рябиновая, 8</v>
      </c>
      <c r="L2663" s="48" t="str">
        <f>VLOOKUP(A:A,Лист2!$A:$F,2,FALSE)</f>
        <v>ВНИИССОК п., Рябиновая, 8</v>
      </c>
      <c r="S2663" s="48">
        <f t="shared" si="83"/>
        <v>0</v>
      </c>
    </row>
    <row r="2664" spans="1:19" ht="11.85" customHeight="1" x14ac:dyDescent="0.2">
      <c r="A2664" s="48" t="s">
        <v>423</v>
      </c>
      <c r="B2664" s="198" t="s">
        <v>339</v>
      </c>
      <c r="C2664" s="199"/>
      <c r="D2664" s="200"/>
      <c r="E2664" s="204" t="s">
        <v>405</v>
      </c>
      <c r="F2664" s="205"/>
      <c r="G2664" s="50" t="s">
        <v>404</v>
      </c>
      <c r="H2664" s="204" t="s">
        <v>336</v>
      </c>
      <c r="I2664" s="205"/>
      <c r="K2664" s="48" t="str">
        <f t="shared" si="82"/>
        <v>п ВНИИССОК, ул Рябиновая, 8</v>
      </c>
      <c r="L2664" s="48" t="str">
        <f>VLOOKUP(A:A,Лист2!$A:$F,2,FALSE)</f>
        <v>ВНИИССОК п., Рябиновая, 8</v>
      </c>
      <c r="S2664" s="57">
        <f>G2664*1</f>
        <v>41.47</v>
      </c>
    </row>
    <row r="2665" spans="1:19" ht="11.85" customHeight="1" x14ac:dyDescent="0.2">
      <c r="A2665" s="48" t="s">
        <v>423</v>
      </c>
      <c r="B2665" s="209"/>
      <c r="C2665" s="210"/>
      <c r="D2665" s="211"/>
      <c r="E2665" s="204" t="s">
        <v>421</v>
      </c>
      <c r="F2665" s="205"/>
      <c r="G2665" s="50" t="s">
        <v>402</v>
      </c>
      <c r="H2665" s="204" t="s">
        <v>379</v>
      </c>
      <c r="I2665" s="205"/>
      <c r="K2665" s="48" t="str">
        <f t="shared" si="82"/>
        <v>п ВНИИССОК, ул Рябиновая, 8</v>
      </c>
      <c r="L2665" s="48" t="str">
        <f>VLOOKUP(A:A,Лист2!$A:$F,2,FALSE)</f>
        <v>ВНИИССОК п., Рябиновая, 8</v>
      </c>
      <c r="S2665" s="48">
        <f t="shared" si="83"/>
        <v>0</v>
      </c>
    </row>
    <row r="2666" spans="1:19" ht="11.85" customHeight="1" x14ac:dyDescent="0.2">
      <c r="A2666" s="48" t="s">
        <v>423</v>
      </c>
      <c r="B2666" s="209"/>
      <c r="C2666" s="210"/>
      <c r="D2666" s="211"/>
      <c r="E2666" s="204" t="s">
        <v>420</v>
      </c>
      <c r="F2666" s="205"/>
      <c r="G2666" s="50" t="s">
        <v>350</v>
      </c>
      <c r="H2666" s="204" t="s">
        <v>416</v>
      </c>
      <c r="I2666" s="205"/>
      <c r="K2666" s="48" t="str">
        <f t="shared" si="82"/>
        <v>п ВНИИССОК, ул Рябиновая, 8</v>
      </c>
      <c r="L2666" s="48" t="str">
        <f>VLOOKUP(A:A,Лист2!$A:$F,2,FALSE)</f>
        <v>ВНИИССОК п., Рябиновая, 8</v>
      </c>
      <c r="S2666" s="48">
        <f t="shared" si="83"/>
        <v>0</v>
      </c>
    </row>
    <row r="2667" spans="1:19" ht="11.1" customHeight="1" x14ac:dyDescent="0.2">
      <c r="A2667" s="48" t="s">
        <v>423</v>
      </c>
      <c r="B2667" s="209"/>
      <c r="C2667" s="210"/>
      <c r="D2667" s="211"/>
      <c r="E2667" s="204" t="s">
        <v>419</v>
      </c>
      <c r="F2667" s="205"/>
      <c r="G2667" s="50" t="s">
        <v>390</v>
      </c>
      <c r="H2667" s="204" t="s">
        <v>418</v>
      </c>
      <c r="I2667" s="205"/>
      <c r="K2667" s="48" t="str">
        <f t="shared" si="82"/>
        <v>п ВНИИССОК, ул Рябиновая, 8</v>
      </c>
      <c r="L2667" s="48" t="str">
        <f>VLOOKUP(A:A,Лист2!$A:$F,2,FALSE)</f>
        <v>ВНИИССОК п., Рябиновая, 8</v>
      </c>
      <c r="S2667" s="48">
        <f t="shared" si="83"/>
        <v>0</v>
      </c>
    </row>
    <row r="2668" spans="1:19" ht="11.85" customHeight="1" x14ac:dyDescent="0.2">
      <c r="A2668" s="48" t="s">
        <v>423</v>
      </c>
      <c r="B2668" s="209"/>
      <c r="C2668" s="210"/>
      <c r="D2668" s="211"/>
      <c r="E2668" s="204" t="s">
        <v>417</v>
      </c>
      <c r="F2668" s="205"/>
      <c r="G2668" s="50" t="s">
        <v>350</v>
      </c>
      <c r="H2668" s="204" t="s">
        <v>416</v>
      </c>
      <c r="I2668" s="205"/>
      <c r="K2668" s="48" t="str">
        <f t="shared" si="82"/>
        <v>п ВНИИССОК, ул Рябиновая, 8</v>
      </c>
      <c r="L2668" s="48" t="str">
        <f>VLOOKUP(A:A,Лист2!$A:$F,2,FALSE)</f>
        <v>ВНИИССОК п., Рябиновая, 8</v>
      </c>
      <c r="S2668" s="48">
        <f t="shared" si="83"/>
        <v>0</v>
      </c>
    </row>
    <row r="2669" spans="1:19" ht="11.85" customHeight="1" x14ac:dyDescent="0.2">
      <c r="A2669" s="48" t="s">
        <v>423</v>
      </c>
      <c r="B2669" s="209"/>
      <c r="C2669" s="210"/>
      <c r="D2669" s="211"/>
      <c r="E2669" s="204" t="s">
        <v>376</v>
      </c>
      <c r="F2669" s="205"/>
      <c r="G2669" s="50" t="s">
        <v>341</v>
      </c>
      <c r="H2669" s="204" t="s">
        <v>375</v>
      </c>
      <c r="I2669" s="205"/>
      <c r="K2669" s="48" t="str">
        <f t="shared" si="82"/>
        <v>п ВНИИССОК, ул Рябиновая, 8</v>
      </c>
      <c r="L2669" s="48" t="str">
        <f>VLOOKUP(A:A,Лист2!$A:$F,2,FALSE)</f>
        <v>ВНИИССОК п., Рябиновая, 8</v>
      </c>
      <c r="S2669" s="48">
        <f t="shared" si="83"/>
        <v>0</v>
      </c>
    </row>
    <row r="2670" spans="1:19" ht="11.85" customHeight="1" x14ac:dyDescent="0.2">
      <c r="A2670" s="48" t="s">
        <v>423</v>
      </c>
      <c r="B2670" s="209"/>
      <c r="C2670" s="210"/>
      <c r="D2670" s="211"/>
      <c r="E2670" s="204" t="s">
        <v>395</v>
      </c>
      <c r="F2670" s="205"/>
      <c r="G2670" s="50" t="s">
        <v>352</v>
      </c>
      <c r="H2670" s="204" t="s">
        <v>336</v>
      </c>
      <c r="I2670" s="205"/>
      <c r="K2670" s="48" t="str">
        <f t="shared" si="82"/>
        <v>п ВНИИССОК, ул Рябиновая, 8</v>
      </c>
      <c r="L2670" s="48" t="str">
        <f>VLOOKUP(A:A,Лист2!$A:$F,2,FALSE)</f>
        <v>ВНИИССОК п., Рябиновая, 8</v>
      </c>
      <c r="S2670" s="48">
        <f t="shared" si="83"/>
        <v>0</v>
      </c>
    </row>
    <row r="2671" spans="1:19" ht="11.1" customHeight="1" x14ac:dyDescent="0.2">
      <c r="A2671" s="48" t="s">
        <v>423</v>
      </c>
      <c r="B2671" s="201"/>
      <c r="C2671" s="202"/>
      <c r="D2671" s="203"/>
      <c r="E2671" s="204" t="s">
        <v>394</v>
      </c>
      <c r="F2671" s="205"/>
      <c r="G2671" s="50" t="s">
        <v>352</v>
      </c>
      <c r="H2671" s="204" t="s">
        <v>336</v>
      </c>
      <c r="I2671" s="205"/>
      <c r="K2671" s="48" t="str">
        <f t="shared" si="82"/>
        <v>п ВНИИССОК, ул Рябиновая, 8</v>
      </c>
      <c r="L2671" s="48" t="str">
        <f>VLOOKUP(A:A,Лист2!$A:$F,2,FALSE)</f>
        <v>ВНИИССОК п., Рябиновая, 8</v>
      </c>
      <c r="S2671" s="48">
        <f t="shared" si="83"/>
        <v>0</v>
      </c>
    </row>
    <row r="2672" spans="1:19" ht="11.85" customHeight="1" x14ac:dyDescent="0.2">
      <c r="A2672" s="48" t="s">
        <v>423</v>
      </c>
      <c r="B2672" s="51"/>
      <c r="C2672" s="196" t="s">
        <v>422</v>
      </c>
      <c r="D2672" s="197"/>
      <c r="E2672" s="197"/>
      <c r="F2672" s="197"/>
      <c r="G2672" s="197"/>
      <c r="H2672" s="197"/>
      <c r="I2672" s="196"/>
      <c r="K2672" s="48" t="str">
        <f t="shared" si="82"/>
        <v>п ВНИИССОК, ул Рябиновая, 8</v>
      </c>
      <c r="L2672" s="48" t="str">
        <f>VLOOKUP(A:A,Лист2!$A:$F,2,FALSE)</f>
        <v>ВНИИССОК п., Рябиновая, 8</v>
      </c>
      <c r="S2672" s="48">
        <f t="shared" si="83"/>
        <v>0</v>
      </c>
    </row>
    <row r="2673" spans="1:19" ht="11.85" customHeight="1" x14ac:dyDescent="0.2">
      <c r="A2673" s="48" t="s">
        <v>422</v>
      </c>
      <c r="B2673" s="198" t="s">
        <v>414</v>
      </c>
      <c r="C2673" s="199"/>
      <c r="D2673" s="200"/>
      <c r="E2673" s="204" t="s">
        <v>413</v>
      </c>
      <c r="F2673" s="205"/>
      <c r="G2673" s="50" t="s">
        <v>350</v>
      </c>
      <c r="H2673" s="204" t="s">
        <v>375</v>
      </c>
      <c r="I2673" s="205"/>
      <c r="K2673" s="48" t="str">
        <f t="shared" si="82"/>
        <v>п ВНИИССОК, ул Рябиновая, 9</v>
      </c>
      <c r="L2673" s="48" t="str">
        <f>VLOOKUP(A:A,Лист2!$A:$F,2,FALSE)</f>
        <v>ВНИИССОК п., Рябиновая, 9</v>
      </c>
      <c r="S2673" s="48">
        <f t="shared" si="83"/>
        <v>0</v>
      </c>
    </row>
    <row r="2674" spans="1:19" ht="11.85" customHeight="1" x14ac:dyDescent="0.2">
      <c r="A2674" s="48" t="s">
        <v>422</v>
      </c>
      <c r="B2674" s="209"/>
      <c r="C2674" s="210"/>
      <c r="D2674" s="211"/>
      <c r="E2674" s="204" t="s">
        <v>412</v>
      </c>
      <c r="F2674" s="205"/>
      <c r="G2674" s="50" t="s">
        <v>350</v>
      </c>
      <c r="H2674" s="204" t="s">
        <v>411</v>
      </c>
      <c r="I2674" s="205"/>
      <c r="K2674" s="48" t="str">
        <f t="shared" si="82"/>
        <v>п ВНИИССОК, ул Рябиновая, 9</v>
      </c>
      <c r="L2674" s="48" t="str">
        <f>VLOOKUP(A:A,Лист2!$A:$F,2,FALSE)</f>
        <v>ВНИИССОК п., Рябиновая, 9</v>
      </c>
      <c r="S2674" s="48">
        <f t="shared" si="83"/>
        <v>0</v>
      </c>
    </row>
    <row r="2675" spans="1:19" ht="11.1" customHeight="1" x14ac:dyDescent="0.2">
      <c r="A2675" s="48" t="s">
        <v>422</v>
      </c>
      <c r="B2675" s="209"/>
      <c r="C2675" s="210"/>
      <c r="D2675" s="211"/>
      <c r="E2675" s="204" t="s">
        <v>410</v>
      </c>
      <c r="F2675" s="205"/>
      <c r="G2675" s="50" t="s">
        <v>402</v>
      </c>
      <c r="H2675" s="204" t="s">
        <v>409</v>
      </c>
      <c r="I2675" s="205"/>
      <c r="K2675" s="48" t="str">
        <f t="shared" si="82"/>
        <v>п ВНИИССОК, ул Рябиновая, 9</v>
      </c>
      <c r="L2675" s="48" t="str">
        <f>VLOOKUP(A:A,Лист2!$A:$F,2,FALSE)</f>
        <v>ВНИИССОК п., Рябиновая, 9</v>
      </c>
      <c r="S2675" s="48">
        <f t="shared" si="83"/>
        <v>0</v>
      </c>
    </row>
    <row r="2676" spans="1:19" ht="11.85" customHeight="1" x14ac:dyDescent="0.2">
      <c r="A2676" s="48" t="s">
        <v>422</v>
      </c>
      <c r="B2676" s="209"/>
      <c r="C2676" s="210"/>
      <c r="D2676" s="211"/>
      <c r="E2676" s="204" t="s">
        <v>408</v>
      </c>
      <c r="F2676" s="205"/>
      <c r="G2676" s="50" t="s">
        <v>390</v>
      </c>
      <c r="H2676" s="204" t="s">
        <v>375</v>
      </c>
      <c r="I2676" s="205"/>
      <c r="K2676" s="48" t="str">
        <f t="shared" si="82"/>
        <v>п ВНИИССОК, ул Рябиновая, 9</v>
      </c>
      <c r="L2676" s="48" t="str">
        <f>VLOOKUP(A:A,Лист2!$A:$F,2,FALSE)</f>
        <v>ВНИИССОК п., Рябиновая, 9</v>
      </c>
      <c r="S2676" s="48">
        <f t="shared" si="83"/>
        <v>0</v>
      </c>
    </row>
    <row r="2677" spans="1:19" ht="11.85" customHeight="1" x14ac:dyDescent="0.2">
      <c r="A2677" s="48" t="s">
        <v>422</v>
      </c>
      <c r="B2677" s="201"/>
      <c r="C2677" s="202"/>
      <c r="D2677" s="203"/>
      <c r="E2677" s="204" t="s">
        <v>407</v>
      </c>
      <c r="F2677" s="205"/>
      <c r="G2677" s="50" t="s">
        <v>390</v>
      </c>
      <c r="H2677" s="204" t="s">
        <v>406</v>
      </c>
      <c r="I2677" s="205"/>
      <c r="K2677" s="48" t="str">
        <f t="shared" si="82"/>
        <v>п ВНИИССОК, ул Рябиновая, 9</v>
      </c>
      <c r="L2677" s="48" t="str">
        <f>VLOOKUP(A:A,Лист2!$A:$F,2,FALSE)</f>
        <v>ВНИИССОК п., Рябиновая, 9</v>
      </c>
      <c r="S2677" s="48">
        <f t="shared" si="83"/>
        <v>0</v>
      </c>
    </row>
    <row r="2678" spans="1:19" ht="11.85" customHeight="1" x14ac:dyDescent="0.2">
      <c r="A2678" s="48" t="s">
        <v>422</v>
      </c>
      <c r="B2678" s="198" t="s">
        <v>339</v>
      </c>
      <c r="C2678" s="212"/>
      <c r="D2678" s="213"/>
      <c r="E2678" s="204" t="s">
        <v>405</v>
      </c>
      <c r="F2678" s="205"/>
      <c r="G2678" s="50" t="s">
        <v>404</v>
      </c>
      <c r="H2678" s="204" t="s">
        <v>336</v>
      </c>
      <c r="I2678" s="205"/>
      <c r="K2678" s="48" t="str">
        <f t="shared" si="82"/>
        <v>п ВНИИССОК, ул Рябиновая, 9</v>
      </c>
      <c r="L2678" s="48" t="str">
        <f>VLOOKUP(A:A,Лист2!$A:$F,2,FALSE)</f>
        <v>ВНИИССОК п., Рябиновая, 9</v>
      </c>
      <c r="S2678" s="57">
        <f>G2678*1</f>
        <v>41.47</v>
      </c>
    </row>
    <row r="2679" spans="1:19" ht="11.85" customHeight="1" x14ac:dyDescent="0.2">
      <c r="A2679" s="48" t="s">
        <v>422</v>
      </c>
      <c r="B2679" s="198" t="s">
        <v>339</v>
      </c>
      <c r="C2679" s="199"/>
      <c r="D2679" s="200"/>
      <c r="E2679" s="204" t="s">
        <v>421</v>
      </c>
      <c r="F2679" s="205"/>
      <c r="G2679" s="50" t="s">
        <v>402</v>
      </c>
      <c r="H2679" s="204" t="s">
        <v>379</v>
      </c>
      <c r="I2679" s="205"/>
      <c r="K2679" s="48" t="str">
        <f t="shared" si="82"/>
        <v>п ВНИИССОК, ул Рябиновая, 9</v>
      </c>
      <c r="L2679" s="48" t="str">
        <f>VLOOKUP(A:A,Лист2!$A:$F,2,FALSE)</f>
        <v>ВНИИССОК п., Рябиновая, 9</v>
      </c>
      <c r="S2679" s="48">
        <f t="shared" si="83"/>
        <v>0</v>
      </c>
    </row>
    <row r="2680" spans="1:19" ht="11.85" customHeight="1" x14ac:dyDescent="0.2">
      <c r="A2680" s="48" t="s">
        <v>422</v>
      </c>
      <c r="B2680" s="209"/>
      <c r="C2680" s="210"/>
      <c r="D2680" s="211"/>
      <c r="E2680" s="204" t="s">
        <v>420</v>
      </c>
      <c r="F2680" s="205"/>
      <c r="G2680" s="50" t="s">
        <v>350</v>
      </c>
      <c r="H2680" s="204" t="s">
        <v>416</v>
      </c>
      <c r="I2680" s="205"/>
      <c r="K2680" s="48" t="str">
        <f t="shared" si="82"/>
        <v>п ВНИИССОК, ул Рябиновая, 9</v>
      </c>
      <c r="L2680" s="48" t="str">
        <f>VLOOKUP(A:A,Лист2!$A:$F,2,FALSE)</f>
        <v>ВНИИССОК п., Рябиновая, 9</v>
      </c>
      <c r="S2680" s="48">
        <f t="shared" si="83"/>
        <v>0</v>
      </c>
    </row>
    <row r="2681" spans="1:19" ht="11.85" customHeight="1" x14ac:dyDescent="0.2">
      <c r="A2681" s="48" t="s">
        <v>422</v>
      </c>
      <c r="B2681" s="209"/>
      <c r="C2681" s="210"/>
      <c r="D2681" s="211"/>
      <c r="E2681" s="204" t="s">
        <v>419</v>
      </c>
      <c r="F2681" s="205"/>
      <c r="G2681" s="50" t="s">
        <v>390</v>
      </c>
      <c r="H2681" s="204" t="s">
        <v>418</v>
      </c>
      <c r="I2681" s="205"/>
      <c r="K2681" s="48" t="str">
        <f t="shared" si="82"/>
        <v>п ВНИИССОК, ул Рябиновая, 9</v>
      </c>
      <c r="L2681" s="48" t="str">
        <f>VLOOKUP(A:A,Лист2!$A:$F,2,FALSE)</f>
        <v>ВНИИССОК п., Рябиновая, 9</v>
      </c>
      <c r="S2681" s="48">
        <f t="shared" si="83"/>
        <v>0</v>
      </c>
    </row>
    <row r="2682" spans="1:19" ht="11.1" customHeight="1" x14ac:dyDescent="0.2">
      <c r="A2682" s="48" t="s">
        <v>422</v>
      </c>
      <c r="B2682" s="209"/>
      <c r="C2682" s="210"/>
      <c r="D2682" s="211"/>
      <c r="E2682" s="204" t="s">
        <v>417</v>
      </c>
      <c r="F2682" s="205"/>
      <c r="G2682" s="50" t="s">
        <v>350</v>
      </c>
      <c r="H2682" s="204" t="s">
        <v>416</v>
      </c>
      <c r="I2682" s="205"/>
      <c r="K2682" s="48" t="str">
        <f t="shared" si="82"/>
        <v>п ВНИИССОК, ул Рябиновая, 9</v>
      </c>
      <c r="L2682" s="48" t="str">
        <f>VLOOKUP(A:A,Лист2!$A:$F,2,FALSE)</f>
        <v>ВНИИССОК п., Рябиновая, 9</v>
      </c>
      <c r="S2682" s="48">
        <f t="shared" si="83"/>
        <v>0</v>
      </c>
    </row>
    <row r="2683" spans="1:19" ht="11.85" customHeight="1" x14ac:dyDescent="0.2">
      <c r="A2683" s="48" t="s">
        <v>422</v>
      </c>
      <c r="B2683" s="209"/>
      <c r="C2683" s="210"/>
      <c r="D2683" s="211"/>
      <c r="E2683" s="204" t="s">
        <v>376</v>
      </c>
      <c r="F2683" s="205"/>
      <c r="G2683" s="50" t="s">
        <v>341</v>
      </c>
      <c r="H2683" s="204" t="s">
        <v>375</v>
      </c>
      <c r="I2683" s="205"/>
      <c r="K2683" s="48" t="str">
        <f t="shared" si="82"/>
        <v>п ВНИИССОК, ул Рябиновая, 9</v>
      </c>
      <c r="L2683" s="48" t="str">
        <f>VLOOKUP(A:A,Лист2!$A:$F,2,FALSE)</f>
        <v>ВНИИССОК п., Рябиновая, 9</v>
      </c>
      <c r="S2683" s="48">
        <f t="shared" si="83"/>
        <v>0</v>
      </c>
    </row>
    <row r="2684" spans="1:19" ht="11.85" customHeight="1" x14ac:dyDescent="0.2">
      <c r="A2684" s="48" t="s">
        <v>422</v>
      </c>
      <c r="B2684" s="209"/>
      <c r="C2684" s="210"/>
      <c r="D2684" s="211"/>
      <c r="E2684" s="204" t="s">
        <v>395</v>
      </c>
      <c r="F2684" s="205"/>
      <c r="G2684" s="50" t="s">
        <v>352</v>
      </c>
      <c r="H2684" s="204" t="s">
        <v>336</v>
      </c>
      <c r="I2684" s="205"/>
      <c r="K2684" s="48" t="str">
        <f t="shared" si="82"/>
        <v>п ВНИИССОК, ул Рябиновая, 9</v>
      </c>
      <c r="L2684" s="48" t="str">
        <f>VLOOKUP(A:A,Лист2!$A:$F,2,FALSE)</f>
        <v>ВНИИССОК п., Рябиновая, 9</v>
      </c>
      <c r="S2684" s="48">
        <f t="shared" si="83"/>
        <v>0</v>
      </c>
    </row>
    <row r="2685" spans="1:19" ht="11.85" customHeight="1" x14ac:dyDescent="0.2">
      <c r="A2685" s="48" t="s">
        <v>422</v>
      </c>
      <c r="B2685" s="201"/>
      <c r="C2685" s="202"/>
      <c r="D2685" s="203"/>
      <c r="E2685" s="204" t="s">
        <v>394</v>
      </c>
      <c r="F2685" s="205"/>
      <c r="G2685" s="50" t="s">
        <v>352</v>
      </c>
      <c r="H2685" s="204" t="s">
        <v>336</v>
      </c>
      <c r="I2685" s="205"/>
      <c r="K2685" s="48" t="str">
        <f t="shared" si="82"/>
        <v>п ВНИИССОК, ул Рябиновая, 9</v>
      </c>
      <c r="L2685" s="48" t="str">
        <f>VLOOKUP(A:A,Лист2!$A:$F,2,FALSE)</f>
        <v>ВНИИССОК п., Рябиновая, 9</v>
      </c>
      <c r="S2685" s="48">
        <f t="shared" si="83"/>
        <v>0</v>
      </c>
    </row>
    <row r="2686" spans="1:19" ht="11.1" customHeight="1" x14ac:dyDescent="0.2">
      <c r="A2686" s="48" t="s">
        <v>422</v>
      </c>
      <c r="B2686" s="51"/>
      <c r="C2686" s="196" t="s">
        <v>415</v>
      </c>
      <c r="D2686" s="197"/>
      <c r="E2686" s="197"/>
      <c r="F2686" s="197"/>
      <c r="G2686" s="197"/>
      <c r="H2686" s="197"/>
      <c r="I2686" s="196"/>
      <c r="K2686" s="48" t="str">
        <f t="shared" si="82"/>
        <v>п ВНИИССОК, ул Рябиновая, 9</v>
      </c>
      <c r="L2686" s="48" t="str">
        <f>VLOOKUP(A:A,Лист2!$A:$F,2,FALSE)</f>
        <v>ВНИИССОК п., Рябиновая, 9</v>
      </c>
      <c r="S2686" s="48">
        <f t="shared" si="83"/>
        <v>0</v>
      </c>
    </row>
    <row r="2687" spans="1:19" ht="11.85" customHeight="1" x14ac:dyDescent="0.2">
      <c r="A2687" s="48" t="s">
        <v>415</v>
      </c>
      <c r="B2687" s="198" t="s">
        <v>414</v>
      </c>
      <c r="C2687" s="199"/>
      <c r="D2687" s="200"/>
      <c r="E2687" s="204" t="s">
        <v>413</v>
      </c>
      <c r="F2687" s="205"/>
      <c r="G2687" s="50" t="s">
        <v>350</v>
      </c>
      <c r="H2687" s="204" t="s">
        <v>375</v>
      </c>
      <c r="I2687" s="205"/>
      <c r="K2687" s="48" t="str">
        <f t="shared" si="82"/>
        <v>п ВНИИССОК, ул Рябиновая, 10</v>
      </c>
      <c r="L2687" s="48" t="str">
        <f>VLOOKUP(A:A,Лист2!$A:$F,2,FALSE)</f>
        <v>ВНИИССОК п., Рябиновая, 10</v>
      </c>
      <c r="S2687" s="48">
        <f t="shared" si="83"/>
        <v>0</v>
      </c>
    </row>
    <row r="2688" spans="1:19" ht="11.85" customHeight="1" x14ac:dyDescent="0.2">
      <c r="A2688" s="48" t="s">
        <v>415</v>
      </c>
      <c r="B2688" s="209"/>
      <c r="C2688" s="210"/>
      <c r="D2688" s="211"/>
      <c r="E2688" s="204" t="s">
        <v>412</v>
      </c>
      <c r="F2688" s="205"/>
      <c r="G2688" s="50" t="s">
        <v>350</v>
      </c>
      <c r="H2688" s="204" t="s">
        <v>411</v>
      </c>
      <c r="I2688" s="205"/>
      <c r="K2688" s="48" t="str">
        <f t="shared" si="82"/>
        <v>п ВНИИССОК, ул Рябиновая, 10</v>
      </c>
      <c r="L2688" s="48" t="str">
        <f>VLOOKUP(A:A,Лист2!$A:$F,2,FALSE)</f>
        <v>ВНИИССОК п., Рябиновая, 10</v>
      </c>
      <c r="S2688" s="48">
        <f t="shared" si="83"/>
        <v>0</v>
      </c>
    </row>
    <row r="2689" spans="1:19" ht="11.85" customHeight="1" x14ac:dyDescent="0.2">
      <c r="A2689" s="48" t="s">
        <v>415</v>
      </c>
      <c r="B2689" s="209"/>
      <c r="C2689" s="210"/>
      <c r="D2689" s="211"/>
      <c r="E2689" s="204" t="s">
        <v>410</v>
      </c>
      <c r="F2689" s="205"/>
      <c r="G2689" s="50" t="s">
        <v>402</v>
      </c>
      <c r="H2689" s="204" t="s">
        <v>409</v>
      </c>
      <c r="I2689" s="205"/>
      <c r="K2689" s="48" t="str">
        <f t="shared" si="82"/>
        <v>п ВНИИССОК, ул Рябиновая, 10</v>
      </c>
      <c r="L2689" s="48" t="str">
        <f>VLOOKUP(A:A,Лист2!$A:$F,2,FALSE)</f>
        <v>ВНИИССОК п., Рябиновая, 10</v>
      </c>
      <c r="S2689" s="48">
        <f t="shared" si="83"/>
        <v>0</v>
      </c>
    </row>
    <row r="2690" spans="1:19" ht="11.1" customHeight="1" x14ac:dyDescent="0.2">
      <c r="A2690" s="48" t="s">
        <v>415</v>
      </c>
      <c r="B2690" s="209"/>
      <c r="C2690" s="210"/>
      <c r="D2690" s="211"/>
      <c r="E2690" s="204" t="s">
        <v>408</v>
      </c>
      <c r="F2690" s="205"/>
      <c r="G2690" s="50" t="s">
        <v>390</v>
      </c>
      <c r="H2690" s="204" t="s">
        <v>375</v>
      </c>
      <c r="I2690" s="205"/>
      <c r="K2690" s="48" t="str">
        <f t="shared" si="82"/>
        <v>п ВНИИССОК, ул Рябиновая, 10</v>
      </c>
      <c r="L2690" s="48" t="str">
        <f>VLOOKUP(A:A,Лист2!$A:$F,2,FALSE)</f>
        <v>ВНИИССОК п., Рябиновая, 10</v>
      </c>
      <c r="S2690" s="48">
        <f t="shared" si="83"/>
        <v>0</v>
      </c>
    </row>
    <row r="2691" spans="1:19" ht="11.85" customHeight="1" x14ac:dyDescent="0.2">
      <c r="A2691" s="48" t="s">
        <v>415</v>
      </c>
      <c r="B2691" s="201"/>
      <c r="C2691" s="202"/>
      <c r="D2691" s="203"/>
      <c r="E2691" s="204" t="s">
        <v>407</v>
      </c>
      <c r="F2691" s="205"/>
      <c r="G2691" s="50" t="s">
        <v>390</v>
      </c>
      <c r="H2691" s="204" t="s">
        <v>406</v>
      </c>
      <c r="I2691" s="205"/>
      <c r="K2691" s="48" t="str">
        <f t="shared" si="82"/>
        <v>п ВНИИССОК, ул Рябиновая, 10</v>
      </c>
      <c r="L2691" s="48" t="str">
        <f>VLOOKUP(A:A,Лист2!$A:$F,2,FALSE)</f>
        <v>ВНИИССОК п., Рябиновая, 10</v>
      </c>
      <c r="S2691" s="48">
        <f t="shared" si="83"/>
        <v>0</v>
      </c>
    </row>
    <row r="2692" spans="1:19" ht="11.85" customHeight="1" x14ac:dyDescent="0.2">
      <c r="A2692" s="48" t="s">
        <v>415</v>
      </c>
      <c r="B2692" s="198" t="s">
        <v>339</v>
      </c>
      <c r="C2692" s="199"/>
      <c r="D2692" s="200"/>
      <c r="E2692" s="204" t="s">
        <v>405</v>
      </c>
      <c r="F2692" s="205"/>
      <c r="G2692" s="50" t="s">
        <v>404</v>
      </c>
      <c r="H2692" s="204" t="s">
        <v>336</v>
      </c>
      <c r="I2692" s="205"/>
      <c r="K2692" s="48" t="str">
        <f t="shared" si="82"/>
        <v>п ВНИИССОК, ул Рябиновая, 10</v>
      </c>
      <c r="L2692" s="48" t="str">
        <f>VLOOKUP(A:A,Лист2!$A:$F,2,FALSE)</f>
        <v>ВНИИССОК п., Рябиновая, 10</v>
      </c>
      <c r="S2692" s="57">
        <f>G2692*1</f>
        <v>41.47</v>
      </c>
    </row>
    <row r="2693" spans="1:19" ht="11.85" customHeight="1" x14ac:dyDescent="0.2">
      <c r="A2693" s="48" t="s">
        <v>415</v>
      </c>
      <c r="B2693" s="209"/>
      <c r="C2693" s="210"/>
      <c r="D2693" s="211"/>
      <c r="E2693" s="204" t="s">
        <v>403</v>
      </c>
      <c r="F2693" s="205"/>
      <c r="G2693" s="50" t="s">
        <v>402</v>
      </c>
      <c r="H2693" s="204" t="s">
        <v>401</v>
      </c>
      <c r="I2693" s="205"/>
      <c r="K2693" s="48" t="str">
        <f t="shared" si="82"/>
        <v>п ВНИИССОК, ул Рябиновая, 10</v>
      </c>
      <c r="L2693" s="48" t="str">
        <f>VLOOKUP(A:A,Лист2!$A:$F,2,FALSE)</f>
        <v>ВНИИССОК п., Рябиновая, 10</v>
      </c>
      <c r="S2693" s="48">
        <f t="shared" si="83"/>
        <v>0</v>
      </c>
    </row>
    <row r="2694" spans="1:19" ht="11.1" customHeight="1" x14ac:dyDescent="0.2">
      <c r="A2694" s="48" t="s">
        <v>415</v>
      </c>
      <c r="B2694" s="209"/>
      <c r="C2694" s="210"/>
      <c r="D2694" s="211"/>
      <c r="E2694" s="204" t="s">
        <v>400</v>
      </c>
      <c r="F2694" s="205"/>
      <c r="G2694" s="50" t="s">
        <v>350</v>
      </c>
      <c r="H2694" s="204" t="s">
        <v>396</v>
      </c>
      <c r="I2694" s="205"/>
      <c r="K2694" s="48" t="str">
        <f t="shared" si="82"/>
        <v>п ВНИИССОК, ул Рябиновая, 10</v>
      </c>
      <c r="L2694" s="48" t="str">
        <f>VLOOKUP(A:A,Лист2!$A:$F,2,FALSE)</f>
        <v>ВНИИССОК п., Рябиновая, 10</v>
      </c>
      <c r="S2694" s="48">
        <f t="shared" si="83"/>
        <v>0</v>
      </c>
    </row>
    <row r="2695" spans="1:19" ht="11.85" customHeight="1" x14ac:dyDescent="0.2">
      <c r="A2695" s="48" t="s">
        <v>415</v>
      </c>
      <c r="B2695" s="209"/>
      <c r="C2695" s="210"/>
      <c r="D2695" s="211"/>
      <c r="E2695" s="204" t="s">
        <v>399</v>
      </c>
      <c r="F2695" s="205"/>
      <c r="G2695" s="50" t="s">
        <v>390</v>
      </c>
      <c r="H2695" s="204" t="s">
        <v>398</v>
      </c>
      <c r="I2695" s="205"/>
      <c r="K2695" s="48" t="str">
        <f t="shared" si="82"/>
        <v>п ВНИИССОК, ул Рябиновая, 10</v>
      </c>
      <c r="L2695" s="48" t="str">
        <f>VLOOKUP(A:A,Лист2!$A:$F,2,FALSE)</f>
        <v>ВНИИССОК п., Рябиновая, 10</v>
      </c>
      <c r="S2695" s="48">
        <f t="shared" si="83"/>
        <v>0</v>
      </c>
    </row>
    <row r="2696" spans="1:19" ht="11.85" customHeight="1" x14ac:dyDescent="0.2">
      <c r="A2696" s="48" t="s">
        <v>415</v>
      </c>
      <c r="B2696" s="209"/>
      <c r="C2696" s="210"/>
      <c r="D2696" s="211"/>
      <c r="E2696" s="204" t="s">
        <v>397</v>
      </c>
      <c r="F2696" s="205"/>
      <c r="G2696" s="50" t="s">
        <v>350</v>
      </c>
      <c r="H2696" s="204" t="s">
        <v>396</v>
      </c>
      <c r="I2696" s="205"/>
      <c r="K2696" s="48" t="str">
        <f t="shared" si="82"/>
        <v>п ВНИИССОК, ул Рябиновая, 10</v>
      </c>
      <c r="L2696" s="48" t="str">
        <f>VLOOKUP(A:A,Лист2!$A:$F,2,FALSE)</f>
        <v>ВНИИССОК п., Рябиновая, 10</v>
      </c>
      <c r="S2696" s="48">
        <f t="shared" si="83"/>
        <v>0</v>
      </c>
    </row>
    <row r="2697" spans="1:19" ht="11.85" customHeight="1" x14ac:dyDescent="0.2">
      <c r="A2697" s="48" t="s">
        <v>415</v>
      </c>
      <c r="B2697" s="209"/>
      <c r="C2697" s="210"/>
      <c r="D2697" s="211"/>
      <c r="E2697" s="204" t="s">
        <v>376</v>
      </c>
      <c r="F2697" s="205"/>
      <c r="G2697" s="50" t="s">
        <v>341</v>
      </c>
      <c r="H2697" s="204" t="s">
        <v>375</v>
      </c>
      <c r="I2697" s="205"/>
      <c r="K2697" s="48" t="str">
        <f t="shared" si="82"/>
        <v>п ВНИИССОК, ул Рябиновая, 10</v>
      </c>
      <c r="L2697" s="48" t="str">
        <f>VLOOKUP(A:A,Лист2!$A:$F,2,FALSE)</f>
        <v>ВНИИССОК п., Рябиновая, 10</v>
      </c>
      <c r="S2697" s="48">
        <f t="shared" si="83"/>
        <v>0</v>
      </c>
    </row>
    <row r="2698" spans="1:19" ht="11.1" customHeight="1" x14ac:dyDescent="0.2">
      <c r="A2698" s="48" t="s">
        <v>415</v>
      </c>
      <c r="B2698" s="209"/>
      <c r="C2698" s="210"/>
      <c r="D2698" s="211"/>
      <c r="E2698" s="204" t="s">
        <v>395</v>
      </c>
      <c r="F2698" s="205"/>
      <c r="G2698" s="50" t="s">
        <v>352</v>
      </c>
      <c r="H2698" s="204" t="s">
        <v>336</v>
      </c>
      <c r="I2698" s="205"/>
      <c r="K2698" s="48" t="str">
        <f t="shared" ref="K2698:K2761" si="84">IF(C2697&gt;0,C2697,K2697)</f>
        <v>п ВНИИССОК, ул Рябиновая, 10</v>
      </c>
      <c r="L2698" s="48" t="str">
        <f>VLOOKUP(A:A,Лист2!$A:$F,2,FALSE)</f>
        <v>ВНИИССОК п., Рябиновая, 10</v>
      </c>
      <c r="S2698" s="48">
        <f t="shared" ref="S2698:S2761" si="85">IF($E2698=S$7,G2698,0)</f>
        <v>0</v>
      </c>
    </row>
    <row r="2699" spans="1:19" ht="11.85" customHeight="1" x14ac:dyDescent="0.2">
      <c r="A2699" s="48" t="s">
        <v>415</v>
      </c>
      <c r="B2699" s="201"/>
      <c r="C2699" s="202"/>
      <c r="D2699" s="203"/>
      <c r="E2699" s="204" t="s">
        <v>394</v>
      </c>
      <c r="F2699" s="205"/>
      <c r="G2699" s="50" t="s">
        <v>352</v>
      </c>
      <c r="H2699" s="204" t="s">
        <v>336</v>
      </c>
      <c r="I2699" s="205"/>
      <c r="K2699" s="48" t="str">
        <f t="shared" si="84"/>
        <v>п ВНИИССОК, ул Рябиновая, 10</v>
      </c>
      <c r="L2699" s="48" t="str">
        <f>VLOOKUP(A:A,Лист2!$A:$F,2,FALSE)</f>
        <v>ВНИИССОК п., Рябиновая, 10</v>
      </c>
      <c r="S2699" s="48">
        <f t="shared" si="85"/>
        <v>0</v>
      </c>
    </row>
    <row r="2700" spans="1:19" ht="11.85" customHeight="1" x14ac:dyDescent="0.2">
      <c r="A2700" s="48" t="s">
        <v>415</v>
      </c>
      <c r="B2700" s="51"/>
      <c r="C2700" s="196" t="s">
        <v>393</v>
      </c>
      <c r="D2700" s="197"/>
      <c r="E2700" s="197"/>
      <c r="F2700" s="197"/>
      <c r="G2700" s="197"/>
      <c r="H2700" s="197"/>
      <c r="I2700" s="196"/>
      <c r="K2700" s="48" t="str">
        <f t="shared" si="84"/>
        <v>п ВНИИССОК, ул Рябиновая, 10</v>
      </c>
      <c r="L2700" s="48" t="str">
        <f>VLOOKUP(A:A,Лист2!$A:$F,2,FALSE)</f>
        <v>ВНИИССОК п., Рябиновая, 10</v>
      </c>
      <c r="S2700" s="48">
        <f t="shared" si="85"/>
        <v>0</v>
      </c>
    </row>
    <row r="2701" spans="1:19" ht="11.85" customHeight="1" x14ac:dyDescent="0.2">
      <c r="A2701" s="48" t="s">
        <v>393</v>
      </c>
      <c r="B2701" s="198" t="s">
        <v>354</v>
      </c>
      <c r="C2701" s="212"/>
      <c r="D2701" s="213"/>
      <c r="E2701" s="204" t="s">
        <v>353</v>
      </c>
      <c r="F2701" s="205"/>
      <c r="G2701" s="50" t="s">
        <v>352</v>
      </c>
      <c r="H2701" s="204" t="s">
        <v>336</v>
      </c>
      <c r="I2701" s="205"/>
      <c r="K2701" s="48" t="str">
        <f t="shared" si="84"/>
        <v>п дома отдыха "Огарево", -, 4</v>
      </c>
      <c r="L2701" s="48" t="str">
        <f>VLOOKUP(A:A,Лист2!$A:$F,2,FALSE)</f>
        <v>п.Огарево, Огарево, 4</v>
      </c>
      <c r="S2701" s="48">
        <f t="shared" si="85"/>
        <v>0</v>
      </c>
    </row>
    <row r="2702" spans="1:19" ht="11.1" customHeight="1" x14ac:dyDescent="0.2">
      <c r="A2702" s="48" t="s">
        <v>393</v>
      </c>
      <c r="B2702" s="198" t="s">
        <v>339</v>
      </c>
      <c r="C2702" s="199"/>
      <c r="D2702" s="200"/>
      <c r="E2702" s="204" t="s">
        <v>351</v>
      </c>
      <c r="F2702" s="205"/>
      <c r="G2702" s="50" t="s">
        <v>350</v>
      </c>
      <c r="H2702" s="204" t="s">
        <v>370</v>
      </c>
      <c r="I2702" s="205"/>
      <c r="K2702" s="48" t="str">
        <f t="shared" si="84"/>
        <v>п дома отдыха "Огарево", -, 4</v>
      </c>
      <c r="L2702" s="48" t="str">
        <f>VLOOKUP(A:A,Лист2!$A:$F,2,FALSE)</f>
        <v>п.Огарево, Огарево, 4</v>
      </c>
      <c r="S2702" s="48">
        <f t="shared" si="85"/>
        <v>0</v>
      </c>
    </row>
    <row r="2703" spans="1:19" ht="11.85" customHeight="1" x14ac:dyDescent="0.2">
      <c r="A2703" s="48" t="s">
        <v>393</v>
      </c>
      <c r="B2703" s="209"/>
      <c r="C2703" s="210"/>
      <c r="D2703" s="211"/>
      <c r="E2703" s="204" t="s">
        <v>371</v>
      </c>
      <c r="F2703" s="205"/>
      <c r="G2703" s="50" t="s">
        <v>350</v>
      </c>
      <c r="H2703" s="204" t="s">
        <v>370</v>
      </c>
      <c r="I2703" s="205"/>
      <c r="K2703" s="48" t="str">
        <f t="shared" si="84"/>
        <v>п дома отдыха "Огарево", -, 4</v>
      </c>
      <c r="L2703" s="48" t="str">
        <f>VLOOKUP(A:A,Лист2!$A:$F,2,FALSE)</f>
        <v>п.Огарево, Огарево, 4</v>
      </c>
      <c r="S2703" s="48">
        <f t="shared" si="85"/>
        <v>0</v>
      </c>
    </row>
    <row r="2704" spans="1:19" ht="11.85" customHeight="1" x14ac:dyDescent="0.2">
      <c r="A2704" s="48" t="s">
        <v>393</v>
      </c>
      <c r="B2704" s="209"/>
      <c r="C2704" s="210"/>
      <c r="D2704" s="211"/>
      <c r="E2704" s="204" t="s">
        <v>366</v>
      </c>
      <c r="F2704" s="205"/>
      <c r="G2704" s="50" t="s">
        <v>365</v>
      </c>
      <c r="H2704" s="204" t="s">
        <v>364</v>
      </c>
      <c r="I2704" s="205"/>
      <c r="K2704" s="48" t="str">
        <f t="shared" si="84"/>
        <v>п дома отдыха "Огарево", -, 4</v>
      </c>
      <c r="L2704" s="48" t="str">
        <f>VLOOKUP(A:A,Лист2!$A:$F,2,FALSE)</f>
        <v>п.Огарево, Огарево, 4</v>
      </c>
      <c r="S2704" s="48">
        <f t="shared" si="85"/>
        <v>0</v>
      </c>
    </row>
    <row r="2705" spans="1:19" ht="11.85" customHeight="1" x14ac:dyDescent="0.2">
      <c r="A2705" s="48" t="s">
        <v>393</v>
      </c>
      <c r="B2705" s="209"/>
      <c r="C2705" s="210"/>
      <c r="D2705" s="211"/>
      <c r="E2705" s="204" t="s">
        <v>363</v>
      </c>
      <c r="F2705" s="205"/>
      <c r="G2705" s="50" t="s">
        <v>341</v>
      </c>
      <c r="H2705" s="204" t="s">
        <v>346</v>
      </c>
      <c r="I2705" s="205"/>
      <c r="K2705" s="48" t="str">
        <f t="shared" si="84"/>
        <v>п дома отдыха "Огарево", -, 4</v>
      </c>
      <c r="L2705" s="48" t="str">
        <f>VLOOKUP(A:A,Лист2!$A:$F,2,FALSE)</f>
        <v>п.Огарево, Огарево, 4</v>
      </c>
      <c r="S2705" s="48">
        <f t="shared" si="85"/>
        <v>0</v>
      </c>
    </row>
    <row r="2706" spans="1:19" ht="11.1" customHeight="1" x14ac:dyDescent="0.2">
      <c r="A2706" s="48" t="s">
        <v>393</v>
      </c>
      <c r="B2706" s="209"/>
      <c r="C2706" s="210"/>
      <c r="D2706" s="211"/>
      <c r="E2706" s="204" t="s">
        <v>391</v>
      </c>
      <c r="F2706" s="205"/>
      <c r="G2706" s="50" t="s">
        <v>390</v>
      </c>
      <c r="H2706" s="204" t="s">
        <v>367</v>
      </c>
      <c r="I2706" s="205"/>
      <c r="K2706" s="48" t="str">
        <f t="shared" si="84"/>
        <v>п дома отдыха "Огарево", -, 4</v>
      </c>
      <c r="L2706" s="48" t="str">
        <f>VLOOKUP(A:A,Лист2!$A:$F,2,FALSE)</f>
        <v>п.Огарево, Огарево, 4</v>
      </c>
      <c r="S2706" s="48">
        <f t="shared" si="85"/>
        <v>0</v>
      </c>
    </row>
    <row r="2707" spans="1:19" ht="11.85" customHeight="1" x14ac:dyDescent="0.2">
      <c r="A2707" s="48" t="s">
        <v>393</v>
      </c>
      <c r="B2707" s="201"/>
      <c r="C2707" s="202"/>
      <c r="D2707" s="203"/>
      <c r="E2707" s="204" t="s">
        <v>362</v>
      </c>
      <c r="F2707" s="205"/>
      <c r="G2707" s="50" t="s">
        <v>361</v>
      </c>
      <c r="H2707" s="204" t="s">
        <v>336</v>
      </c>
      <c r="I2707" s="205"/>
      <c r="K2707" s="48" t="str">
        <f t="shared" si="84"/>
        <v>п дома отдыха "Огарево", -, 4</v>
      </c>
      <c r="L2707" s="48" t="str">
        <f>VLOOKUP(A:A,Лист2!$A:$F,2,FALSE)</f>
        <v>п.Огарево, Огарево, 4</v>
      </c>
      <c r="S2707" s="57">
        <f>G2707*1</f>
        <v>33.17</v>
      </c>
    </row>
    <row r="2708" spans="1:19" ht="11.85" customHeight="1" x14ac:dyDescent="0.2">
      <c r="A2708" s="48" t="s">
        <v>393</v>
      </c>
      <c r="B2708" s="51"/>
      <c r="C2708" s="196" t="s">
        <v>392</v>
      </c>
      <c r="D2708" s="197"/>
      <c r="E2708" s="197"/>
      <c r="F2708" s="197"/>
      <c r="G2708" s="197"/>
      <c r="H2708" s="197"/>
      <c r="I2708" s="196"/>
      <c r="K2708" s="48" t="str">
        <f t="shared" si="84"/>
        <v>п дома отдыха "Огарево", -, 4</v>
      </c>
      <c r="L2708" s="48" t="str">
        <f>VLOOKUP(A:A,Лист2!$A:$F,2,FALSE)</f>
        <v>п.Огарево, Огарево, 4</v>
      </c>
      <c r="S2708" s="48">
        <f t="shared" si="85"/>
        <v>0</v>
      </c>
    </row>
    <row r="2709" spans="1:19" ht="11.85" customHeight="1" x14ac:dyDescent="0.2">
      <c r="A2709" s="48" t="s">
        <v>392</v>
      </c>
      <c r="B2709" s="198" t="s">
        <v>354</v>
      </c>
      <c r="C2709" s="212"/>
      <c r="D2709" s="213"/>
      <c r="E2709" s="204" t="s">
        <v>353</v>
      </c>
      <c r="F2709" s="205"/>
      <c r="G2709" s="50" t="s">
        <v>352</v>
      </c>
      <c r="H2709" s="204" t="s">
        <v>336</v>
      </c>
      <c r="I2709" s="205"/>
      <c r="K2709" s="48" t="str">
        <f t="shared" si="84"/>
        <v>п дома отдыха "Огарево", -, 6</v>
      </c>
      <c r="L2709" s="48" t="str">
        <f>VLOOKUP(A:A,Лист2!$A:$F,2,FALSE)</f>
        <v>п.Огарево, Огарево, 6</v>
      </c>
      <c r="S2709" s="48">
        <f t="shared" si="85"/>
        <v>0</v>
      </c>
    </row>
    <row r="2710" spans="1:19" ht="11.1" customHeight="1" x14ac:dyDescent="0.2">
      <c r="A2710" s="48" t="s">
        <v>392</v>
      </c>
      <c r="B2710" s="198" t="s">
        <v>339</v>
      </c>
      <c r="C2710" s="199"/>
      <c r="D2710" s="200"/>
      <c r="E2710" s="204" t="s">
        <v>351</v>
      </c>
      <c r="F2710" s="205"/>
      <c r="G2710" s="50" t="s">
        <v>350</v>
      </c>
      <c r="H2710" s="204" t="s">
        <v>370</v>
      </c>
      <c r="I2710" s="205"/>
      <c r="K2710" s="48" t="str">
        <f t="shared" si="84"/>
        <v>п дома отдыха "Огарево", -, 6</v>
      </c>
      <c r="L2710" s="48" t="str">
        <f>VLOOKUP(A:A,Лист2!$A:$F,2,FALSE)</f>
        <v>п.Огарево, Огарево, 6</v>
      </c>
      <c r="S2710" s="48">
        <f t="shared" si="85"/>
        <v>0</v>
      </c>
    </row>
    <row r="2711" spans="1:19" ht="11.85" customHeight="1" x14ac:dyDescent="0.2">
      <c r="A2711" s="48" t="s">
        <v>392</v>
      </c>
      <c r="B2711" s="209"/>
      <c r="C2711" s="210"/>
      <c r="D2711" s="211"/>
      <c r="E2711" s="204" t="s">
        <v>371</v>
      </c>
      <c r="F2711" s="205"/>
      <c r="G2711" s="50" t="s">
        <v>350</v>
      </c>
      <c r="H2711" s="204" t="s">
        <v>370</v>
      </c>
      <c r="I2711" s="205"/>
      <c r="K2711" s="48" t="str">
        <f t="shared" si="84"/>
        <v>п дома отдыха "Огарево", -, 6</v>
      </c>
      <c r="L2711" s="48" t="str">
        <f>VLOOKUP(A:A,Лист2!$A:$F,2,FALSE)</f>
        <v>п.Огарево, Огарево, 6</v>
      </c>
      <c r="S2711" s="48">
        <f t="shared" si="85"/>
        <v>0</v>
      </c>
    </row>
    <row r="2712" spans="1:19" ht="11.85" customHeight="1" x14ac:dyDescent="0.2">
      <c r="A2712" s="48" t="s">
        <v>392</v>
      </c>
      <c r="B2712" s="209"/>
      <c r="C2712" s="210"/>
      <c r="D2712" s="211"/>
      <c r="E2712" s="204" t="s">
        <v>366</v>
      </c>
      <c r="F2712" s="205"/>
      <c r="G2712" s="50" t="s">
        <v>365</v>
      </c>
      <c r="H2712" s="204" t="s">
        <v>364</v>
      </c>
      <c r="I2712" s="205"/>
      <c r="K2712" s="48" t="str">
        <f t="shared" si="84"/>
        <v>п дома отдыха "Огарево", -, 6</v>
      </c>
      <c r="L2712" s="48" t="str">
        <f>VLOOKUP(A:A,Лист2!$A:$F,2,FALSE)</f>
        <v>п.Огарево, Огарево, 6</v>
      </c>
      <c r="S2712" s="48">
        <f t="shared" si="85"/>
        <v>0</v>
      </c>
    </row>
    <row r="2713" spans="1:19" ht="11.85" customHeight="1" x14ac:dyDescent="0.2">
      <c r="A2713" s="48" t="s">
        <v>392</v>
      </c>
      <c r="B2713" s="209"/>
      <c r="C2713" s="210"/>
      <c r="D2713" s="211"/>
      <c r="E2713" s="204" t="s">
        <v>363</v>
      </c>
      <c r="F2713" s="205"/>
      <c r="G2713" s="50" t="s">
        <v>341</v>
      </c>
      <c r="H2713" s="204" t="s">
        <v>346</v>
      </c>
      <c r="I2713" s="205"/>
      <c r="K2713" s="48" t="str">
        <f t="shared" si="84"/>
        <v>п дома отдыха "Огарево", -, 6</v>
      </c>
      <c r="L2713" s="48" t="str">
        <f>VLOOKUP(A:A,Лист2!$A:$F,2,FALSE)</f>
        <v>п.Огарево, Огарево, 6</v>
      </c>
      <c r="S2713" s="48">
        <f t="shared" si="85"/>
        <v>0</v>
      </c>
    </row>
    <row r="2714" spans="1:19" ht="11.1" customHeight="1" x14ac:dyDescent="0.2">
      <c r="A2714" s="48" t="s">
        <v>392</v>
      </c>
      <c r="B2714" s="209"/>
      <c r="C2714" s="210"/>
      <c r="D2714" s="211"/>
      <c r="E2714" s="204" t="s">
        <v>391</v>
      </c>
      <c r="F2714" s="205"/>
      <c r="G2714" s="50" t="s">
        <v>390</v>
      </c>
      <c r="H2714" s="204" t="s">
        <v>367</v>
      </c>
      <c r="I2714" s="205"/>
      <c r="K2714" s="48" t="str">
        <f t="shared" si="84"/>
        <v>п дома отдыха "Огарево", -, 6</v>
      </c>
      <c r="L2714" s="48" t="str">
        <f>VLOOKUP(A:A,Лист2!$A:$F,2,FALSE)</f>
        <v>п.Огарево, Огарево, 6</v>
      </c>
      <c r="S2714" s="48">
        <f t="shared" si="85"/>
        <v>0</v>
      </c>
    </row>
    <row r="2715" spans="1:19" ht="11.85" customHeight="1" x14ac:dyDescent="0.2">
      <c r="A2715" s="48" t="s">
        <v>392</v>
      </c>
      <c r="B2715" s="201"/>
      <c r="C2715" s="202"/>
      <c r="D2715" s="203"/>
      <c r="E2715" s="204" t="s">
        <v>362</v>
      </c>
      <c r="F2715" s="205"/>
      <c r="G2715" s="50" t="s">
        <v>361</v>
      </c>
      <c r="H2715" s="204" t="s">
        <v>336</v>
      </c>
      <c r="I2715" s="205"/>
      <c r="K2715" s="48" t="str">
        <f t="shared" si="84"/>
        <v>п дома отдыха "Огарево", -, 6</v>
      </c>
      <c r="L2715" s="48" t="str">
        <f>VLOOKUP(A:A,Лист2!$A:$F,2,FALSE)</f>
        <v>п.Огарево, Огарево, 6</v>
      </c>
      <c r="S2715" s="57">
        <f>G2715*1</f>
        <v>33.17</v>
      </c>
    </row>
    <row r="2716" spans="1:19" ht="11.85" customHeight="1" x14ac:dyDescent="0.2">
      <c r="A2716" s="48" t="s">
        <v>392</v>
      </c>
      <c r="B2716" s="51"/>
      <c r="C2716" s="196" t="s">
        <v>389</v>
      </c>
      <c r="D2716" s="197"/>
      <c r="E2716" s="197"/>
      <c r="F2716" s="197"/>
      <c r="G2716" s="197"/>
      <c r="H2716" s="197"/>
      <c r="I2716" s="196"/>
      <c r="K2716" s="48" t="str">
        <f t="shared" si="84"/>
        <v>п дома отдыха "Огарево", -, 6</v>
      </c>
      <c r="L2716" s="48" t="str">
        <f>VLOOKUP(A:A,Лист2!$A:$F,2,FALSE)</f>
        <v>п.Огарево, Огарево, 6</v>
      </c>
      <c r="S2716" s="48">
        <f t="shared" si="85"/>
        <v>0</v>
      </c>
    </row>
    <row r="2717" spans="1:19" ht="11.85" customHeight="1" x14ac:dyDescent="0.2">
      <c r="A2717" s="48" t="s">
        <v>389</v>
      </c>
      <c r="B2717" s="198" t="s">
        <v>343</v>
      </c>
      <c r="C2717" s="212"/>
      <c r="D2717" s="213"/>
      <c r="E2717" s="204" t="s">
        <v>342</v>
      </c>
      <c r="F2717" s="205"/>
      <c r="G2717" s="50" t="s">
        <v>341</v>
      </c>
      <c r="H2717" s="204" t="s">
        <v>340</v>
      </c>
      <c r="I2717" s="205"/>
      <c r="K2717" s="48" t="str">
        <f t="shared" si="84"/>
        <v>п Покровское, ул Дачная, 17а</v>
      </c>
      <c r="L2717" s="48" t="str">
        <f>VLOOKUP(A:A,Лист2!$A:$F,2,FALSE)</f>
        <v>с.Покровское, Дачная, 17а</v>
      </c>
      <c r="S2717" s="48">
        <f t="shared" si="85"/>
        <v>0</v>
      </c>
    </row>
    <row r="2718" spans="1:19" ht="11.1" customHeight="1" x14ac:dyDescent="0.2">
      <c r="A2718" s="48" t="s">
        <v>389</v>
      </c>
      <c r="B2718" s="198" t="s">
        <v>339</v>
      </c>
      <c r="C2718" s="199"/>
      <c r="D2718" s="200"/>
      <c r="E2718" s="204" t="s">
        <v>338</v>
      </c>
      <c r="F2718" s="205"/>
      <c r="G2718" s="50" t="s">
        <v>337</v>
      </c>
      <c r="H2718" s="204" t="s">
        <v>336</v>
      </c>
      <c r="I2718" s="205"/>
      <c r="K2718" s="48" t="str">
        <f t="shared" si="84"/>
        <v>п Покровское, ул Дачная, 17а</v>
      </c>
      <c r="L2718" s="48" t="str">
        <f>VLOOKUP(A:A,Лист2!$A:$F,2,FALSE)</f>
        <v>с.Покровское, Дачная, 17а</v>
      </c>
      <c r="S2718" s="57">
        <f>G2718*1</f>
        <v>19.940000000000001</v>
      </c>
    </row>
    <row r="2719" spans="1:19" ht="11.85" customHeight="1" x14ac:dyDescent="0.2">
      <c r="A2719" s="48" t="s">
        <v>389</v>
      </c>
      <c r="B2719" s="201"/>
      <c r="C2719" s="202"/>
      <c r="D2719" s="203"/>
      <c r="E2719" s="204" t="s">
        <v>335</v>
      </c>
      <c r="F2719" s="205"/>
      <c r="G2719" s="50" t="s">
        <v>334</v>
      </c>
      <c r="H2719" s="204" t="s">
        <v>333</v>
      </c>
      <c r="I2719" s="205"/>
      <c r="K2719" s="48" t="str">
        <f t="shared" si="84"/>
        <v>п Покровское, ул Дачная, 17а</v>
      </c>
      <c r="L2719" s="48" t="str">
        <f>VLOOKUP(A:A,Лист2!$A:$F,2,FALSE)</f>
        <v>с.Покровское, Дачная, 17а</v>
      </c>
      <c r="S2719" s="48">
        <f t="shared" si="85"/>
        <v>0</v>
      </c>
    </row>
    <row r="2720" spans="1:19" ht="11.85" customHeight="1" x14ac:dyDescent="0.2">
      <c r="A2720" s="48" t="s">
        <v>389</v>
      </c>
      <c r="B2720" s="51"/>
      <c r="C2720" s="196" t="s">
        <v>388</v>
      </c>
      <c r="D2720" s="197"/>
      <c r="E2720" s="197"/>
      <c r="F2720" s="197"/>
      <c r="G2720" s="197"/>
      <c r="H2720" s="197"/>
      <c r="I2720" s="196"/>
      <c r="K2720" s="48" t="str">
        <f t="shared" si="84"/>
        <v>п Покровское, ул Дачная, 17а</v>
      </c>
      <c r="L2720" s="48" t="str">
        <f>VLOOKUP(A:A,Лист2!$A:$F,2,FALSE)</f>
        <v>с.Покровское, Дачная, 17а</v>
      </c>
      <c r="S2720" s="48">
        <f t="shared" si="85"/>
        <v>0</v>
      </c>
    </row>
    <row r="2721" spans="1:19" ht="11.85" customHeight="1" x14ac:dyDescent="0.2">
      <c r="A2721" s="48" t="s">
        <v>388</v>
      </c>
      <c r="B2721" s="198" t="s">
        <v>354</v>
      </c>
      <c r="C2721" s="212"/>
      <c r="D2721" s="213"/>
      <c r="E2721" s="204" t="s">
        <v>353</v>
      </c>
      <c r="F2721" s="205"/>
      <c r="G2721" s="50" t="s">
        <v>352</v>
      </c>
      <c r="H2721" s="204" t="s">
        <v>336</v>
      </c>
      <c r="I2721" s="205"/>
      <c r="K2721" s="48" t="str">
        <f t="shared" si="84"/>
        <v>п Усово-Тупик, -, 1</v>
      </c>
      <c r="L2721" s="48" t="str">
        <f>VLOOKUP(A:A,Лист2!$A:$F,2,FALSE)</f>
        <v>п.Усово-Тупик, Усово-Тупик, 1</v>
      </c>
      <c r="S2721" s="48">
        <f t="shared" si="85"/>
        <v>0</v>
      </c>
    </row>
    <row r="2722" spans="1:19" ht="11.1" customHeight="1" x14ac:dyDescent="0.2">
      <c r="A2722" s="48" t="s">
        <v>388</v>
      </c>
      <c r="B2722" s="198" t="s">
        <v>339</v>
      </c>
      <c r="C2722" s="199"/>
      <c r="D2722" s="200"/>
      <c r="E2722" s="204" t="s">
        <v>351</v>
      </c>
      <c r="F2722" s="205"/>
      <c r="G2722" s="50" t="s">
        <v>350</v>
      </c>
      <c r="H2722" s="204" t="s">
        <v>379</v>
      </c>
      <c r="I2722" s="205"/>
      <c r="K2722" s="48" t="str">
        <f t="shared" si="84"/>
        <v>п Усово-Тупик, -, 1</v>
      </c>
      <c r="L2722" s="48" t="str">
        <f>VLOOKUP(A:A,Лист2!$A:$F,2,FALSE)</f>
        <v>п.Усово-Тупик, Усово-Тупик, 1</v>
      </c>
      <c r="S2722" s="48">
        <f t="shared" si="85"/>
        <v>0</v>
      </c>
    </row>
    <row r="2723" spans="1:19" ht="11.85" customHeight="1" x14ac:dyDescent="0.2">
      <c r="A2723" s="48" t="s">
        <v>388</v>
      </c>
      <c r="B2723" s="209"/>
      <c r="C2723" s="210"/>
      <c r="D2723" s="211"/>
      <c r="E2723" s="204" t="s">
        <v>371</v>
      </c>
      <c r="F2723" s="205"/>
      <c r="G2723" s="50" t="s">
        <v>350</v>
      </c>
      <c r="H2723" s="204" t="s">
        <v>379</v>
      </c>
      <c r="I2723" s="205"/>
      <c r="K2723" s="48" t="str">
        <f t="shared" si="84"/>
        <v>п Усово-Тупик, -, 1</v>
      </c>
      <c r="L2723" s="48" t="str">
        <f>VLOOKUP(A:A,Лист2!$A:$F,2,FALSE)</f>
        <v>п.Усово-Тупик, Усово-Тупик, 1</v>
      </c>
      <c r="S2723" s="48">
        <f t="shared" si="85"/>
        <v>0</v>
      </c>
    </row>
    <row r="2724" spans="1:19" ht="11.85" customHeight="1" x14ac:dyDescent="0.2">
      <c r="A2724" s="48" t="s">
        <v>388</v>
      </c>
      <c r="B2724" s="209"/>
      <c r="C2724" s="210"/>
      <c r="D2724" s="211"/>
      <c r="E2724" s="204" t="s">
        <v>369</v>
      </c>
      <c r="F2724" s="205"/>
      <c r="G2724" s="50" t="s">
        <v>368</v>
      </c>
      <c r="H2724" s="204" t="s">
        <v>378</v>
      </c>
      <c r="I2724" s="205"/>
      <c r="K2724" s="48" t="str">
        <f t="shared" si="84"/>
        <v>п Усово-Тупик, -, 1</v>
      </c>
      <c r="L2724" s="48" t="str">
        <f>VLOOKUP(A:A,Лист2!$A:$F,2,FALSE)</f>
        <v>п.Усово-Тупик, Усово-Тупик, 1</v>
      </c>
      <c r="S2724" s="48">
        <f t="shared" si="85"/>
        <v>0</v>
      </c>
    </row>
    <row r="2725" spans="1:19" ht="11.85" customHeight="1" x14ac:dyDescent="0.2">
      <c r="A2725" s="48" t="s">
        <v>388</v>
      </c>
      <c r="B2725" s="209"/>
      <c r="C2725" s="210"/>
      <c r="D2725" s="211"/>
      <c r="E2725" s="204" t="s">
        <v>366</v>
      </c>
      <c r="F2725" s="205"/>
      <c r="G2725" s="50" t="s">
        <v>365</v>
      </c>
      <c r="H2725" s="204" t="s">
        <v>377</v>
      </c>
      <c r="I2725" s="205"/>
      <c r="K2725" s="48" t="str">
        <f t="shared" si="84"/>
        <v>п Усово-Тупик, -, 1</v>
      </c>
      <c r="L2725" s="48" t="str">
        <f>VLOOKUP(A:A,Лист2!$A:$F,2,FALSE)</f>
        <v>п.Усово-Тупик, Усово-Тупик, 1</v>
      </c>
      <c r="S2725" s="48">
        <f t="shared" si="85"/>
        <v>0</v>
      </c>
    </row>
    <row r="2726" spans="1:19" ht="11.1" customHeight="1" x14ac:dyDescent="0.2">
      <c r="A2726" s="48" t="s">
        <v>388</v>
      </c>
      <c r="B2726" s="209"/>
      <c r="C2726" s="210"/>
      <c r="D2726" s="211"/>
      <c r="E2726" s="204" t="s">
        <v>376</v>
      </c>
      <c r="F2726" s="205"/>
      <c r="G2726" s="50" t="s">
        <v>341</v>
      </c>
      <c r="H2726" s="204" t="s">
        <v>375</v>
      </c>
      <c r="I2726" s="205"/>
      <c r="K2726" s="48" t="str">
        <f t="shared" si="84"/>
        <v>п Усово-Тупик, -, 1</v>
      </c>
      <c r="L2726" s="48" t="str">
        <f>VLOOKUP(A:A,Лист2!$A:$F,2,FALSE)</f>
        <v>п.Усово-Тупик, Усово-Тупик, 1</v>
      </c>
      <c r="S2726" s="48">
        <f t="shared" si="85"/>
        <v>0</v>
      </c>
    </row>
    <row r="2727" spans="1:19" ht="11.85" customHeight="1" x14ac:dyDescent="0.2">
      <c r="A2727" s="48" t="s">
        <v>388</v>
      </c>
      <c r="B2727" s="201"/>
      <c r="C2727" s="202"/>
      <c r="D2727" s="203"/>
      <c r="E2727" s="204" t="s">
        <v>374</v>
      </c>
      <c r="F2727" s="205"/>
      <c r="G2727" s="50" t="s">
        <v>373</v>
      </c>
      <c r="H2727" s="204" t="s">
        <v>336</v>
      </c>
      <c r="I2727" s="205"/>
      <c r="K2727" s="48" t="str">
        <f t="shared" si="84"/>
        <v>п Усово-Тупик, -, 1</v>
      </c>
      <c r="L2727" s="48" t="str">
        <f>VLOOKUP(A:A,Лист2!$A:$F,2,FALSE)</f>
        <v>п.Усово-Тупик, Усово-Тупик, 1</v>
      </c>
      <c r="S2727" s="57">
        <f>G2727*1</f>
        <v>48.16</v>
      </c>
    </row>
    <row r="2728" spans="1:19" ht="11.85" customHeight="1" x14ac:dyDescent="0.2">
      <c r="A2728" s="48" t="s">
        <v>388</v>
      </c>
      <c r="B2728" s="51"/>
      <c r="C2728" s="196" t="s">
        <v>387</v>
      </c>
      <c r="D2728" s="197"/>
      <c r="E2728" s="197"/>
      <c r="F2728" s="197"/>
      <c r="G2728" s="197"/>
      <c r="H2728" s="197"/>
      <c r="I2728" s="196"/>
      <c r="K2728" s="48" t="str">
        <f t="shared" si="84"/>
        <v>п Усово-Тупик, -, 1</v>
      </c>
      <c r="L2728" s="48" t="str">
        <f>VLOOKUP(A:A,Лист2!$A:$F,2,FALSE)</f>
        <v>п.Усово-Тупик, Усово-Тупик, 1</v>
      </c>
      <c r="S2728" s="48">
        <f t="shared" si="85"/>
        <v>0</v>
      </c>
    </row>
    <row r="2729" spans="1:19" ht="11.85" customHeight="1" x14ac:dyDescent="0.2">
      <c r="A2729" s="48" t="s">
        <v>387</v>
      </c>
      <c r="B2729" s="198" t="s">
        <v>354</v>
      </c>
      <c r="C2729" s="212"/>
      <c r="D2729" s="213"/>
      <c r="E2729" s="204" t="s">
        <v>353</v>
      </c>
      <c r="F2729" s="205"/>
      <c r="G2729" s="50" t="s">
        <v>352</v>
      </c>
      <c r="H2729" s="204" t="s">
        <v>336</v>
      </c>
      <c r="I2729" s="205"/>
      <c r="K2729" s="48" t="str">
        <f t="shared" si="84"/>
        <v>п Усово-Тупик, -, 3</v>
      </c>
      <c r="L2729" s="48" t="str">
        <f>VLOOKUP(A:A,Лист2!$A:$F,2,FALSE)</f>
        <v>п.Усово-Тупик, Усово-Тупик, 3</v>
      </c>
      <c r="S2729" s="48">
        <f t="shared" si="85"/>
        <v>0</v>
      </c>
    </row>
    <row r="2730" spans="1:19" ht="11.1" customHeight="1" x14ac:dyDescent="0.2">
      <c r="A2730" s="48" t="s">
        <v>387</v>
      </c>
      <c r="B2730" s="198" t="s">
        <v>339</v>
      </c>
      <c r="C2730" s="199"/>
      <c r="D2730" s="200"/>
      <c r="E2730" s="204" t="s">
        <v>366</v>
      </c>
      <c r="F2730" s="205"/>
      <c r="G2730" s="50" t="s">
        <v>365</v>
      </c>
      <c r="H2730" s="204" t="s">
        <v>349</v>
      </c>
      <c r="I2730" s="205"/>
      <c r="K2730" s="48" t="str">
        <f t="shared" si="84"/>
        <v>п Усово-Тупик, -, 3</v>
      </c>
      <c r="L2730" s="48" t="str">
        <f>VLOOKUP(A:A,Лист2!$A:$F,2,FALSE)</f>
        <v>п.Усово-Тупик, Усово-Тупик, 3</v>
      </c>
      <c r="S2730" s="48">
        <f t="shared" si="85"/>
        <v>0</v>
      </c>
    </row>
    <row r="2731" spans="1:19" ht="11.85" customHeight="1" x14ac:dyDescent="0.2">
      <c r="A2731" s="48" t="s">
        <v>387</v>
      </c>
      <c r="B2731" s="209"/>
      <c r="C2731" s="210"/>
      <c r="D2731" s="211"/>
      <c r="E2731" s="204" t="s">
        <v>386</v>
      </c>
      <c r="F2731" s="205"/>
      <c r="G2731" s="50" t="s">
        <v>350</v>
      </c>
      <c r="H2731" s="204" t="s">
        <v>349</v>
      </c>
      <c r="I2731" s="205"/>
      <c r="K2731" s="48" t="str">
        <f t="shared" si="84"/>
        <v>п Усово-Тупик, -, 3</v>
      </c>
      <c r="L2731" s="48" t="str">
        <f>VLOOKUP(A:A,Лист2!$A:$F,2,FALSE)</f>
        <v>п.Усово-Тупик, Усово-Тупик, 3</v>
      </c>
      <c r="S2731" s="48">
        <f t="shared" si="85"/>
        <v>0</v>
      </c>
    </row>
    <row r="2732" spans="1:19" ht="11.85" customHeight="1" x14ac:dyDescent="0.2">
      <c r="A2732" s="48" t="s">
        <v>387</v>
      </c>
      <c r="B2732" s="209"/>
      <c r="C2732" s="210"/>
      <c r="D2732" s="211"/>
      <c r="E2732" s="204" t="s">
        <v>363</v>
      </c>
      <c r="F2732" s="205"/>
      <c r="G2732" s="50" t="s">
        <v>341</v>
      </c>
      <c r="H2732" s="204" t="s">
        <v>346</v>
      </c>
      <c r="I2732" s="205"/>
      <c r="K2732" s="48" t="str">
        <f t="shared" si="84"/>
        <v>п Усово-Тупик, -, 3</v>
      </c>
      <c r="L2732" s="48" t="str">
        <f>VLOOKUP(A:A,Лист2!$A:$F,2,FALSE)</f>
        <v>п.Усово-Тупик, Усово-Тупик, 3</v>
      </c>
      <c r="S2732" s="48">
        <f t="shared" si="85"/>
        <v>0</v>
      </c>
    </row>
    <row r="2733" spans="1:19" ht="11.85" customHeight="1" x14ac:dyDescent="0.2">
      <c r="A2733" s="48" t="s">
        <v>387</v>
      </c>
      <c r="B2733" s="201"/>
      <c r="C2733" s="202"/>
      <c r="D2733" s="203"/>
      <c r="E2733" s="204" t="s">
        <v>345</v>
      </c>
      <c r="F2733" s="205"/>
      <c r="G2733" s="50" t="s">
        <v>344</v>
      </c>
      <c r="H2733" s="204" t="s">
        <v>336</v>
      </c>
      <c r="I2733" s="205"/>
      <c r="K2733" s="48" t="str">
        <f t="shared" si="84"/>
        <v>п Усово-Тупик, -, 3</v>
      </c>
      <c r="L2733" s="48" t="str">
        <f>VLOOKUP(A:A,Лист2!$A:$F,2,FALSE)</f>
        <v>п.Усово-Тупик, Усово-Тупик, 3</v>
      </c>
      <c r="S2733" s="57">
        <f>G2733*1</f>
        <v>26.91</v>
      </c>
    </row>
    <row r="2734" spans="1:19" ht="11.1" customHeight="1" x14ac:dyDescent="0.2">
      <c r="A2734" s="48" t="s">
        <v>387</v>
      </c>
      <c r="B2734" s="51"/>
      <c r="C2734" s="196" t="s">
        <v>385</v>
      </c>
      <c r="D2734" s="197"/>
      <c r="E2734" s="197"/>
      <c r="F2734" s="197"/>
      <c r="G2734" s="197"/>
      <c r="H2734" s="197"/>
      <c r="I2734" s="196"/>
      <c r="K2734" s="48" t="str">
        <f t="shared" si="84"/>
        <v>п Усово-Тупик, -, 3</v>
      </c>
      <c r="L2734" s="48" t="str">
        <f>VLOOKUP(A:A,Лист2!$A:$F,2,FALSE)</f>
        <v>п.Усово-Тупик, Усово-Тупик, 3</v>
      </c>
      <c r="S2734" s="48">
        <f t="shared" si="85"/>
        <v>0</v>
      </c>
    </row>
    <row r="2735" spans="1:19" ht="11.85" customHeight="1" x14ac:dyDescent="0.2">
      <c r="A2735" s="48" t="s">
        <v>385</v>
      </c>
      <c r="B2735" s="198" t="s">
        <v>354</v>
      </c>
      <c r="C2735" s="212"/>
      <c r="D2735" s="213"/>
      <c r="E2735" s="204" t="s">
        <v>353</v>
      </c>
      <c r="F2735" s="205"/>
      <c r="G2735" s="50" t="s">
        <v>352</v>
      </c>
      <c r="H2735" s="204" t="s">
        <v>336</v>
      </c>
      <c r="I2735" s="205"/>
      <c r="K2735" s="48" t="str">
        <f t="shared" si="84"/>
        <v>п Усово-Тупик, -, 5</v>
      </c>
      <c r="L2735" s="48" t="str">
        <f>VLOOKUP(A:A,Лист2!$A:$F,2,FALSE)</f>
        <v>п.Усово-Тупик, Усово-Тупик, 5</v>
      </c>
      <c r="S2735" s="48">
        <f t="shared" si="85"/>
        <v>0</v>
      </c>
    </row>
    <row r="2736" spans="1:19" ht="11.85" customHeight="1" x14ac:dyDescent="0.2">
      <c r="A2736" s="48" t="s">
        <v>385</v>
      </c>
      <c r="B2736" s="198" t="s">
        <v>339</v>
      </c>
      <c r="C2736" s="199"/>
      <c r="D2736" s="200"/>
      <c r="E2736" s="204" t="s">
        <v>351</v>
      </c>
      <c r="F2736" s="205"/>
      <c r="G2736" s="50" t="s">
        <v>350</v>
      </c>
      <c r="H2736" s="204" t="s">
        <v>349</v>
      </c>
      <c r="I2736" s="205"/>
      <c r="K2736" s="48" t="str">
        <f t="shared" si="84"/>
        <v>п Усово-Тупик, -, 5</v>
      </c>
      <c r="L2736" s="48" t="str">
        <f>VLOOKUP(A:A,Лист2!$A:$F,2,FALSE)</f>
        <v>п.Усово-Тупик, Усово-Тупик, 5</v>
      </c>
      <c r="S2736" s="48">
        <f t="shared" si="85"/>
        <v>0</v>
      </c>
    </row>
    <row r="2737" spans="1:19" ht="11.85" customHeight="1" x14ac:dyDescent="0.2">
      <c r="A2737" s="48" t="s">
        <v>385</v>
      </c>
      <c r="B2737" s="209"/>
      <c r="C2737" s="210"/>
      <c r="D2737" s="211"/>
      <c r="E2737" s="204" t="s">
        <v>366</v>
      </c>
      <c r="F2737" s="205"/>
      <c r="G2737" s="50" t="s">
        <v>365</v>
      </c>
      <c r="H2737" s="204" t="s">
        <v>349</v>
      </c>
      <c r="I2737" s="205"/>
      <c r="K2737" s="48" t="str">
        <f t="shared" si="84"/>
        <v>п Усово-Тупик, -, 5</v>
      </c>
      <c r="L2737" s="48" t="str">
        <f>VLOOKUP(A:A,Лист2!$A:$F,2,FALSE)</f>
        <v>п.Усово-Тупик, Усово-Тупик, 5</v>
      </c>
      <c r="S2737" s="48">
        <f t="shared" si="85"/>
        <v>0</v>
      </c>
    </row>
    <row r="2738" spans="1:19" ht="11.1" customHeight="1" x14ac:dyDescent="0.2">
      <c r="A2738" s="48" t="s">
        <v>385</v>
      </c>
      <c r="B2738" s="209"/>
      <c r="C2738" s="210"/>
      <c r="D2738" s="211"/>
      <c r="E2738" s="204" t="s">
        <v>363</v>
      </c>
      <c r="F2738" s="205"/>
      <c r="G2738" s="50" t="s">
        <v>341</v>
      </c>
      <c r="H2738" s="204" t="s">
        <v>346</v>
      </c>
      <c r="I2738" s="205"/>
      <c r="K2738" s="48" t="str">
        <f t="shared" si="84"/>
        <v>п Усово-Тупик, -, 5</v>
      </c>
      <c r="L2738" s="48" t="str">
        <f>VLOOKUP(A:A,Лист2!$A:$F,2,FALSE)</f>
        <v>п.Усово-Тупик, Усово-Тупик, 5</v>
      </c>
      <c r="S2738" s="48">
        <f t="shared" si="85"/>
        <v>0</v>
      </c>
    </row>
    <row r="2739" spans="1:19" ht="11.85" customHeight="1" x14ac:dyDescent="0.2">
      <c r="A2739" s="48" t="s">
        <v>385</v>
      </c>
      <c r="B2739" s="201"/>
      <c r="C2739" s="202"/>
      <c r="D2739" s="203"/>
      <c r="E2739" s="204" t="s">
        <v>345</v>
      </c>
      <c r="F2739" s="205"/>
      <c r="G2739" s="50" t="s">
        <v>344</v>
      </c>
      <c r="H2739" s="204" t="s">
        <v>336</v>
      </c>
      <c r="I2739" s="205"/>
      <c r="K2739" s="48" t="str">
        <f t="shared" si="84"/>
        <v>п Усово-Тупик, -, 5</v>
      </c>
      <c r="L2739" s="48" t="str">
        <f>VLOOKUP(A:A,Лист2!$A:$F,2,FALSE)</f>
        <v>п.Усово-Тупик, Усово-Тупик, 5</v>
      </c>
      <c r="S2739" s="57">
        <f>G2739*1</f>
        <v>26.91</v>
      </c>
    </row>
    <row r="2740" spans="1:19" ht="11.85" customHeight="1" x14ac:dyDescent="0.2">
      <c r="A2740" s="48" t="s">
        <v>385</v>
      </c>
      <c r="B2740" s="51"/>
      <c r="C2740" s="196" t="s">
        <v>384</v>
      </c>
      <c r="D2740" s="197"/>
      <c r="E2740" s="197"/>
      <c r="F2740" s="197"/>
      <c r="G2740" s="197"/>
      <c r="H2740" s="197"/>
      <c r="I2740" s="196"/>
      <c r="K2740" s="48" t="str">
        <f t="shared" si="84"/>
        <v>п Усово-Тупик, -, 5</v>
      </c>
      <c r="L2740" s="48" t="str">
        <f>VLOOKUP(A:A,Лист2!$A:$F,2,FALSE)</f>
        <v>п.Усово-Тупик, Усово-Тупик, 5</v>
      </c>
      <c r="S2740" s="48">
        <f t="shared" si="85"/>
        <v>0</v>
      </c>
    </row>
    <row r="2741" spans="1:19" ht="11.85" customHeight="1" x14ac:dyDescent="0.2">
      <c r="A2741" s="48" t="s">
        <v>384</v>
      </c>
      <c r="B2741" s="198" t="s">
        <v>354</v>
      </c>
      <c r="C2741" s="212"/>
      <c r="D2741" s="213"/>
      <c r="E2741" s="204" t="s">
        <v>353</v>
      </c>
      <c r="F2741" s="205"/>
      <c r="G2741" s="50" t="s">
        <v>352</v>
      </c>
      <c r="H2741" s="204" t="s">
        <v>336</v>
      </c>
      <c r="I2741" s="205"/>
      <c r="K2741" s="48" t="str">
        <f t="shared" si="84"/>
        <v>п Усово-Тупик, -, 9</v>
      </c>
      <c r="L2741" s="48" t="str">
        <f>VLOOKUP(A:A,Лист2!$A:$F,2,FALSE)</f>
        <v>п.Усово-Тупик, Усово-Тупик, 9</v>
      </c>
      <c r="S2741" s="48">
        <f t="shared" si="85"/>
        <v>0</v>
      </c>
    </row>
    <row r="2742" spans="1:19" ht="11.1" customHeight="1" x14ac:dyDescent="0.2">
      <c r="A2742" s="48" t="s">
        <v>384</v>
      </c>
      <c r="B2742" s="198" t="s">
        <v>339</v>
      </c>
      <c r="C2742" s="199"/>
      <c r="D2742" s="200"/>
      <c r="E2742" s="204" t="s">
        <v>351</v>
      </c>
      <c r="F2742" s="205"/>
      <c r="G2742" s="50" t="s">
        <v>350</v>
      </c>
      <c r="H2742" s="204" t="s">
        <v>379</v>
      </c>
      <c r="I2742" s="205"/>
      <c r="K2742" s="48" t="str">
        <f t="shared" si="84"/>
        <v>п Усово-Тупик, -, 9</v>
      </c>
      <c r="L2742" s="48" t="str">
        <f>VLOOKUP(A:A,Лист2!$A:$F,2,FALSE)</f>
        <v>п.Усово-Тупик, Усово-Тупик, 9</v>
      </c>
      <c r="S2742" s="48">
        <f t="shared" si="85"/>
        <v>0</v>
      </c>
    </row>
    <row r="2743" spans="1:19" ht="11.85" customHeight="1" x14ac:dyDescent="0.2">
      <c r="A2743" s="48" t="s">
        <v>384</v>
      </c>
      <c r="B2743" s="209"/>
      <c r="C2743" s="210"/>
      <c r="D2743" s="211"/>
      <c r="E2743" s="204" t="s">
        <v>371</v>
      </c>
      <c r="F2743" s="205"/>
      <c r="G2743" s="50" t="s">
        <v>350</v>
      </c>
      <c r="H2743" s="204" t="s">
        <v>379</v>
      </c>
      <c r="I2743" s="205"/>
      <c r="K2743" s="48" t="str">
        <f t="shared" si="84"/>
        <v>п Усово-Тупик, -, 9</v>
      </c>
      <c r="L2743" s="48" t="str">
        <f>VLOOKUP(A:A,Лист2!$A:$F,2,FALSE)</f>
        <v>п.Усово-Тупик, Усово-Тупик, 9</v>
      </c>
      <c r="S2743" s="48">
        <f t="shared" si="85"/>
        <v>0</v>
      </c>
    </row>
    <row r="2744" spans="1:19" ht="11.85" customHeight="1" x14ac:dyDescent="0.2">
      <c r="A2744" s="48" t="s">
        <v>384</v>
      </c>
      <c r="B2744" s="209"/>
      <c r="C2744" s="210"/>
      <c r="D2744" s="211"/>
      <c r="E2744" s="204" t="s">
        <v>369</v>
      </c>
      <c r="F2744" s="205"/>
      <c r="G2744" s="50" t="s">
        <v>368</v>
      </c>
      <c r="H2744" s="204" t="s">
        <v>383</v>
      </c>
      <c r="I2744" s="205"/>
      <c r="K2744" s="48" t="str">
        <f t="shared" si="84"/>
        <v>п Усово-Тупик, -, 9</v>
      </c>
      <c r="L2744" s="48" t="str">
        <f>VLOOKUP(A:A,Лист2!$A:$F,2,FALSE)</f>
        <v>п.Усово-Тупик, Усово-Тупик, 9</v>
      </c>
      <c r="S2744" s="48">
        <f t="shared" si="85"/>
        <v>0</v>
      </c>
    </row>
    <row r="2745" spans="1:19" ht="11.85" customHeight="1" x14ac:dyDescent="0.2">
      <c r="A2745" s="48" t="s">
        <v>384</v>
      </c>
      <c r="B2745" s="201"/>
      <c r="C2745" s="202"/>
      <c r="D2745" s="203"/>
      <c r="E2745" s="204" t="s">
        <v>366</v>
      </c>
      <c r="F2745" s="205"/>
      <c r="G2745" s="50" t="s">
        <v>365</v>
      </c>
      <c r="H2745" s="204" t="s">
        <v>377</v>
      </c>
      <c r="I2745" s="205"/>
      <c r="K2745" s="48" t="str">
        <f t="shared" si="84"/>
        <v>п Усово-Тупик, -, 9</v>
      </c>
      <c r="L2745" s="48" t="str">
        <f>VLOOKUP(A:A,Лист2!$A:$F,2,FALSE)</f>
        <v>п.Усово-Тупик, Усово-Тупик, 9</v>
      </c>
      <c r="S2745" s="48">
        <f t="shared" si="85"/>
        <v>0</v>
      </c>
    </row>
    <row r="2746" spans="1:19" ht="11.85" customHeight="1" x14ac:dyDescent="0.2">
      <c r="A2746" s="48" t="s">
        <v>384</v>
      </c>
      <c r="B2746" s="198" t="s">
        <v>339</v>
      </c>
      <c r="C2746" s="199"/>
      <c r="D2746" s="200"/>
      <c r="E2746" s="204" t="s">
        <v>376</v>
      </c>
      <c r="F2746" s="205"/>
      <c r="G2746" s="50" t="s">
        <v>341</v>
      </c>
      <c r="H2746" s="204" t="s">
        <v>375</v>
      </c>
      <c r="I2746" s="205"/>
      <c r="K2746" s="48" t="str">
        <f t="shared" si="84"/>
        <v>п Усово-Тупик, -, 9</v>
      </c>
      <c r="L2746" s="48" t="str">
        <f>VLOOKUP(A:A,Лист2!$A:$F,2,FALSE)</f>
        <v>п.Усово-Тупик, Усово-Тупик, 9</v>
      </c>
      <c r="S2746" s="48">
        <f t="shared" si="85"/>
        <v>0</v>
      </c>
    </row>
    <row r="2747" spans="1:19" ht="11.85" customHeight="1" x14ac:dyDescent="0.2">
      <c r="A2747" s="48" t="s">
        <v>384</v>
      </c>
      <c r="B2747" s="201"/>
      <c r="C2747" s="202"/>
      <c r="D2747" s="203"/>
      <c r="E2747" s="204" t="s">
        <v>374</v>
      </c>
      <c r="F2747" s="205"/>
      <c r="G2747" s="50" t="s">
        <v>373</v>
      </c>
      <c r="H2747" s="204" t="s">
        <v>336</v>
      </c>
      <c r="I2747" s="205"/>
      <c r="K2747" s="48" t="str">
        <f t="shared" si="84"/>
        <v>п Усово-Тупик, -, 9</v>
      </c>
      <c r="L2747" s="48" t="str">
        <f>VLOOKUP(A:A,Лист2!$A:$F,2,FALSE)</f>
        <v>п.Усово-Тупик, Усово-Тупик, 9</v>
      </c>
      <c r="S2747" s="57">
        <f>G2747*1</f>
        <v>48.16</v>
      </c>
    </row>
    <row r="2748" spans="1:19" ht="11.85" customHeight="1" x14ac:dyDescent="0.2">
      <c r="A2748" s="48" t="s">
        <v>384</v>
      </c>
      <c r="B2748" s="51"/>
      <c r="C2748" s="196" t="s">
        <v>382</v>
      </c>
      <c r="D2748" s="197"/>
      <c r="E2748" s="197"/>
      <c r="F2748" s="197"/>
      <c r="G2748" s="197"/>
      <c r="H2748" s="197"/>
      <c r="I2748" s="196"/>
      <c r="K2748" s="48" t="str">
        <f t="shared" si="84"/>
        <v>п Усово-Тупик, -, 9</v>
      </c>
      <c r="L2748" s="48" t="str">
        <f>VLOOKUP(A:A,Лист2!$A:$F,2,FALSE)</f>
        <v>п.Усово-Тупик, Усово-Тупик, 9</v>
      </c>
      <c r="S2748" s="48">
        <f t="shared" si="85"/>
        <v>0</v>
      </c>
    </row>
    <row r="2749" spans="1:19" ht="11.1" customHeight="1" x14ac:dyDescent="0.2">
      <c r="A2749" s="48" t="s">
        <v>382</v>
      </c>
      <c r="B2749" s="198" t="s">
        <v>354</v>
      </c>
      <c r="C2749" s="212"/>
      <c r="D2749" s="213"/>
      <c r="E2749" s="204" t="s">
        <v>353</v>
      </c>
      <c r="F2749" s="205"/>
      <c r="G2749" s="50" t="s">
        <v>352</v>
      </c>
      <c r="H2749" s="204" t="s">
        <v>336</v>
      </c>
      <c r="I2749" s="205"/>
      <c r="K2749" s="48" t="str">
        <f t="shared" si="84"/>
        <v>п Усово-Тупик, -, 11</v>
      </c>
      <c r="L2749" s="48" t="str">
        <f>VLOOKUP(A:A,Лист2!$A:$F,2,FALSE)</f>
        <v>п.Усово-Тупик, Усово-Тупик, 11</v>
      </c>
      <c r="S2749" s="48">
        <f t="shared" si="85"/>
        <v>0</v>
      </c>
    </row>
    <row r="2750" spans="1:19" ht="11.85" customHeight="1" x14ac:dyDescent="0.2">
      <c r="A2750" s="48" t="s">
        <v>382</v>
      </c>
      <c r="B2750" s="198" t="s">
        <v>339</v>
      </c>
      <c r="C2750" s="199"/>
      <c r="D2750" s="200"/>
      <c r="E2750" s="204" t="s">
        <v>351</v>
      </c>
      <c r="F2750" s="205"/>
      <c r="G2750" s="50" t="s">
        <v>350</v>
      </c>
      <c r="H2750" s="204" t="s">
        <v>370</v>
      </c>
      <c r="I2750" s="205"/>
      <c r="K2750" s="48" t="str">
        <f t="shared" si="84"/>
        <v>п Усово-Тупик, -, 11</v>
      </c>
      <c r="L2750" s="48" t="str">
        <f>VLOOKUP(A:A,Лист2!$A:$F,2,FALSE)</f>
        <v>п.Усово-Тупик, Усово-Тупик, 11</v>
      </c>
      <c r="S2750" s="48">
        <f t="shared" si="85"/>
        <v>0</v>
      </c>
    </row>
    <row r="2751" spans="1:19" ht="11.85" customHeight="1" x14ac:dyDescent="0.2">
      <c r="A2751" s="48" t="s">
        <v>382</v>
      </c>
      <c r="B2751" s="209"/>
      <c r="C2751" s="210"/>
      <c r="D2751" s="211"/>
      <c r="E2751" s="204" t="s">
        <v>371</v>
      </c>
      <c r="F2751" s="205"/>
      <c r="G2751" s="50" t="s">
        <v>350</v>
      </c>
      <c r="H2751" s="204" t="s">
        <v>370</v>
      </c>
      <c r="I2751" s="205"/>
      <c r="K2751" s="48" t="str">
        <f t="shared" si="84"/>
        <v>п Усово-Тупик, -, 11</v>
      </c>
      <c r="L2751" s="48" t="str">
        <f>VLOOKUP(A:A,Лист2!$A:$F,2,FALSE)</f>
        <v>п.Усово-Тупик, Усово-Тупик, 11</v>
      </c>
      <c r="S2751" s="48">
        <f t="shared" si="85"/>
        <v>0</v>
      </c>
    </row>
    <row r="2752" spans="1:19" ht="11.85" customHeight="1" x14ac:dyDescent="0.2">
      <c r="A2752" s="48" t="s">
        <v>382</v>
      </c>
      <c r="B2752" s="209"/>
      <c r="C2752" s="210"/>
      <c r="D2752" s="211"/>
      <c r="E2752" s="204" t="s">
        <v>369</v>
      </c>
      <c r="F2752" s="205"/>
      <c r="G2752" s="50" t="s">
        <v>368</v>
      </c>
      <c r="H2752" s="204" t="s">
        <v>367</v>
      </c>
      <c r="I2752" s="205"/>
      <c r="K2752" s="48" t="str">
        <f t="shared" si="84"/>
        <v>п Усово-Тупик, -, 11</v>
      </c>
      <c r="L2752" s="48" t="str">
        <f>VLOOKUP(A:A,Лист2!$A:$F,2,FALSE)</f>
        <v>п.Усово-Тупик, Усово-Тупик, 11</v>
      </c>
      <c r="S2752" s="48">
        <f t="shared" si="85"/>
        <v>0</v>
      </c>
    </row>
    <row r="2753" spans="1:19" ht="11.1" customHeight="1" x14ac:dyDescent="0.2">
      <c r="A2753" s="48" t="s">
        <v>382</v>
      </c>
      <c r="B2753" s="209"/>
      <c r="C2753" s="210"/>
      <c r="D2753" s="211"/>
      <c r="E2753" s="204" t="s">
        <v>366</v>
      </c>
      <c r="F2753" s="205"/>
      <c r="G2753" s="50" t="s">
        <v>365</v>
      </c>
      <c r="H2753" s="204" t="s">
        <v>364</v>
      </c>
      <c r="I2753" s="205"/>
      <c r="K2753" s="48" t="str">
        <f t="shared" si="84"/>
        <v>п Усово-Тупик, -, 11</v>
      </c>
      <c r="L2753" s="48" t="str">
        <f>VLOOKUP(A:A,Лист2!$A:$F,2,FALSE)</f>
        <v>п.Усово-Тупик, Усово-Тупик, 11</v>
      </c>
      <c r="S2753" s="48">
        <f t="shared" si="85"/>
        <v>0</v>
      </c>
    </row>
    <row r="2754" spans="1:19" ht="11.85" customHeight="1" x14ac:dyDescent="0.2">
      <c r="A2754" s="48" t="s">
        <v>382</v>
      </c>
      <c r="B2754" s="209"/>
      <c r="C2754" s="210"/>
      <c r="D2754" s="211"/>
      <c r="E2754" s="204" t="s">
        <v>363</v>
      </c>
      <c r="F2754" s="205"/>
      <c r="G2754" s="50" t="s">
        <v>341</v>
      </c>
      <c r="H2754" s="204" t="s">
        <v>346</v>
      </c>
      <c r="I2754" s="205"/>
      <c r="K2754" s="48" t="str">
        <f t="shared" si="84"/>
        <v>п Усово-Тупик, -, 11</v>
      </c>
      <c r="L2754" s="48" t="str">
        <f>VLOOKUP(A:A,Лист2!$A:$F,2,FALSE)</f>
        <v>п.Усово-Тупик, Усово-Тупик, 11</v>
      </c>
      <c r="S2754" s="48">
        <f t="shared" si="85"/>
        <v>0</v>
      </c>
    </row>
    <row r="2755" spans="1:19" ht="11.85" customHeight="1" x14ac:dyDescent="0.2">
      <c r="A2755" s="48" t="s">
        <v>382</v>
      </c>
      <c r="B2755" s="201"/>
      <c r="C2755" s="202"/>
      <c r="D2755" s="203"/>
      <c r="E2755" s="204" t="s">
        <v>362</v>
      </c>
      <c r="F2755" s="205"/>
      <c r="G2755" s="50" t="s">
        <v>361</v>
      </c>
      <c r="H2755" s="204" t="s">
        <v>336</v>
      </c>
      <c r="I2755" s="205"/>
      <c r="K2755" s="48" t="str">
        <f t="shared" si="84"/>
        <v>п Усово-Тупик, -, 11</v>
      </c>
      <c r="L2755" s="48" t="str">
        <f>VLOOKUP(A:A,Лист2!$A:$F,2,FALSE)</f>
        <v>п.Усово-Тупик, Усово-Тупик, 11</v>
      </c>
      <c r="S2755" s="57">
        <f>G2755*1</f>
        <v>33.17</v>
      </c>
    </row>
    <row r="2756" spans="1:19" ht="11.85" customHeight="1" x14ac:dyDescent="0.2">
      <c r="A2756" s="48" t="s">
        <v>382</v>
      </c>
      <c r="B2756" s="51"/>
      <c r="C2756" s="196" t="s">
        <v>381</v>
      </c>
      <c r="D2756" s="197"/>
      <c r="E2756" s="197"/>
      <c r="F2756" s="197"/>
      <c r="G2756" s="197"/>
      <c r="H2756" s="197"/>
      <c r="I2756" s="196"/>
      <c r="K2756" s="48" t="str">
        <f t="shared" si="84"/>
        <v>п Усово-Тупик, -, 11</v>
      </c>
      <c r="L2756" s="48" t="str">
        <f>VLOOKUP(A:A,Лист2!$A:$F,2,FALSE)</f>
        <v>п.Усово-Тупик, Усово-Тупик, 11</v>
      </c>
      <c r="S2756" s="48">
        <f t="shared" si="85"/>
        <v>0</v>
      </c>
    </row>
    <row r="2757" spans="1:19" ht="11.1" customHeight="1" x14ac:dyDescent="0.2">
      <c r="A2757" s="48" t="s">
        <v>381</v>
      </c>
      <c r="B2757" s="198" t="s">
        <v>354</v>
      </c>
      <c r="C2757" s="212"/>
      <c r="D2757" s="213"/>
      <c r="E2757" s="204" t="s">
        <v>353</v>
      </c>
      <c r="F2757" s="205"/>
      <c r="G2757" s="50" t="s">
        <v>352</v>
      </c>
      <c r="H2757" s="204" t="s">
        <v>336</v>
      </c>
      <c r="I2757" s="205"/>
      <c r="K2757" s="48" t="str">
        <f t="shared" si="84"/>
        <v>п Усово-Тупик, -, 12</v>
      </c>
      <c r="L2757" s="48" t="str">
        <f>VLOOKUP(A:A,Лист2!$A:$F,2,FALSE)</f>
        <v>п.Усово-Тупик, Усово-Тупик, 12</v>
      </c>
      <c r="S2757" s="48">
        <f t="shared" si="85"/>
        <v>0</v>
      </c>
    </row>
    <row r="2758" spans="1:19" ht="11.85" customHeight="1" x14ac:dyDescent="0.2">
      <c r="A2758" s="48" t="s">
        <v>381</v>
      </c>
      <c r="B2758" s="198" t="s">
        <v>339</v>
      </c>
      <c r="C2758" s="199"/>
      <c r="D2758" s="200"/>
      <c r="E2758" s="204" t="s">
        <v>351</v>
      </c>
      <c r="F2758" s="205"/>
      <c r="G2758" s="50" t="s">
        <v>350</v>
      </c>
      <c r="H2758" s="204" t="s">
        <v>370</v>
      </c>
      <c r="I2758" s="205"/>
      <c r="K2758" s="48" t="str">
        <f t="shared" si="84"/>
        <v>п Усово-Тупик, -, 12</v>
      </c>
      <c r="L2758" s="48" t="str">
        <f>VLOOKUP(A:A,Лист2!$A:$F,2,FALSE)</f>
        <v>п.Усово-Тупик, Усово-Тупик, 12</v>
      </c>
      <c r="S2758" s="48">
        <f t="shared" si="85"/>
        <v>0</v>
      </c>
    </row>
    <row r="2759" spans="1:19" ht="11.85" customHeight="1" x14ac:dyDescent="0.2">
      <c r="A2759" s="48" t="s">
        <v>381</v>
      </c>
      <c r="B2759" s="209"/>
      <c r="C2759" s="210"/>
      <c r="D2759" s="211"/>
      <c r="E2759" s="204" t="s">
        <v>371</v>
      </c>
      <c r="F2759" s="205"/>
      <c r="G2759" s="50" t="s">
        <v>350</v>
      </c>
      <c r="H2759" s="204" t="s">
        <v>370</v>
      </c>
      <c r="I2759" s="205"/>
      <c r="K2759" s="48" t="str">
        <f t="shared" si="84"/>
        <v>п Усово-Тупик, -, 12</v>
      </c>
      <c r="L2759" s="48" t="str">
        <f>VLOOKUP(A:A,Лист2!$A:$F,2,FALSE)</f>
        <v>п.Усово-Тупик, Усово-Тупик, 12</v>
      </c>
      <c r="S2759" s="48">
        <f t="shared" si="85"/>
        <v>0</v>
      </c>
    </row>
    <row r="2760" spans="1:19" ht="11.85" customHeight="1" x14ac:dyDescent="0.2">
      <c r="A2760" s="48" t="s">
        <v>381</v>
      </c>
      <c r="B2760" s="209"/>
      <c r="C2760" s="210"/>
      <c r="D2760" s="211"/>
      <c r="E2760" s="204" t="s">
        <v>369</v>
      </c>
      <c r="F2760" s="205"/>
      <c r="G2760" s="50" t="s">
        <v>368</v>
      </c>
      <c r="H2760" s="204" t="s">
        <v>367</v>
      </c>
      <c r="I2760" s="205"/>
      <c r="K2760" s="48" t="str">
        <f t="shared" si="84"/>
        <v>п Усово-Тупик, -, 12</v>
      </c>
      <c r="L2760" s="48" t="str">
        <f>VLOOKUP(A:A,Лист2!$A:$F,2,FALSE)</f>
        <v>п.Усово-Тупик, Усово-Тупик, 12</v>
      </c>
      <c r="S2760" s="48">
        <f t="shared" si="85"/>
        <v>0</v>
      </c>
    </row>
    <row r="2761" spans="1:19" ht="11.1" customHeight="1" x14ac:dyDescent="0.2">
      <c r="A2761" s="48" t="s">
        <v>381</v>
      </c>
      <c r="B2761" s="209"/>
      <c r="C2761" s="210"/>
      <c r="D2761" s="211"/>
      <c r="E2761" s="204" t="s">
        <v>366</v>
      </c>
      <c r="F2761" s="205"/>
      <c r="G2761" s="50" t="s">
        <v>365</v>
      </c>
      <c r="H2761" s="204" t="s">
        <v>364</v>
      </c>
      <c r="I2761" s="205"/>
      <c r="K2761" s="48" t="str">
        <f t="shared" si="84"/>
        <v>п Усово-Тупик, -, 12</v>
      </c>
      <c r="L2761" s="48" t="str">
        <f>VLOOKUP(A:A,Лист2!$A:$F,2,FALSE)</f>
        <v>п.Усово-Тупик, Усово-Тупик, 12</v>
      </c>
      <c r="S2761" s="48">
        <f t="shared" si="85"/>
        <v>0</v>
      </c>
    </row>
    <row r="2762" spans="1:19" ht="11.85" customHeight="1" x14ac:dyDescent="0.2">
      <c r="A2762" s="48" t="s">
        <v>381</v>
      </c>
      <c r="B2762" s="209"/>
      <c r="C2762" s="210"/>
      <c r="D2762" s="211"/>
      <c r="E2762" s="204" t="s">
        <v>363</v>
      </c>
      <c r="F2762" s="205"/>
      <c r="G2762" s="50" t="s">
        <v>341</v>
      </c>
      <c r="H2762" s="204" t="s">
        <v>346</v>
      </c>
      <c r="I2762" s="205"/>
      <c r="K2762" s="48" t="str">
        <f t="shared" ref="K2762:K2791" si="86">IF(C2761&gt;0,C2761,K2761)</f>
        <v>п Усово-Тупик, -, 12</v>
      </c>
      <c r="L2762" s="48" t="str">
        <f>VLOOKUP(A:A,Лист2!$A:$F,2,FALSE)</f>
        <v>п.Усово-Тупик, Усово-Тупик, 12</v>
      </c>
      <c r="S2762" s="48">
        <f t="shared" ref="S2762:S2791" si="87">IF($E2762=S$7,G2762,0)</f>
        <v>0</v>
      </c>
    </row>
    <row r="2763" spans="1:19" ht="11.85" customHeight="1" x14ac:dyDescent="0.2">
      <c r="A2763" s="48" t="s">
        <v>381</v>
      </c>
      <c r="B2763" s="201"/>
      <c r="C2763" s="202"/>
      <c r="D2763" s="203"/>
      <c r="E2763" s="204" t="s">
        <v>362</v>
      </c>
      <c r="F2763" s="205"/>
      <c r="G2763" s="50" t="s">
        <v>361</v>
      </c>
      <c r="H2763" s="204" t="s">
        <v>336</v>
      </c>
      <c r="I2763" s="205"/>
      <c r="K2763" s="48" t="str">
        <f t="shared" si="86"/>
        <v>п Усово-Тупик, -, 12</v>
      </c>
      <c r="L2763" s="48" t="str">
        <f>VLOOKUP(A:A,Лист2!$A:$F,2,FALSE)</f>
        <v>п.Усово-Тупик, Усово-Тупик, 12</v>
      </c>
      <c r="S2763" s="57">
        <f>G2763*1</f>
        <v>33.17</v>
      </c>
    </row>
    <row r="2764" spans="1:19" ht="11.85" customHeight="1" x14ac:dyDescent="0.2">
      <c r="A2764" s="48" t="s">
        <v>381</v>
      </c>
      <c r="B2764" s="51"/>
      <c r="C2764" s="196" t="s">
        <v>380</v>
      </c>
      <c r="D2764" s="197"/>
      <c r="E2764" s="197"/>
      <c r="F2764" s="197"/>
      <c r="G2764" s="197"/>
      <c r="H2764" s="197"/>
      <c r="I2764" s="196"/>
      <c r="K2764" s="48" t="str">
        <f t="shared" si="86"/>
        <v>п Усово-Тупик, -, 12</v>
      </c>
      <c r="L2764" s="48" t="str">
        <f>VLOOKUP(A:A,Лист2!$A:$F,2,FALSE)</f>
        <v>п.Усово-Тупик, Усово-Тупик, 12</v>
      </c>
      <c r="S2764" s="48">
        <f t="shared" si="87"/>
        <v>0</v>
      </c>
    </row>
    <row r="2765" spans="1:19" ht="11.1" customHeight="1" x14ac:dyDescent="0.2">
      <c r="A2765" s="48" t="s">
        <v>380</v>
      </c>
      <c r="B2765" s="198" t="s">
        <v>354</v>
      </c>
      <c r="C2765" s="212"/>
      <c r="D2765" s="213"/>
      <c r="E2765" s="204" t="s">
        <v>353</v>
      </c>
      <c r="F2765" s="205"/>
      <c r="G2765" s="50" t="s">
        <v>352</v>
      </c>
      <c r="H2765" s="204" t="s">
        <v>336</v>
      </c>
      <c r="I2765" s="205"/>
      <c r="K2765" s="48" t="str">
        <f t="shared" si="86"/>
        <v>п Усово-Тупик, -, 13</v>
      </c>
      <c r="L2765" s="48" t="str">
        <f>VLOOKUP(A:A,Лист2!$A:$F,2,FALSE)</f>
        <v>п.Усово-Тупик, Усово-Тупик, 13</v>
      </c>
      <c r="S2765" s="48">
        <f t="shared" si="87"/>
        <v>0</v>
      </c>
    </row>
    <row r="2766" spans="1:19" ht="11.85" customHeight="1" x14ac:dyDescent="0.2">
      <c r="A2766" s="48" t="s">
        <v>380</v>
      </c>
      <c r="B2766" s="198" t="s">
        <v>339</v>
      </c>
      <c r="C2766" s="199"/>
      <c r="D2766" s="200"/>
      <c r="E2766" s="204" t="s">
        <v>351</v>
      </c>
      <c r="F2766" s="205"/>
      <c r="G2766" s="50" t="s">
        <v>350</v>
      </c>
      <c r="H2766" s="204" t="s">
        <v>379</v>
      </c>
      <c r="I2766" s="205"/>
      <c r="K2766" s="48" t="str">
        <f t="shared" si="86"/>
        <v>п Усово-Тупик, -, 13</v>
      </c>
      <c r="L2766" s="48" t="str">
        <f>VLOOKUP(A:A,Лист2!$A:$F,2,FALSE)</f>
        <v>п.Усово-Тупик, Усово-Тупик, 13</v>
      </c>
      <c r="S2766" s="48">
        <f t="shared" si="87"/>
        <v>0</v>
      </c>
    </row>
    <row r="2767" spans="1:19" ht="11.85" customHeight="1" x14ac:dyDescent="0.2">
      <c r="A2767" s="48" t="s">
        <v>380</v>
      </c>
      <c r="B2767" s="209"/>
      <c r="C2767" s="210"/>
      <c r="D2767" s="211"/>
      <c r="E2767" s="204" t="s">
        <v>371</v>
      </c>
      <c r="F2767" s="205"/>
      <c r="G2767" s="50" t="s">
        <v>350</v>
      </c>
      <c r="H2767" s="204" t="s">
        <v>379</v>
      </c>
      <c r="I2767" s="205"/>
      <c r="K2767" s="48" t="str">
        <f t="shared" si="86"/>
        <v>п Усово-Тупик, -, 13</v>
      </c>
      <c r="L2767" s="48" t="str">
        <f>VLOOKUP(A:A,Лист2!$A:$F,2,FALSE)</f>
        <v>п.Усово-Тупик, Усово-Тупик, 13</v>
      </c>
      <c r="S2767" s="48">
        <f t="shared" si="87"/>
        <v>0</v>
      </c>
    </row>
    <row r="2768" spans="1:19" ht="11.85" customHeight="1" x14ac:dyDescent="0.2">
      <c r="A2768" s="48" t="s">
        <v>380</v>
      </c>
      <c r="B2768" s="209"/>
      <c r="C2768" s="210"/>
      <c r="D2768" s="211"/>
      <c r="E2768" s="204" t="s">
        <v>369</v>
      </c>
      <c r="F2768" s="205"/>
      <c r="G2768" s="50" t="s">
        <v>368</v>
      </c>
      <c r="H2768" s="204" t="s">
        <v>378</v>
      </c>
      <c r="I2768" s="205"/>
      <c r="K2768" s="48" t="str">
        <f t="shared" si="86"/>
        <v>п Усово-Тупик, -, 13</v>
      </c>
      <c r="L2768" s="48" t="str">
        <f>VLOOKUP(A:A,Лист2!$A:$F,2,FALSE)</f>
        <v>п.Усово-Тупик, Усово-Тупик, 13</v>
      </c>
      <c r="S2768" s="48">
        <f t="shared" si="87"/>
        <v>0</v>
      </c>
    </row>
    <row r="2769" spans="1:19" ht="11.1" customHeight="1" x14ac:dyDescent="0.2">
      <c r="A2769" s="48" t="s">
        <v>380</v>
      </c>
      <c r="B2769" s="209"/>
      <c r="C2769" s="210"/>
      <c r="D2769" s="211"/>
      <c r="E2769" s="204" t="s">
        <v>366</v>
      </c>
      <c r="F2769" s="205"/>
      <c r="G2769" s="50" t="s">
        <v>365</v>
      </c>
      <c r="H2769" s="204" t="s">
        <v>377</v>
      </c>
      <c r="I2769" s="205"/>
      <c r="K2769" s="48" t="str">
        <f t="shared" si="86"/>
        <v>п Усово-Тупик, -, 13</v>
      </c>
      <c r="L2769" s="48" t="str">
        <f>VLOOKUP(A:A,Лист2!$A:$F,2,FALSE)</f>
        <v>п.Усово-Тупик, Усово-Тупик, 13</v>
      </c>
      <c r="S2769" s="48">
        <f t="shared" si="87"/>
        <v>0</v>
      </c>
    </row>
    <row r="2770" spans="1:19" ht="11.85" customHeight="1" x14ac:dyDescent="0.2">
      <c r="A2770" s="48" t="s">
        <v>380</v>
      </c>
      <c r="B2770" s="209"/>
      <c r="C2770" s="210"/>
      <c r="D2770" s="211"/>
      <c r="E2770" s="204" t="s">
        <v>376</v>
      </c>
      <c r="F2770" s="205"/>
      <c r="G2770" s="50" t="s">
        <v>341</v>
      </c>
      <c r="H2770" s="204" t="s">
        <v>375</v>
      </c>
      <c r="I2770" s="205"/>
      <c r="K2770" s="48" t="str">
        <f t="shared" si="86"/>
        <v>п Усово-Тупик, -, 13</v>
      </c>
      <c r="L2770" s="48" t="str">
        <f>VLOOKUP(A:A,Лист2!$A:$F,2,FALSE)</f>
        <v>п.Усово-Тупик, Усово-Тупик, 13</v>
      </c>
      <c r="S2770" s="48">
        <f t="shared" si="87"/>
        <v>0</v>
      </c>
    </row>
    <row r="2771" spans="1:19" ht="11.85" customHeight="1" x14ac:dyDescent="0.2">
      <c r="A2771" s="48" t="s">
        <v>380</v>
      </c>
      <c r="B2771" s="201"/>
      <c r="C2771" s="202"/>
      <c r="D2771" s="203"/>
      <c r="E2771" s="204" t="s">
        <v>374</v>
      </c>
      <c r="F2771" s="205"/>
      <c r="G2771" s="50" t="s">
        <v>373</v>
      </c>
      <c r="H2771" s="204" t="s">
        <v>336</v>
      </c>
      <c r="I2771" s="205"/>
      <c r="K2771" s="48" t="str">
        <f t="shared" si="86"/>
        <v>п Усово-Тупик, -, 13</v>
      </c>
      <c r="L2771" s="48" t="str">
        <f>VLOOKUP(A:A,Лист2!$A:$F,2,FALSE)</f>
        <v>п.Усово-Тупик, Усово-Тупик, 13</v>
      </c>
      <c r="S2771" s="57">
        <f>G2771*1</f>
        <v>48.16</v>
      </c>
    </row>
    <row r="2772" spans="1:19" ht="11.85" customHeight="1" x14ac:dyDescent="0.2">
      <c r="A2772" s="48" t="s">
        <v>380</v>
      </c>
      <c r="B2772" s="51"/>
      <c r="C2772" s="196" t="s">
        <v>372</v>
      </c>
      <c r="D2772" s="197"/>
      <c r="E2772" s="197"/>
      <c r="F2772" s="197"/>
      <c r="G2772" s="197"/>
      <c r="H2772" s="197"/>
      <c r="I2772" s="196"/>
      <c r="K2772" s="48" t="str">
        <f t="shared" si="86"/>
        <v>п Усово-Тупик, -, 13</v>
      </c>
      <c r="L2772" s="48" t="str">
        <f>VLOOKUP(A:A,Лист2!$A:$F,2,FALSE)</f>
        <v>п.Усово-Тупик, Усово-Тупик, 13</v>
      </c>
      <c r="S2772" s="48">
        <f t="shared" si="87"/>
        <v>0</v>
      </c>
    </row>
    <row r="2773" spans="1:19" ht="11.1" customHeight="1" x14ac:dyDescent="0.2">
      <c r="A2773" s="48" t="s">
        <v>372</v>
      </c>
      <c r="B2773" s="198" t="s">
        <v>354</v>
      </c>
      <c r="C2773" s="212"/>
      <c r="D2773" s="213"/>
      <c r="E2773" s="204" t="s">
        <v>353</v>
      </c>
      <c r="F2773" s="205"/>
      <c r="G2773" s="50" t="s">
        <v>352</v>
      </c>
      <c r="H2773" s="204" t="s">
        <v>336</v>
      </c>
      <c r="I2773" s="205"/>
      <c r="K2773" s="48" t="str">
        <f t="shared" si="86"/>
        <v>п Усово-Тупик, -, 20</v>
      </c>
      <c r="L2773" s="48" t="str">
        <f>VLOOKUP(A:A,Лист2!$A:$F,2,FALSE)</f>
        <v>п.Усово-Тупик, Усово-Тупик, 20</v>
      </c>
      <c r="S2773" s="48">
        <f t="shared" si="87"/>
        <v>0</v>
      </c>
    </row>
    <row r="2774" spans="1:19" ht="11.85" customHeight="1" x14ac:dyDescent="0.2">
      <c r="A2774" s="48" t="s">
        <v>372</v>
      </c>
      <c r="B2774" s="198" t="s">
        <v>339</v>
      </c>
      <c r="C2774" s="199"/>
      <c r="D2774" s="200"/>
      <c r="E2774" s="204" t="s">
        <v>351</v>
      </c>
      <c r="F2774" s="205"/>
      <c r="G2774" s="50" t="s">
        <v>350</v>
      </c>
      <c r="H2774" s="204" t="s">
        <v>370</v>
      </c>
      <c r="I2774" s="205"/>
      <c r="K2774" s="48" t="str">
        <f t="shared" si="86"/>
        <v>п Усово-Тупик, -, 20</v>
      </c>
      <c r="L2774" s="48" t="str">
        <f>VLOOKUP(A:A,Лист2!$A:$F,2,FALSE)</f>
        <v>п.Усово-Тупик, Усово-Тупик, 20</v>
      </c>
      <c r="S2774" s="48">
        <f t="shared" si="87"/>
        <v>0</v>
      </c>
    </row>
    <row r="2775" spans="1:19" ht="11.85" customHeight="1" x14ac:dyDescent="0.2">
      <c r="A2775" s="48" t="s">
        <v>372</v>
      </c>
      <c r="B2775" s="209"/>
      <c r="C2775" s="210"/>
      <c r="D2775" s="211"/>
      <c r="E2775" s="204" t="s">
        <v>371</v>
      </c>
      <c r="F2775" s="205"/>
      <c r="G2775" s="50" t="s">
        <v>350</v>
      </c>
      <c r="H2775" s="204" t="s">
        <v>370</v>
      </c>
      <c r="I2775" s="205"/>
      <c r="K2775" s="48" t="str">
        <f t="shared" si="86"/>
        <v>п Усово-Тупик, -, 20</v>
      </c>
      <c r="L2775" s="48" t="str">
        <f>VLOOKUP(A:A,Лист2!$A:$F,2,FALSE)</f>
        <v>п.Усово-Тупик, Усово-Тупик, 20</v>
      </c>
      <c r="S2775" s="48">
        <f t="shared" si="87"/>
        <v>0</v>
      </c>
    </row>
    <row r="2776" spans="1:19" ht="11.85" customHeight="1" x14ac:dyDescent="0.2">
      <c r="A2776" s="48" t="s">
        <v>372</v>
      </c>
      <c r="B2776" s="209"/>
      <c r="C2776" s="210"/>
      <c r="D2776" s="211"/>
      <c r="E2776" s="204" t="s">
        <v>369</v>
      </c>
      <c r="F2776" s="205"/>
      <c r="G2776" s="50" t="s">
        <v>368</v>
      </c>
      <c r="H2776" s="204" t="s">
        <v>367</v>
      </c>
      <c r="I2776" s="205"/>
      <c r="K2776" s="48" t="str">
        <f t="shared" si="86"/>
        <v>п Усово-Тупик, -, 20</v>
      </c>
      <c r="L2776" s="48" t="str">
        <f>VLOOKUP(A:A,Лист2!$A:$F,2,FALSE)</f>
        <v>п.Усово-Тупик, Усово-Тупик, 20</v>
      </c>
      <c r="S2776" s="48">
        <f t="shared" si="87"/>
        <v>0</v>
      </c>
    </row>
    <row r="2777" spans="1:19" ht="11.1" customHeight="1" x14ac:dyDescent="0.2">
      <c r="A2777" s="48" t="s">
        <v>372</v>
      </c>
      <c r="B2777" s="209"/>
      <c r="C2777" s="210"/>
      <c r="D2777" s="211"/>
      <c r="E2777" s="204" t="s">
        <v>366</v>
      </c>
      <c r="F2777" s="205"/>
      <c r="G2777" s="50" t="s">
        <v>365</v>
      </c>
      <c r="H2777" s="204" t="s">
        <v>364</v>
      </c>
      <c r="I2777" s="205"/>
      <c r="K2777" s="48" t="str">
        <f t="shared" si="86"/>
        <v>п Усово-Тупик, -, 20</v>
      </c>
      <c r="L2777" s="48" t="str">
        <f>VLOOKUP(A:A,Лист2!$A:$F,2,FALSE)</f>
        <v>п.Усово-Тупик, Усово-Тупик, 20</v>
      </c>
      <c r="S2777" s="48">
        <f t="shared" si="87"/>
        <v>0</v>
      </c>
    </row>
    <row r="2778" spans="1:19" ht="11.85" customHeight="1" x14ac:dyDescent="0.2">
      <c r="A2778" s="48" t="s">
        <v>372</v>
      </c>
      <c r="B2778" s="209"/>
      <c r="C2778" s="210"/>
      <c r="D2778" s="211"/>
      <c r="E2778" s="204" t="s">
        <v>363</v>
      </c>
      <c r="F2778" s="205"/>
      <c r="G2778" s="50" t="s">
        <v>341</v>
      </c>
      <c r="H2778" s="204" t="s">
        <v>346</v>
      </c>
      <c r="I2778" s="205"/>
      <c r="K2778" s="48" t="str">
        <f t="shared" si="86"/>
        <v>п Усово-Тупик, -, 20</v>
      </c>
      <c r="L2778" s="48" t="str">
        <f>VLOOKUP(A:A,Лист2!$A:$F,2,FALSE)</f>
        <v>п.Усово-Тупик, Усово-Тупик, 20</v>
      </c>
      <c r="S2778" s="48">
        <f t="shared" si="87"/>
        <v>0</v>
      </c>
    </row>
    <row r="2779" spans="1:19" ht="11.85" customHeight="1" x14ac:dyDescent="0.2">
      <c r="A2779" s="48" t="s">
        <v>372</v>
      </c>
      <c r="B2779" s="201"/>
      <c r="C2779" s="202"/>
      <c r="D2779" s="203"/>
      <c r="E2779" s="204" t="s">
        <v>362</v>
      </c>
      <c r="F2779" s="205"/>
      <c r="G2779" s="50" t="s">
        <v>361</v>
      </c>
      <c r="H2779" s="204" t="s">
        <v>336</v>
      </c>
      <c r="I2779" s="205"/>
      <c r="K2779" s="48" t="str">
        <f t="shared" si="86"/>
        <v>п Усово-Тупик, -, 20</v>
      </c>
      <c r="L2779" s="48" t="str">
        <f>VLOOKUP(A:A,Лист2!$A:$F,2,FALSE)</f>
        <v>п.Усово-Тупик, Усово-Тупик, 20</v>
      </c>
      <c r="S2779" s="57">
        <f>G2779*1</f>
        <v>33.17</v>
      </c>
    </row>
    <row r="2780" spans="1:19" ht="11.85" customHeight="1" x14ac:dyDescent="0.2">
      <c r="A2780" s="48" t="s">
        <v>372</v>
      </c>
      <c r="B2780" s="51"/>
      <c r="C2780" s="196" t="s">
        <v>360</v>
      </c>
      <c r="D2780" s="197"/>
      <c r="E2780" s="197"/>
      <c r="F2780" s="197"/>
      <c r="G2780" s="197"/>
      <c r="H2780" s="197"/>
      <c r="I2780" s="196"/>
      <c r="K2780" s="48" t="str">
        <f t="shared" si="86"/>
        <v>п Усово-Тупик, -, 20</v>
      </c>
      <c r="L2780" s="48" t="str">
        <f>VLOOKUP(A:A,Лист2!$A:$F,2,FALSE)</f>
        <v>п.Усово-Тупик, Усово-Тупик, 20</v>
      </c>
      <c r="S2780" s="48">
        <f t="shared" si="87"/>
        <v>0</v>
      </c>
    </row>
    <row r="2781" spans="1:19" ht="11.1" customHeight="1" x14ac:dyDescent="0.2">
      <c r="A2781" s="48" t="s">
        <v>360</v>
      </c>
      <c r="B2781" s="198" t="s">
        <v>339</v>
      </c>
      <c r="C2781" s="199"/>
      <c r="D2781" s="200"/>
      <c r="E2781" s="204" t="s">
        <v>359</v>
      </c>
      <c r="F2781" s="205"/>
      <c r="G2781" s="50" t="s">
        <v>358</v>
      </c>
      <c r="H2781" s="204" t="s">
        <v>336</v>
      </c>
      <c r="I2781" s="205"/>
      <c r="K2781" s="48" t="str">
        <f t="shared" si="86"/>
        <v>с Жаворонки, ул 7-я Советская, 41</v>
      </c>
      <c r="L2781" s="48" t="str">
        <f>VLOOKUP(A:A,Лист2!$A:$F,2,FALSE)</f>
        <v>с.Жаворонки, 7 Советская, 41</v>
      </c>
      <c r="S2781" s="57">
        <f>G2781*1</f>
        <v>15</v>
      </c>
    </row>
    <row r="2782" spans="1:19" ht="11.85" customHeight="1" x14ac:dyDescent="0.2">
      <c r="A2782" s="48" t="s">
        <v>360</v>
      </c>
      <c r="B2782" s="201"/>
      <c r="C2782" s="202"/>
      <c r="D2782" s="203"/>
      <c r="E2782" s="204" t="s">
        <v>357</v>
      </c>
      <c r="F2782" s="205"/>
      <c r="G2782" s="50" t="s">
        <v>356</v>
      </c>
      <c r="H2782" s="204" t="s">
        <v>333</v>
      </c>
      <c r="I2782" s="205"/>
      <c r="K2782" s="48" t="str">
        <f t="shared" si="86"/>
        <v>с Жаворонки, ул 7-я Советская, 41</v>
      </c>
      <c r="L2782" s="48" t="str">
        <f>VLOOKUP(A:A,Лист2!$A:$F,2,FALSE)</f>
        <v>с.Жаворонки, 7 Советская, 41</v>
      </c>
      <c r="S2782" s="48">
        <f t="shared" si="87"/>
        <v>0</v>
      </c>
    </row>
    <row r="2783" spans="1:19" ht="11.85" customHeight="1" x14ac:dyDescent="0.2">
      <c r="A2783" s="48" t="s">
        <v>360</v>
      </c>
      <c r="B2783" s="51"/>
      <c r="C2783" s="196" t="s">
        <v>355</v>
      </c>
      <c r="D2783" s="197"/>
      <c r="E2783" s="197"/>
      <c r="F2783" s="197"/>
      <c r="G2783" s="197"/>
      <c r="H2783" s="197"/>
      <c r="I2783" s="196"/>
      <c r="K2783" s="48" t="str">
        <f t="shared" si="86"/>
        <v>с Жаворонки, ул 7-я Советская, 41</v>
      </c>
      <c r="L2783" s="48" t="str">
        <f>VLOOKUP(A:A,Лист2!$A:$F,2,FALSE)</f>
        <v>с.Жаворонки, 7 Советская, 41</v>
      </c>
      <c r="S2783" s="48">
        <f t="shared" si="87"/>
        <v>0</v>
      </c>
    </row>
    <row r="2784" spans="1:19" ht="11.85" customHeight="1" x14ac:dyDescent="0.2">
      <c r="A2784" s="48" t="s">
        <v>355</v>
      </c>
      <c r="B2784" s="198" t="s">
        <v>354</v>
      </c>
      <c r="C2784" s="212"/>
      <c r="D2784" s="213"/>
      <c r="E2784" s="204" t="s">
        <v>353</v>
      </c>
      <c r="F2784" s="205"/>
      <c r="G2784" s="50" t="s">
        <v>352</v>
      </c>
      <c r="H2784" s="204" t="s">
        <v>336</v>
      </c>
      <c r="I2784" s="205"/>
      <c r="K2784" s="48" t="str">
        <f t="shared" si="86"/>
        <v>с Усово, Усово, 62</v>
      </c>
      <c r="L2784" s="48" t="str">
        <f>VLOOKUP(A:A,Лист2!$A:$F,2,FALSE)</f>
        <v>УСОВО, Усово, 62</v>
      </c>
      <c r="S2784" s="48">
        <f t="shared" si="87"/>
        <v>0</v>
      </c>
    </row>
    <row r="2785" spans="1:19" ht="11.1" customHeight="1" x14ac:dyDescent="0.2">
      <c r="A2785" s="48" t="s">
        <v>355</v>
      </c>
      <c r="B2785" s="198" t="s">
        <v>339</v>
      </c>
      <c r="C2785" s="199"/>
      <c r="D2785" s="200"/>
      <c r="E2785" s="204" t="s">
        <v>351</v>
      </c>
      <c r="F2785" s="205"/>
      <c r="G2785" s="50" t="s">
        <v>350</v>
      </c>
      <c r="H2785" s="204" t="s">
        <v>349</v>
      </c>
      <c r="I2785" s="205"/>
      <c r="K2785" s="48" t="str">
        <f t="shared" si="86"/>
        <v>с Усово, Усово, 62</v>
      </c>
      <c r="L2785" s="48" t="str">
        <f>VLOOKUP(A:A,Лист2!$A:$F,2,FALSE)</f>
        <v>УСОВО, Усово, 62</v>
      </c>
      <c r="S2785" s="48">
        <f t="shared" si="87"/>
        <v>0</v>
      </c>
    </row>
    <row r="2786" spans="1:19" ht="11.85" customHeight="1" x14ac:dyDescent="0.2">
      <c r="A2786" s="48" t="s">
        <v>355</v>
      </c>
      <c r="B2786" s="209"/>
      <c r="C2786" s="210"/>
      <c r="D2786" s="211"/>
      <c r="E2786" s="204" t="s">
        <v>348</v>
      </c>
      <c r="F2786" s="205"/>
      <c r="G2786" s="50" t="s">
        <v>347</v>
      </c>
      <c r="H2786" s="204" t="s">
        <v>346</v>
      </c>
      <c r="I2786" s="205"/>
      <c r="K2786" s="48" t="str">
        <f t="shared" si="86"/>
        <v>с Усово, Усово, 62</v>
      </c>
      <c r="L2786" s="48" t="str">
        <f>VLOOKUP(A:A,Лист2!$A:$F,2,FALSE)</f>
        <v>УСОВО, Усово, 62</v>
      </c>
      <c r="S2786" s="48">
        <f t="shared" si="87"/>
        <v>0</v>
      </c>
    </row>
    <row r="2787" spans="1:19" ht="11.85" customHeight="1" x14ac:dyDescent="0.2">
      <c r="A2787" s="48" t="s">
        <v>355</v>
      </c>
      <c r="B2787" s="201"/>
      <c r="C2787" s="202"/>
      <c r="D2787" s="203"/>
      <c r="E2787" s="204" t="s">
        <v>345</v>
      </c>
      <c r="F2787" s="205"/>
      <c r="G2787" s="50" t="s">
        <v>344</v>
      </c>
      <c r="H2787" s="204" t="s">
        <v>336</v>
      </c>
      <c r="I2787" s="205"/>
      <c r="K2787" s="48" t="str">
        <f t="shared" si="86"/>
        <v>с Усово, Усово, 62</v>
      </c>
      <c r="L2787" s="48" t="str">
        <f>VLOOKUP(A:A,Лист2!$A:$F,2,FALSE)</f>
        <v>УСОВО, Усово, 62</v>
      </c>
      <c r="S2787" s="57">
        <f>G2787*1</f>
        <v>26.91</v>
      </c>
    </row>
    <row r="2788" spans="1:19" ht="11.85" customHeight="1" x14ac:dyDescent="0.2">
      <c r="A2788" s="48" t="s">
        <v>355</v>
      </c>
      <c r="B2788" s="51"/>
      <c r="C2788" s="196" t="s">
        <v>202</v>
      </c>
      <c r="D2788" s="197"/>
      <c r="E2788" s="197"/>
      <c r="F2788" s="197"/>
      <c r="G2788" s="197"/>
      <c r="H2788" s="197"/>
      <c r="I2788" s="196"/>
      <c r="K2788" s="48" t="str">
        <f t="shared" si="86"/>
        <v>с Усово, Усово, 62</v>
      </c>
      <c r="L2788" s="48" t="str">
        <f>VLOOKUP(A:A,Лист2!$A:$F,2,FALSE)</f>
        <v>УСОВО, Усово, 62</v>
      </c>
      <c r="S2788" s="48">
        <f t="shared" si="87"/>
        <v>0</v>
      </c>
    </row>
    <row r="2789" spans="1:19" ht="11.1" customHeight="1" x14ac:dyDescent="0.2">
      <c r="A2789" s="48" t="s">
        <v>202</v>
      </c>
      <c r="B2789" s="198" t="s">
        <v>343</v>
      </c>
      <c r="C2789" s="212"/>
      <c r="D2789" s="213"/>
      <c r="E2789" s="204" t="s">
        <v>342</v>
      </c>
      <c r="F2789" s="205"/>
      <c r="G2789" s="50" t="s">
        <v>341</v>
      </c>
      <c r="H2789" s="204" t="s">
        <v>340</v>
      </c>
      <c r="I2789" s="205"/>
      <c r="K2789" s="48" t="str">
        <f t="shared" si="86"/>
        <v>с.Покровское, Дачная, 17</v>
      </c>
      <c r="L2789" s="48" t="str">
        <f>VLOOKUP(A:A,Лист2!$A:$F,2,FALSE)</f>
        <v>с.Покровское, Дачная, 17</v>
      </c>
      <c r="S2789" s="48">
        <f t="shared" si="87"/>
        <v>0</v>
      </c>
    </row>
    <row r="2790" spans="1:19" ht="11.85" customHeight="1" x14ac:dyDescent="0.2">
      <c r="A2790" s="48" t="s">
        <v>202</v>
      </c>
      <c r="B2790" s="198" t="s">
        <v>339</v>
      </c>
      <c r="C2790" s="199"/>
      <c r="D2790" s="200"/>
      <c r="E2790" s="204" t="s">
        <v>338</v>
      </c>
      <c r="F2790" s="205"/>
      <c r="G2790" s="50" t="s">
        <v>337</v>
      </c>
      <c r="H2790" s="204" t="s">
        <v>336</v>
      </c>
      <c r="I2790" s="205"/>
      <c r="K2790" s="48" t="str">
        <f t="shared" si="86"/>
        <v>с.Покровское, Дачная, 17</v>
      </c>
      <c r="L2790" s="48" t="str">
        <f>VLOOKUP(A:A,Лист2!$A:$F,2,FALSE)</f>
        <v>с.Покровское, Дачная, 17</v>
      </c>
      <c r="S2790" s="57">
        <f>G2790*1</f>
        <v>19.940000000000001</v>
      </c>
    </row>
    <row r="2791" spans="1:19" ht="11.85" customHeight="1" x14ac:dyDescent="0.2">
      <c r="A2791" s="48" t="s">
        <v>202</v>
      </c>
      <c r="B2791" s="201"/>
      <c r="C2791" s="202"/>
      <c r="D2791" s="203"/>
      <c r="E2791" s="204" t="s">
        <v>335</v>
      </c>
      <c r="F2791" s="205"/>
      <c r="G2791" s="50" t="s">
        <v>334</v>
      </c>
      <c r="H2791" s="204" t="s">
        <v>333</v>
      </c>
      <c r="I2791" s="205"/>
      <c r="K2791" s="48" t="str">
        <f t="shared" si="86"/>
        <v>с.Покровское, Дачная, 17</v>
      </c>
      <c r="L2791" s="48" t="str">
        <f>VLOOKUP(A:A,Лист2!$A:$F,2,FALSE)</f>
        <v>с.Покровское, Дачная, 17</v>
      </c>
      <c r="S2791" s="48">
        <f t="shared" si="87"/>
        <v>0</v>
      </c>
    </row>
    <row r="2792" spans="1:19" ht="11.85" customHeight="1" x14ac:dyDescent="0.2">
      <c r="B2792" s="49"/>
      <c r="C2792" s="49"/>
      <c r="D2792" s="49"/>
      <c r="E2792" s="49"/>
      <c r="F2792" s="49"/>
      <c r="G2792" s="49"/>
      <c r="H2792" s="49"/>
      <c r="I2792" s="49"/>
      <c r="K2792" s="6" t="s">
        <v>230</v>
      </c>
      <c r="L2792" s="6" t="s">
        <v>230</v>
      </c>
      <c r="S2792" s="135">
        <v>26.91</v>
      </c>
    </row>
    <row r="2793" spans="1:19" ht="40.700000000000003" customHeight="1" x14ac:dyDescent="0.2">
      <c r="B2793" s="215" t="s">
        <v>332</v>
      </c>
      <c r="C2793" s="215"/>
      <c r="D2793" s="215"/>
      <c r="E2793" s="215"/>
      <c r="F2793" s="215"/>
      <c r="G2793" s="215"/>
      <c r="H2793" s="215"/>
      <c r="I2793" s="215"/>
      <c r="K2793" s="6" t="s">
        <v>231</v>
      </c>
      <c r="L2793" s="6" t="s">
        <v>231</v>
      </c>
      <c r="S2793" s="135">
        <v>26.91</v>
      </c>
    </row>
  </sheetData>
  <autoFilter ref="B7:W2791">
    <filterColumn colId="0" showButton="0"/>
    <filterColumn colId="1" showButton="0"/>
    <filterColumn colId="3" showButton="0"/>
    <filterColumn colId="6" showButton="0"/>
  </autoFilter>
  <mergeCells count="5945">
    <mergeCell ref="H2784:I2784"/>
    <mergeCell ref="B2785:D2787"/>
    <mergeCell ref="E2785:F2785"/>
    <mergeCell ref="H2785:I2785"/>
    <mergeCell ref="E2786:F2786"/>
    <mergeCell ref="H2786:I2786"/>
    <mergeCell ref="E2787:F2787"/>
    <mergeCell ref="H2787:I2787"/>
    <mergeCell ref="B2793:I2793"/>
    <mergeCell ref="C2780:I2780"/>
    <mergeCell ref="B2781:D2782"/>
    <mergeCell ref="E2781:F2781"/>
    <mergeCell ref="H2781:I2781"/>
    <mergeCell ref="E2782:F2782"/>
    <mergeCell ref="H2782:I2782"/>
    <mergeCell ref="C2783:I2783"/>
    <mergeCell ref="B2784:D2784"/>
    <mergeCell ref="E2784:F2784"/>
    <mergeCell ref="C2788:I2788"/>
    <mergeCell ref="B2789:D2789"/>
    <mergeCell ref="E2789:F2789"/>
    <mergeCell ref="H2789:I2789"/>
    <mergeCell ref="B2790:D2791"/>
    <mergeCell ref="E2790:F2790"/>
    <mergeCell ref="H2790:I2790"/>
    <mergeCell ref="E2791:F2791"/>
    <mergeCell ref="H2791:I2791"/>
    <mergeCell ref="H2776:I2776"/>
    <mergeCell ref="E2777:F2777"/>
    <mergeCell ref="H2777:I2777"/>
    <mergeCell ref="E2778:F2778"/>
    <mergeCell ref="H2778:I2778"/>
    <mergeCell ref="E2779:F2779"/>
    <mergeCell ref="H2779:I2779"/>
    <mergeCell ref="C2772:I2772"/>
    <mergeCell ref="B2773:D2773"/>
    <mergeCell ref="E2773:F2773"/>
    <mergeCell ref="H2773:I2773"/>
    <mergeCell ref="B2774:D2779"/>
    <mergeCell ref="E2774:F2774"/>
    <mergeCell ref="H2774:I2774"/>
    <mergeCell ref="E2775:F2775"/>
    <mergeCell ref="H2775:I2775"/>
    <mergeCell ref="E2776:F2776"/>
    <mergeCell ref="H2768:I2768"/>
    <mergeCell ref="E2769:F2769"/>
    <mergeCell ref="H2769:I2769"/>
    <mergeCell ref="E2770:F2770"/>
    <mergeCell ref="H2770:I2770"/>
    <mergeCell ref="E2771:F2771"/>
    <mergeCell ref="H2771:I2771"/>
    <mergeCell ref="C2764:I2764"/>
    <mergeCell ref="B2765:D2765"/>
    <mergeCell ref="E2765:F2765"/>
    <mergeCell ref="H2765:I2765"/>
    <mergeCell ref="B2766:D2771"/>
    <mergeCell ref="E2766:F2766"/>
    <mergeCell ref="H2766:I2766"/>
    <mergeCell ref="E2767:F2767"/>
    <mergeCell ref="H2767:I2767"/>
    <mergeCell ref="E2768:F2768"/>
    <mergeCell ref="H2760:I2760"/>
    <mergeCell ref="E2761:F2761"/>
    <mergeCell ref="H2761:I2761"/>
    <mergeCell ref="E2762:F2762"/>
    <mergeCell ref="H2762:I2762"/>
    <mergeCell ref="E2763:F2763"/>
    <mergeCell ref="H2763:I2763"/>
    <mergeCell ref="C2756:I2756"/>
    <mergeCell ref="B2757:D2757"/>
    <mergeCell ref="E2757:F2757"/>
    <mergeCell ref="H2757:I2757"/>
    <mergeCell ref="B2758:D2763"/>
    <mergeCell ref="E2758:F2758"/>
    <mergeCell ref="H2758:I2758"/>
    <mergeCell ref="E2759:F2759"/>
    <mergeCell ref="H2759:I2759"/>
    <mergeCell ref="E2760:F2760"/>
    <mergeCell ref="E2753:F2753"/>
    <mergeCell ref="H2753:I2753"/>
    <mergeCell ref="E2754:F2754"/>
    <mergeCell ref="H2754:I2754"/>
    <mergeCell ref="E2755:F2755"/>
    <mergeCell ref="H2755:I2755"/>
    <mergeCell ref="B2749:D2749"/>
    <mergeCell ref="E2749:F2749"/>
    <mergeCell ref="H2749:I2749"/>
    <mergeCell ref="B2750:D2755"/>
    <mergeCell ref="E2750:F2750"/>
    <mergeCell ref="H2750:I2750"/>
    <mergeCell ref="E2751:F2751"/>
    <mergeCell ref="H2751:I2751"/>
    <mergeCell ref="E2752:F2752"/>
    <mergeCell ref="H2752:I2752"/>
    <mergeCell ref="B2746:D2747"/>
    <mergeCell ref="E2746:F2746"/>
    <mergeCell ref="H2746:I2746"/>
    <mergeCell ref="E2747:F2747"/>
    <mergeCell ref="H2747:I2747"/>
    <mergeCell ref="C2748:I2748"/>
    <mergeCell ref="E2745:F2745"/>
    <mergeCell ref="H2745:I2745"/>
    <mergeCell ref="C2728:I2728"/>
    <mergeCell ref="B2729:D2729"/>
    <mergeCell ref="E2729:F2729"/>
    <mergeCell ref="H2729:I2729"/>
    <mergeCell ref="B2730:D2733"/>
    <mergeCell ref="E2730:F2730"/>
    <mergeCell ref="H2730:I2730"/>
    <mergeCell ref="C2740:I2740"/>
    <mergeCell ref="B2741:D2741"/>
    <mergeCell ref="E2741:F2741"/>
    <mergeCell ref="H2741:I2741"/>
    <mergeCell ref="B2742:D2745"/>
    <mergeCell ref="E2742:F2742"/>
    <mergeCell ref="H2742:I2742"/>
    <mergeCell ref="E2743:F2743"/>
    <mergeCell ref="H2743:I2743"/>
    <mergeCell ref="E2744:F2744"/>
    <mergeCell ref="B2736:D2739"/>
    <mergeCell ref="E2736:F2736"/>
    <mergeCell ref="H2736:I2736"/>
    <mergeCell ref="E2737:F2737"/>
    <mergeCell ref="H2737:I2737"/>
    <mergeCell ref="E2738:F2738"/>
    <mergeCell ref="H2738:I2738"/>
    <mergeCell ref="E2739:F2739"/>
    <mergeCell ref="H2739:I2739"/>
    <mergeCell ref="C2734:I2734"/>
    <mergeCell ref="B2735:D2735"/>
    <mergeCell ref="E2735:F2735"/>
    <mergeCell ref="H2735:I2735"/>
    <mergeCell ref="E2731:F2731"/>
    <mergeCell ref="H2731:I2731"/>
    <mergeCell ref="E2732:F2732"/>
    <mergeCell ref="H2732:I2732"/>
    <mergeCell ref="E2733:F2733"/>
    <mergeCell ref="H2733:I2733"/>
    <mergeCell ref="H2744:I2744"/>
    <mergeCell ref="E2727:F2727"/>
    <mergeCell ref="H2727:I2727"/>
    <mergeCell ref="C2708:I2708"/>
    <mergeCell ref="B2709:D2709"/>
    <mergeCell ref="E2709:F2709"/>
    <mergeCell ref="H2709:I2709"/>
    <mergeCell ref="B2710:D2715"/>
    <mergeCell ref="E2710:F2710"/>
    <mergeCell ref="H2710:I2710"/>
    <mergeCell ref="B2722:D2727"/>
    <mergeCell ref="E2722:F2722"/>
    <mergeCell ref="H2722:I2722"/>
    <mergeCell ref="E2723:F2723"/>
    <mergeCell ref="H2723:I2723"/>
    <mergeCell ref="E2724:F2724"/>
    <mergeCell ref="H2724:I2724"/>
    <mergeCell ref="E2725:F2725"/>
    <mergeCell ref="H2725:I2725"/>
    <mergeCell ref="E2726:F2726"/>
    <mergeCell ref="B2721:D2721"/>
    <mergeCell ref="E2721:F2721"/>
    <mergeCell ref="H2721:I2721"/>
    <mergeCell ref="E2714:F2714"/>
    <mergeCell ref="H2714:I2714"/>
    <mergeCell ref="E2715:F2715"/>
    <mergeCell ref="H2715:I2715"/>
    <mergeCell ref="C2700:I2700"/>
    <mergeCell ref="B2701:D2701"/>
    <mergeCell ref="E2701:F2701"/>
    <mergeCell ref="H2701:I2701"/>
    <mergeCell ref="B2702:D2707"/>
    <mergeCell ref="E2702:F2702"/>
    <mergeCell ref="E2711:F2711"/>
    <mergeCell ref="H2711:I2711"/>
    <mergeCell ref="E2712:F2712"/>
    <mergeCell ref="H2712:I2712"/>
    <mergeCell ref="E2713:F2713"/>
    <mergeCell ref="H2713:I2713"/>
    <mergeCell ref="C2716:I2716"/>
    <mergeCell ref="B2717:D2717"/>
    <mergeCell ref="E2717:F2717"/>
    <mergeCell ref="H2717:I2717"/>
    <mergeCell ref="B2718:D2719"/>
    <mergeCell ref="E2718:F2718"/>
    <mergeCell ref="E2689:F2689"/>
    <mergeCell ref="H2689:I2689"/>
    <mergeCell ref="E2690:F2690"/>
    <mergeCell ref="H2690:I2690"/>
    <mergeCell ref="E2691:F2691"/>
    <mergeCell ref="H2691:I2691"/>
    <mergeCell ref="E2684:F2684"/>
    <mergeCell ref="H2684:I2684"/>
    <mergeCell ref="E2685:F2685"/>
    <mergeCell ref="H2685:I2685"/>
    <mergeCell ref="H2726:I2726"/>
    <mergeCell ref="E2706:F2706"/>
    <mergeCell ref="H2706:I2706"/>
    <mergeCell ref="E2707:F2707"/>
    <mergeCell ref="H2707:I2707"/>
    <mergeCell ref="C2686:I2686"/>
    <mergeCell ref="B2687:D2691"/>
    <mergeCell ref="E2687:F2687"/>
    <mergeCell ref="H2687:I2687"/>
    <mergeCell ref="E2688:F2688"/>
    <mergeCell ref="H2688:I2688"/>
    <mergeCell ref="H2702:I2702"/>
    <mergeCell ref="E2703:F2703"/>
    <mergeCell ref="H2703:I2703"/>
    <mergeCell ref="E2704:F2704"/>
    <mergeCell ref="H2704:I2704"/>
    <mergeCell ref="E2705:F2705"/>
    <mergeCell ref="H2705:I2705"/>
    <mergeCell ref="H2718:I2718"/>
    <mergeCell ref="E2719:F2719"/>
    <mergeCell ref="H2719:I2719"/>
    <mergeCell ref="C2720:I2720"/>
    <mergeCell ref="H2696:I2696"/>
    <mergeCell ref="E2697:F2697"/>
    <mergeCell ref="H2697:I2697"/>
    <mergeCell ref="E2698:F2698"/>
    <mergeCell ref="H2698:I2698"/>
    <mergeCell ref="E2699:F2699"/>
    <mergeCell ref="H2699:I2699"/>
    <mergeCell ref="B2692:D2699"/>
    <mergeCell ref="E2692:F2692"/>
    <mergeCell ref="H2692:I2692"/>
    <mergeCell ref="E2693:F2693"/>
    <mergeCell ref="H2693:I2693"/>
    <mergeCell ref="E2694:F2694"/>
    <mergeCell ref="H2694:I2694"/>
    <mergeCell ref="E2695:F2695"/>
    <mergeCell ref="H2695:I2695"/>
    <mergeCell ref="E2696:F2696"/>
    <mergeCell ref="H2660:I2660"/>
    <mergeCell ref="E2681:F2681"/>
    <mergeCell ref="H2681:I2681"/>
    <mergeCell ref="E2682:F2682"/>
    <mergeCell ref="H2682:I2682"/>
    <mergeCell ref="E2683:F2683"/>
    <mergeCell ref="H2683:I2683"/>
    <mergeCell ref="E2677:F2677"/>
    <mergeCell ref="H2677:I2677"/>
    <mergeCell ref="B2678:D2678"/>
    <mergeCell ref="E2678:F2678"/>
    <mergeCell ref="H2678:I2678"/>
    <mergeCell ref="B2679:D2685"/>
    <mergeCell ref="E2679:F2679"/>
    <mergeCell ref="H2679:I2679"/>
    <mergeCell ref="E2680:F2680"/>
    <mergeCell ref="H2680:I2680"/>
    <mergeCell ref="C2672:I2672"/>
    <mergeCell ref="B2673:D2677"/>
    <mergeCell ref="E2673:F2673"/>
    <mergeCell ref="H2673:I2673"/>
    <mergeCell ref="E2674:F2674"/>
    <mergeCell ref="H2674:I2674"/>
    <mergeCell ref="E2675:F2675"/>
    <mergeCell ref="H2675:I2675"/>
    <mergeCell ref="E2676:F2676"/>
    <mergeCell ref="H2676:I2676"/>
    <mergeCell ref="E2648:F2648"/>
    <mergeCell ref="H2648:I2648"/>
    <mergeCell ref="H2668:I2668"/>
    <mergeCell ref="E2669:F2669"/>
    <mergeCell ref="H2669:I2669"/>
    <mergeCell ref="E2670:F2670"/>
    <mergeCell ref="H2670:I2670"/>
    <mergeCell ref="E2671:F2671"/>
    <mergeCell ref="H2671:I2671"/>
    <mergeCell ref="B2664:D2671"/>
    <mergeCell ref="E2664:F2664"/>
    <mergeCell ref="H2664:I2664"/>
    <mergeCell ref="E2665:F2665"/>
    <mergeCell ref="H2665:I2665"/>
    <mergeCell ref="E2666:F2666"/>
    <mergeCell ref="H2666:I2666"/>
    <mergeCell ref="E2667:F2667"/>
    <mergeCell ref="H2667:I2667"/>
    <mergeCell ref="E2668:F2668"/>
    <mergeCell ref="E2661:F2661"/>
    <mergeCell ref="H2661:I2661"/>
    <mergeCell ref="E2662:F2662"/>
    <mergeCell ref="H2662:I2662"/>
    <mergeCell ref="E2663:F2663"/>
    <mergeCell ref="H2663:I2663"/>
    <mergeCell ref="E2657:F2657"/>
    <mergeCell ref="H2657:I2657"/>
    <mergeCell ref="C2658:I2658"/>
    <mergeCell ref="B2659:D2663"/>
    <mergeCell ref="E2659:F2659"/>
    <mergeCell ref="H2659:I2659"/>
    <mergeCell ref="E2660:F2660"/>
    <mergeCell ref="H2631:I2631"/>
    <mergeCell ref="E2632:F2632"/>
    <mergeCell ref="H2632:I2632"/>
    <mergeCell ref="E2633:F2633"/>
    <mergeCell ref="H2633:I2633"/>
    <mergeCell ref="H2653:I2653"/>
    <mergeCell ref="E2654:F2654"/>
    <mergeCell ref="H2654:I2654"/>
    <mergeCell ref="E2655:F2655"/>
    <mergeCell ref="H2655:I2655"/>
    <mergeCell ref="E2656:F2656"/>
    <mergeCell ref="H2656:I2656"/>
    <mergeCell ref="E2649:F2649"/>
    <mergeCell ref="H2649:I2649"/>
    <mergeCell ref="B2650:D2657"/>
    <mergeCell ref="E2650:F2650"/>
    <mergeCell ref="H2650:I2650"/>
    <mergeCell ref="E2651:F2651"/>
    <mergeCell ref="H2651:I2651"/>
    <mergeCell ref="E2652:F2652"/>
    <mergeCell ref="H2652:I2652"/>
    <mergeCell ref="E2653:F2653"/>
    <mergeCell ref="C2644:I2644"/>
    <mergeCell ref="B2645:D2649"/>
    <mergeCell ref="E2645:F2645"/>
    <mergeCell ref="H2645:I2645"/>
    <mergeCell ref="E2646:F2646"/>
    <mergeCell ref="E2642:F2642"/>
    <mergeCell ref="H2642:I2642"/>
    <mergeCell ref="H2646:I2646"/>
    <mergeCell ref="E2647:F2647"/>
    <mergeCell ref="H2647:I2647"/>
    <mergeCell ref="E2643:F2643"/>
    <mergeCell ref="H2643:I2643"/>
    <mergeCell ref="B2622:D2629"/>
    <mergeCell ref="E2622:F2622"/>
    <mergeCell ref="H2622:I2622"/>
    <mergeCell ref="E2623:F2623"/>
    <mergeCell ref="H2623:I2623"/>
    <mergeCell ref="E2624:F2624"/>
    <mergeCell ref="H2638:I2638"/>
    <mergeCell ref="E2639:F2639"/>
    <mergeCell ref="H2639:I2639"/>
    <mergeCell ref="E2640:F2640"/>
    <mergeCell ref="H2640:I2640"/>
    <mergeCell ref="E2641:F2641"/>
    <mergeCell ref="H2641:I2641"/>
    <mergeCell ref="E2634:F2634"/>
    <mergeCell ref="H2634:I2634"/>
    <mergeCell ref="E2635:F2635"/>
    <mergeCell ref="H2635:I2635"/>
    <mergeCell ref="B2636:D2643"/>
    <mergeCell ref="E2636:F2636"/>
    <mergeCell ref="H2636:I2636"/>
    <mergeCell ref="E2637:F2637"/>
    <mergeCell ref="H2637:I2637"/>
    <mergeCell ref="E2638:F2638"/>
    <mergeCell ref="E2628:F2628"/>
    <mergeCell ref="H2628:I2628"/>
    <mergeCell ref="E2629:F2629"/>
    <mergeCell ref="H2629:I2629"/>
    <mergeCell ref="C2630:I2630"/>
    <mergeCell ref="B2631:D2635"/>
    <mergeCell ref="E2631:F2631"/>
    <mergeCell ref="B2612:D2615"/>
    <mergeCell ref="E2612:F2612"/>
    <mergeCell ref="H2612:I2612"/>
    <mergeCell ref="E2613:F2613"/>
    <mergeCell ref="H2613:I2613"/>
    <mergeCell ref="E2614:F2614"/>
    <mergeCell ref="H2624:I2624"/>
    <mergeCell ref="E2625:F2625"/>
    <mergeCell ref="H2625:I2625"/>
    <mergeCell ref="E2626:F2626"/>
    <mergeCell ref="H2626:I2626"/>
    <mergeCell ref="E2627:F2627"/>
    <mergeCell ref="H2627:I2627"/>
    <mergeCell ref="H2619:I2619"/>
    <mergeCell ref="E2620:F2620"/>
    <mergeCell ref="H2620:I2620"/>
    <mergeCell ref="E2621:F2621"/>
    <mergeCell ref="H2621:I2621"/>
    <mergeCell ref="C2602:I2602"/>
    <mergeCell ref="B2603:D2607"/>
    <mergeCell ref="E2603:F2603"/>
    <mergeCell ref="H2603:I2603"/>
    <mergeCell ref="E2604:F2604"/>
    <mergeCell ref="H2614:I2614"/>
    <mergeCell ref="E2615:F2615"/>
    <mergeCell ref="H2615:I2615"/>
    <mergeCell ref="C2616:I2616"/>
    <mergeCell ref="B2617:D2621"/>
    <mergeCell ref="E2617:F2617"/>
    <mergeCell ref="H2617:I2617"/>
    <mergeCell ref="E2618:F2618"/>
    <mergeCell ref="H2618:I2618"/>
    <mergeCell ref="E2619:F2619"/>
    <mergeCell ref="H2590:I2590"/>
    <mergeCell ref="E2591:F2591"/>
    <mergeCell ref="H2591:I2591"/>
    <mergeCell ref="E2592:F2592"/>
    <mergeCell ref="H2592:I2592"/>
    <mergeCell ref="B2608:D2611"/>
    <mergeCell ref="E2608:F2608"/>
    <mergeCell ref="H2608:I2608"/>
    <mergeCell ref="E2609:F2609"/>
    <mergeCell ref="H2609:I2609"/>
    <mergeCell ref="E2610:F2610"/>
    <mergeCell ref="H2610:I2610"/>
    <mergeCell ref="E2611:F2611"/>
    <mergeCell ref="H2611:I2611"/>
    <mergeCell ref="H2604:I2604"/>
    <mergeCell ref="E2605:F2605"/>
    <mergeCell ref="H2605:I2605"/>
    <mergeCell ref="E2606:F2606"/>
    <mergeCell ref="H2606:I2606"/>
    <mergeCell ref="E2607:F2607"/>
    <mergeCell ref="H2607:I2607"/>
    <mergeCell ref="E2601:F2601"/>
    <mergeCell ref="H2601:I2601"/>
    <mergeCell ref="C2574:I2574"/>
    <mergeCell ref="B2575:D2579"/>
    <mergeCell ref="E2575:F2575"/>
    <mergeCell ref="H2575:I2575"/>
    <mergeCell ref="E2576:F2576"/>
    <mergeCell ref="H2576:I2576"/>
    <mergeCell ref="E2577:F2577"/>
    <mergeCell ref="H2577:I2577"/>
    <mergeCell ref="H2597:I2597"/>
    <mergeCell ref="E2598:F2598"/>
    <mergeCell ref="H2598:I2598"/>
    <mergeCell ref="E2599:F2599"/>
    <mergeCell ref="H2599:I2599"/>
    <mergeCell ref="E2600:F2600"/>
    <mergeCell ref="H2600:I2600"/>
    <mergeCell ref="E2593:F2593"/>
    <mergeCell ref="H2593:I2593"/>
    <mergeCell ref="B2594:D2601"/>
    <mergeCell ref="E2594:F2594"/>
    <mergeCell ref="H2594:I2594"/>
    <mergeCell ref="E2595:F2595"/>
    <mergeCell ref="H2595:I2595"/>
    <mergeCell ref="E2596:F2596"/>
    <mergeCell ref="H2596:I2596"/>
    <mergeCell ref="E2597:F2597"/>
    <mergeCell ref="C2588:I2588"/>
    <mergeCell ref="B2589:D2593"/>
    <mergeCell ref="E2589:F2589"/>
    <mergeCell ref="H2589:I2589"/>
    <mergeCell ref="E2590:F2590"/>
    <mergeCell ref="E2586:F2586"/>
    <mergeCell ref="H2586:I2586"/>
    <mergeCell ref="E2587:F2587"/>
    <mergeCell ref="H2587:I2587"/>
    <mergeCell ref="C2560:I2560"/>
    <mergeCell ref="B2561:D2565"/>
    <mergeCell ref="E2561:F2561"/>
    <mergeCell ref="H2561:I2561"/>
    <mergeCell ref="E2562:F2562"/>
    <mergeCell ref="H2562:I2562"/>
    <mergeCell ref="H2582:I2582"/>
    <mergeCell ref="E2583:F2583"/>
    <mergeCell ref="H2583:I2583"/>
    <mergeCell ref="E2584:F2584"/>
    <mergeCell ref="H2584:I2584"/>
    <mergeCell ref="E2585:F2585"/>
    <mergeCell ref="H2585:I2585"/>
    <mergeCell ref="E2578:F2578"/>
    <mergeCell ref="H2578:I2578"/>
    <mergeCell ref="E2579:F2579"/>
    <mergeCell ref="H2579:I2579"/>
    <mergeCell ref="B2580:D2587"/>
    <mergeCell ref="E2580:F2580"/>
    <mergeCell ref="H2580:I2580"/>
    <mergeCell ref="E2581:F2581"/>
    <mergeCell ref="H2581:I2581"/>
    <mergeCell ref="E2582:F2582"/>
    <mergeCell ref="E2572:F2572"/>
    <mergeCell ref="H2572:I2572"/>
    <mergeCell ref="E2573:F2573"/>
    <mergeCell ref="H2573:I2573"/>
    <mergeCell ref="B2566:D2573"/>
    <mergeCell ref="E2566:F2566"/>
    <mergeCell ref="H2566:I2566"/>
    <mergeCell ref="E2567:F2567"/>
    <mergeCell ref="H2567:I2567"/>
    <mergeCell ref="E2568:F2568"/>
    <mergeCell ref="H2568:I2568"/>
    <mergeCell ref="E2569:F2569"/>
    <mergeCell ref="H2569:I2569"/>
    <mergeCell ref="E2570:F2570"/>
    <mergeCell ref="E2563:F2563"/>
    <mergeCell ref="H2563:I2563"/>
    <mergeCell ref="E2564:F2564"/>
    <mergeCell ref="H2564:I2564"/>
    <mergeCell ref="E2565:F2565"/>
    <mergeCell ref="H2565:I2565"/>
    <mergeCell ref="B2552:D2559"/>
    <mergeCell ref="E2552:F2552"/>
    <mergeCell ref="H2552:I2552"/>
    <mergeCell ref="E2553:F2553"/>
    <mergeCell ref="H2553:I2553"/>
    <mergeCell ref="B2545:D2545"/>
    <mergeCell ref="E2545:F2545"/>
    <mergeCell ref="H2545:I2545"/>
    <mergeCell ref="C2546:I2546"/>
    <mergeCell ref="B2547:D2551"/>
    <mergeCell ref="E2547:F2547"/>
    <mergeCell ref="H2547:I2547"/>
    <mergeCell ref="E2548:F2548"/>
    <mergeCell ref="H2548:I2548"/>
    <mergeCell ref="E2549:F2549"/>
    <mergeCell ref="H2570:I2570"/>
    <mergeCell ref="E2571:F2571"/>
    <mergeCell ref="H2571:I2571"/>
    <mergeCell ref="E2557:F2557"/>
    <mergeCell ref="H2557:I2557"/>
    <mergeCell ref="E2558:F2558"/>
    <mergeCell ref="H2558:I2558"/>
    <mergeCell ref="E2559:F2559"/>
    <mergeCell ref="H2559:I2559"/>
    <mergeCell ref="E2554:F2554"/>
    <mergeCell ref="H2554:I2554"/>
    <mergeCell ref="E2555:F2555"/>
    <mergeCell ref="H2555:I2555"/>
    <mergeCell ref="E2556:F2556"/>
    <mergeCell ref="H2556:I2556"/>
    <mergeCell ref="H2549:I2549"/>
    <mergeCell ref="E2550:F2550"/>
    <mergeCell ref="H2550:I2550"/>
    <mergeCell ref="E2551:F2551"/>
    <mergeCell ref="H2551:I2551"/>
    <mergeCell ref="B2528:D2535"/>
    <mergeCell ref="E2528:F2528"/>
    <mergeCell ref="H2528:I2528"/>
    <mergeCell ref="E2529:F2529"/>
    <mergeCell ref="H2529:I2529"/>
    <mergeCell ref="H2543:I2543"/>
    <mergeCell ref="E2544:F2544"/>
    <mergeCell ref="H2544:I2544"/>
    <mergeCell ref="C2522:I2522"/>
    <mergeCell ref="B2523:D2527"/>
    <mergeCell ref="E2523:F2523"/>
    <mergeCell ref="H2523:I2523"/>
    <mergeCell ref="E2524:F2524"/>
    <mergeCell ref="H2524:I2524"/>
    <mergeCell ref="E2525:F2525"/>
    <mergeCell ref="B2539:D2544"/>
    <mergeCell ref="E2539:F2539"/>
    <mergeCell ref="H2539:I2539"/>
    <mergeCell ref="E2540:F2540"/>
    <mergeCell ref="H2540:I2540"/>
    <mergeCell ref="E2541:F2541"/>
    <mergeCell ref="H2541:I2541"/>
    <mergeCell ref="E2542:F2542"/>
    <mergeCell ref="H2542:I2542"/>
    <mergeCell ref="E2543:F2543"/>
    <mergeCell ref="C2536:I2536"/>
    <mergeCell ref="B2537:D2538"/>
    <mergeCell ref="E2537:F2537"/>
    <mergeCell ref="H2537:I2537"/>
    <mergeCell ref="E2538:F2538"/>
    <mergeCell ref="H2538:I2538"/>
    <mergeCell ref="H2510:I2510"/>
    <mergeCell ref="E2511:F2511"/>
    <mergeCell ref="H2511:I2511"/>
    <mergeCell ref="E2512:F2512"/>
    <mergeCell ref="H2512:I2512"/>
    <mergeCell ref="E2533:F2533"/>
    <mergeCell ref="H2533:I2533"/>
    <mergeCell ref="E2534:F2534"/>
    <mergeCell ref="H2534:I2534"/>
    <mergeCell ref="E2535:F2535"/>
    <mergeCell ref="H2535:I2535"/>
    <mergeCell ref="E2530:F2530"/>
    <mergeCell ref="H2530:I2530"/>
    <mergeCell ref="E2531:F2531"/>
    <mergeCell ref="H2531:I2531"/>
    <mergeCell ref="E2532:F2532"/>
    <mergeCell ref="H2532:I2532"/>
    <mergeCell ref="H2525:I2525"/>
    <mergeCell ref="E2526:F2526"/>
    <mergeCell ref="H2526:I2526"/>
    <mergeCell ref="E2527:F2527"/>
    <mergeCell ref="H2527:I2527"/>
    <mergeCell ref="E2521:F2521"/>
    <mergeCell ref="H2521:I2521"/>
    <mergeCell ref="C2493:I2493"/>
    <mergeCell ref="B2494:D2494"/>
    <mergeCell ref="E2494:F2494"/>
    <mergeCell ref="H2494:I2494"/>
    <mergeCell ref="B2495:D2499"/>
    <mergeCell ref="E2495:F2495"/>
    <mergeCell ref="H2495:I2495"/>
    <mergeCell ref="E2496:F2496"/>
    <mergeCell ref="H2517:I2517"/>
    <mergeCell ref="E2518:F2518"/>
    <mergeCell ref="H2518:I2518"/>
    <mergeCell ref="E2519:F2519"/>
    <mergeCell ref="H2519:I2519"/>
    <mergeCell ref="E2520:F2520"/>
    <mergeCell ref="H2520:I2520"/>
    <mergeCell ref="E2513:F2513"/>
    <mergeCell ref="H2513:I2513"/>
    <mergeCell ref="B2514:D2521"/>
    <mergeCell ref="E2514:F2514"/>
    <mergeCell ref="H2514:I2514"/>
    <mergeCell ref="E2515:F2515"/>
    <mergeCell ref="H2515:I2515"/>
    <mergeCell ref="E2516:F2516"/>
    <mergeCell ref="H2516:I2516"/>
    <mergeCell ref="E2517:F2517"/>
    <mergeCell ref="C2508:I2508"/>
    <mergeCell ref="B2509:D2513"/>
    <mergeCell ref="E2509:F2509"/>
    <mergeCell ref="H2509:I2509"/>
    <mergeCell ref="E2510:F2510"/>
    <mergeCell ref="E2506:F2506"/>
    <mergeCell ref="H2506:I2506"/>
    <mergeCell ref="E2507:F2507"/>
    <mergeCell ref="H2507:I2507"/>
    <mergeCell ref="B2500:D2507"/>
    <mergeCell ref="E2500:F2500"/>
    <mergeCell ref="H2500:I2500"/>
    <mergeCell ref="E2501:F2501"/>
    <mergeCell ref="H2501:I2501"/>
    <mergeCell ref="E2502:F2502"/>
    <mergeCell ref="H2502:I2502"/>
    <mergeCell ref="E2503:F2503"/>
    <mergeCell ref="H2503:I2503"/>
    <mergeCell ref="E2504:F2504"/>
    <mergeCell ref="H2496:I2496"/>
    <mergeCell ref="E2497:F2497"/>
    <mergeCell ref="H2497:I2497"/>
    <mergeCell ref="E2498:F2498"/>
    <mergeCell ref="H2498:I2498"/>
    <mergeCell ref="E2499:F2499"/>
    <mergeCell ref="H2499:I2499"/>
    <mergeCell ref="B2485:D2492"/>
    <mergeCell ref="E2485:F2485"/>
    <mergeCell ref="H2485:I2485"/>
    <mergeCell ref="E2486:F2486"/>
    <mergeCell ref="H2486:I2486"/>
    <mergeCell ref="B2478:D2478"/>
    <mergeCell ref="E2478:F2478"/>
    <mergeCell ref="H2478:I2478"/>
    <mergeCell ref="C2479:I2479"/>
    <mergeCell ref="B2480:D2484"/>
    <mergeCell ref="E2480:F2480"/>
    <mergeCell ref="H2480:I2480"/>
    <mergeCell ref="E2481:F2481"/>
    <mergeCell ref="H2481:I2481"/>
    <mergeCell ref="E2482:F2482"/>
    <mergeCell ref="H2504:I2504"/>
    <mergeCell ref="E2505:F2505"/>
    <mergeCell ref="H2505:I2505"/>
    <mergeCell ref="E2490:F2490"/>
    <mergeCell ref="H2490:I2490"/>
    <mergeCell ref="E2491:F2491"/>
    <mergeCell ref="H2491:I2491"/>
    <mergeCell ref="E2492:F2492"/>
    <mergeCell ref="H2492:I2492"/>
    <mergeCell ref="E2487:F2487"/>
    <mergeCell ref="H2487:I2487"/>
    <mergeCell ref="E2488:F2488"/>
    <mergeCell ref="H2488:I2488"/>
    <mergeCell ref="E2489:F2489"/>
    <mergeCell ref="H2489:I2489"/>
    <mergeCell ref="H2482:I2482"/>
    <mergeCell ref="E2483:F2483"/>
    <mergeCell ref="H2483:I2483"/>
    <mergeCell ref="E2484:F2484"/>
    <mergeCell ref="H2484:I2484"/>
    <mergeCell ref="H2453:I2453"/>
    <mergeCell ref="E2454:F2454"/>
    <mergeCell ref="H2454:I2454"/>
    <mergeCell ref="E2455:F2455"/>
    <mergeCell ref="H2455:I2455"/>
    <mergeCell ref="H2474:I2474"/>
    <mergeCell ref="E2475:F2475"/>
    <mergeCell ref="H2475:I2475"/>
    <mergeCell ref="E2476:F2476"/>
    <mergeCell ref="H2476:I2476"/>
    <mergeCell ref="E2477:F2477"/>
    <mergeCell ref="H2477:I2477"/>
    <mergeCell ref="E2470:F2470"/>
    <mergeCell ref="H2470:I2470"/>
    <mergeCell ref="E2464:F2464"/>
    <mergeCell ref="H2464:I2464"/>
    <mergeCell ref="B2471:D2477"/>
    <mergeCell ref="E2471:F2471"/>
    <mergeCell ref="H2471:I2471"/>
    <mergeCell ref="E2472:F2472"/>
    <mergeCell ref="H2472:I2472"/>
    <mergeCell ref="E2473:F2473"/>
    <mergeCell ref="H2473:I2473"/>
    <mergeCell ref="E2474:F2474"/>
    <mergeCell ref="C2465:I2465"/>
    <mergeCell ref="B2466:D2470"/>
    <mergeCell ref="E2466:F2466"/>
    <mergeCell ref="H2466:I2466"/>
    <mergeCell ref="E2467:F2467"/>
    <mergeCell ref="H2467:I2467"/>
    <mergeCell ref="E2468:F2468"/>
    <mergeCell ref="H2468:I2468"/>
    <mergeCell ref="E2469:F2469"/>
    <mergeCell ref="H2469:I2469"/>
    <mergeCell ref="H2440:I2440"/>
    <mergeCell ref="H2460:I2460"/>
    <mergeCell ref="E2461:F2461"/>
    <mergeCell ref="H2461:I2461"/>
    <mergeCell ref="E2462:F2462"/>
    <mergeCell ref="H2462:I2462"/>
    <mergeCell ref="E2463:F2463"/>
    <mergeCell ref="H2463:I2463"/>
    <mergeCell ref="E2456:F2456"/>
    <mergeCell ref="H2456:I2456"/>
    <mergeCell ref="B2457:D2464"/>
    <mergeCell ref="E2457:F2457"/>
    <mergeCell ref="H2457:I2457"/>
    <mergeCell ref="E2458:F2458"/>
    <mergeCell ref="H2458:I2458"/>
    <mergeCell ref="E2459:F2459"/>
    <mergeCell ref="H2459:I2459"/>
    <mergeCell ref="E2460:F2460"/>
    <mergeCell ref="C2451:I2451"/>
    <mergeCell ref="B2452:D2456"/>
    <mergeCell ref="E2452:F2452"/>
    <mergeCell ref="H2452:I2452"/>
    <mergeCell ref="E2453:F2453"/>
    <mergeCell ref="E2449:F2449"/>
    <mergeCell ref="H2449:I2449"/>
    <mergeCell ref="E2450:F2450"/>
    <mergeCell ref="H2450:I2450"/>
    <mergeCell ref="C2423:I2423"/>
    <mergeCell ref="B2424:D2428"/>
    <mergeCell ref="E2424:F2424"/>
    <mergeCell ref="H2424:I2424"/>
    <mergeCell ref="E2425:F2425"/>
    <mergeCell ref="H2425:I2425"/>
    <mergeCell ref="H2445:I2445"/>
    <mergeCell ref="E2446:F2446"/>
    <mergeCell ref="H2446:I2446"/>
    <mergeCell ref="E2447:F2447"/>
    <mergeCell ref="H2447:I2447"/>
    <mergeCell ref="E2448:F2448"/>
    <mergeCell ref="H2448:I2448"/>
    <mergeCell ref="E2441:F2441"/>
    <mergeCell ref="H2441:I2441"/>
    <mergeCell ref="E2442:F2442"/>
    <mergeCell ref="H2442:I2442"/>
    <mergeCell ref="B2443:D2450"/>
    <mergeCell ref="E2443:F2443"/>
    <mergeCell ref="H2443:I2443"/>
    <mergeCell ref="E2444:F2444"/>
    <mergeCell ref="H2444:I2444"/>
    <mergeCell ref="E2445:F2445"/>
    <mergeCell ref="C2437:I2437"/>
    <mergeCell ref="B2438:D2442"/>
    <mergeCell ref="E2438:F2438"/>
    <mergeCell ref="H2438:I2438"/>
    <mergeCell ref="E2439:F2439"/>
    <mergeCell ref="H2439:I2439"/>
    <mergeCell ref="E2440:F2440"/>
    <mergeCell ref="E2408:F2408"/>
    <mergeCell ref="H2408:I2408"/>
    <mergeCell ref="B2401:D2408"/>
    <mergeCell ref="E2401:F2401"/>
    <mergeCell ref="H2411:I2411"/>
    <mergeCell ref="E2412:F2412"/>
    <mergeCell ref="H2412:I2412"/>
    <mergeCell ref="E2413:F2413"/>
    <mergeCell ref="H2433:I2433"/>
    <mergeCell ref="E2434:F2434"/>
    <mergeCell ref="H2434:I2434"/>
    <mergeCell ref="E2435:F2435"/>
    <mergeCell ref="H2435:I2435"/>
    <mergeCell ref="E2436:F2436"/>
    <mergeCell ref="H2436:I2436"/>
    <mergeCell ref="B2429:D2436"/>
    <mergeCell ref="E2429:F2429"/>
    <mergeCell ref="H2429:I2429"/>
    <mergeCell ref="E2430:F2430"/>
    <mergeCell ref="H2430:I2430"/>
    <mergeCell ref="E2431:F2431"/>
    <mergeCell ref="H2431:I2431"/>
    <mergeCell ref="E2432:F2432"/>
    <mergeCell ref="H2432:I2432"/>
    <mergeCell ref="E2433:F2433"/>
    <mergeCell ref="E2426:F2426"/>
    <mergeCell ref="H2426:I2426"/>
    <mergeCell ref="E2427:F2427"/>
    <mergeCell ref="H2427:I2427"/>
    <mergeCell ref="E2428:F2428"/>
    <mergeCell ref="H2428:I2428"/>
    <mergeCell ref="E2421:F2421"/>
    <mergeCell ref="E2418:F2418"/>
    <mergeCell ref="H2418:I2418"/>
    <mergeCell ref="E2419:F2419"/>
    <mergeCell ref="H2419:I2419"/>
    <mergeCell ref="E2420:F2420"/>
    <mergeCell ref="H2420:I2420"/>
    <mergeCell ref="H2413:I2413"/>
    <mergeCell ref="E2414:F2414"/>
    <mergeCell ref="H2414:I2414"/>
    <mergeCell ref="B2415:D2422"/>
    <mergeCell ref="E2415:F2415"/>
    <mergeCell ref="H2415:I2415"/>
    <mergeCell ref="E2416:F2416"/>
    <mergeCell ref="H2416:I2416"/>
    <mergeCell ref="E2417:F2417"/>
    <mergeCell ref="H2417:I2417"/>
    <mergeCell ref="C2409:I2409"/>
    <mergeCell ref="B2410:D2410"/>
    <mergeCell ref="E2410:F2410"/>
    <mergeCell ref="H2410:I2410"/>
    <mergeCell ref="B2411:D2414"/>
    <mergeCell ref="E2411:F2411"/>
    <mergeCell ref="H2421:I2421"/>
    <mergeCell ref="E2422:F2422"/>
    <mergeCell ref="H2422:I2422"/>
    <mergeCell ref="H2403:I2403"/>
    <mergeCell ref="E2404:F2404"/>
    <mergeCell ref="H2404:I2404"/>
    <mergeCell ref="E2405:F2405"/>
    <mergeCell ref="E2398:F2398"/>
    <mergeCell ref="H2398:I2398"/>
    <mergeCell ref="E2399:F2399"/>
    <mergeCell ref="H2399:I2399"/>
    <mergeCell ref="E2400:F2400"/>
    <mergeCell ref="H2400:I2400"/>
    <mergeCell ref="B2384:D2386"/>
    <mergeCell ref="E2384:F2384"/>
    <mergeCell ref="H2384:I2384"/>
    <mergeCell ref="E2385:F2385"/>
    <mergeCell ref="H2385:I2385"/>
    <mergeCell ref="E2386:F2386"/>
    <mergeCell ref="H2386:I2386"/>
    <mergeCell ref="C2395:I2395"/>
    <mergeCell ref="B2396:D2400"/>
    <mergeCell ref="E2396:F2396"/>
    <mergeCell ref="H2396:I2396"/>
    <mergeCell ref="E2397:F2397"/>
    <mergeCell ref="H2397:I2397"/>
    <mergeCell ref="C2381:I2381"/>
    <mergeCell ref="B2382:D2383"/>
    <mergeCell ref="E2382:F2382"/>
    <mergeCell ref="H2382:I2382"/>
    <mergeCell ref="E2383:F2383"/>
    <mergeCell ref="H2383:I2383"/>
    <mergeCell ref="H2405:I2405"/>
    <mergeCell ref="E2406:F2406"/>
    <mergeCell ref="H2406:I2406"/>
    <mergeCell ref="E2407:F2407"/>
    <mergeCell ref="H2407:I2407"/>
    <mergeCell ref="H2391:I2391"/>
    <mergeCell ref="E2392:F2392"/>
    <mergeCell ref="H2392:I2392"/>
    <mergeCell ref="E2393:F2393"/>
    <mergeCell ref="H2393:I2393"/>
    <mergeCell ref="E2394:F2394"/>
    <mergeCell ref="H2394:I2394"/>
    <mergeCell ref="B2387:D2394"/>
    <mergeCell ref="E2387:F2387"/>
    <mergeCell ref="H2387:I2387"/>
    <mergeCell ref="E2388:F2388"/>
    <mergeCell ref="H2388:I2388"/>
    <mergeCell ref="E2389:F2389"/>
    <mergeCell ref="H2389:I2389"/>
    <mergeCell ref="E2390:F2390"/>
    <mergeCell ref="H2390:I2390"/>
    <mergeCell ref="E2391:F2391"/>
    <mergeCell ref="H2401:I2401"/>
    <mergeCell ref="E2402:F2402"/>
    <mergeCell ref="H2402:I2402"/>
    <mergeCell ref="E2403:F2403"/>
    <mergeCell ref="E2380:F2380"/>
    <mergeCell ref="H2380:I2380"/>
    <mergeCell ref="B2373:D2380"/>
    <mergeCell ref="E2373:F2373"/>
    <mergeCell ref="H2373:I2373"/>
    <mergeCell ref="E2374:F2374"/>
    <mergeCell ref="H2374:I2374"/>
    <mergeCell ref="E2375:F2375"/>
    <mergeCell ref="H2375:I2375"/>
    <mergeCell ref="E2376:F2376"/>
    <mergeCell ref="H2376:I2376"/>
    <mergeCell ref="E2377:F2377"/>
    <mergeCell ref="B2370:D2372"/>
    <mergeCell ref="E2370:F2370"/>
    <mergeCell ref="H2370:I2370"/>
    <mergeCell ref="E2371:F2371"/>
    <mergeCell ref="H2371:I2371"/>
    <mergeCell ref="E2372:F2372"/>
    <mergeCell ref="H2372:I2372"/>
    <mergeCell ref="E2354:F2354"/>
    <mergeCell ref="H2354:I2354"/>
    <mergeCell ref="E2355:F2355"/>
    <mergeCell ref="H2355:I2355"/>
    <mergeCell ref="H2377:I2377"/>
    <mergeCell ref="E2378:F2378"/>
    <mergeCell ref="H2378:I2378"/>
    <mergeCell ref="E2379:F2379"/>
    <mergeCell ref="H2379:I2379"/>
    <mergeCell ref="C2367:I2367"/>
    <mergeCell ref="B2368:D2369"/>
    <mergeCell ref="E2368:F2368"/>
    <mergeCell ref="H2368:I2368"/>
    <mergeCell ref="E2369:F2369"/>
    <mergeCell ref="H2369:I2369"/>
    <mergeCell ref="H2363:I2363"/>
    <mergeCell ref="E2364:F2364"/>
    <mergeCell ref="H2364:I2364"/>
    <mergeCell ref="E2365:F2365"/>
    <mergeCell ref="H2365:I2365"/>
    <mergeCell ref="E2366:F2366"/>
    <mergeCell ref="H2366:I2366"/>
    <mergeCell ref="B2359:D2366"/>
    <mergeCell ref="E2359:F2359"/>
    <mergeCell ref="H2359:I2359"/>
    <mergeCell ref="E2360:F2360"/>
    <mergeCell ref="H2360:I2360"/>
    <mergeCell ref="E2361:F2361"/>
    <mergeCell ref="H2361:I2361"/>
    <mergeCell ref="E2362:F2362"/>
    <mergeCell ref="H2362:I2362"/>
    <mergeCell ref="E2363:F2363"/>
    <mergeCell ref="H2327:I2327"/>
    <mergeCell ref="H2349:I2349"/>
    <mergeCell ref="E2350:F2350"/>
    <mergeCell ref="H2350:I2350"/>
    <mergeCell ref="E2351:F2351"/>
    <mergeCell ref="H2351:I2351"/>
    <mergeCell ref="E2352:F2352"/>
    <mergeCell ref="H2352:I2352"/>
    <mergeCell ref="C2339:I2339"/>
    <mergeCell ref="B2340:D2341"/>
    <mergeCell ref="E2340:F2340"/>
    <mergeCell ref="H2340:I2340"/>
    <mergeCell ref="E2341:F2341"/>
    <mergeCell ref="H2341:I2341"/>
    <mergeCell ref="B2356:D2358"/>
    <mergeCell ref="E2356:F2356"/>
    <mergeCell ref="H2356:I2356"/>
    <mergeCell ref="E2357:F2357"/>
    <mergeCell ref="H2357:I2357"/>
    <mergeCell ref="E2358:F2358"/>
    <mergeCell ref="H2358:I2358"/>
    <mergeCell ref="C2353:I2353"/>
    <mergeCell ref="B2354:D2355"/>
    <mergeCell ref="B2345:D2352"/>
    <mergeCell ref="E2345:F2345"/>
    <mergeCell ref="H2345:I2345"/>
    <mergeCell ref="E2346:F2346"/>
    <mergeCell ref="H2346:I2346"/>
    <mergeCell ref="E2347:F2347"/>
    <mergeCell ref="H2347:I2347"/>
    <mergeCell ref="E2348:F2348"/>
    <mergeCell ref="H2348:I2348"/>
    <mergeCell ref="E2349:F2349"/>
    <mergeCell ref="B2342:D2343"/>
    <mergeCell ref="E2342:F2342"/>
    <mergeCell ref="H2342:I2342"/>
    <mergeCell ref="E2343:F2343"/>
    <mergeCell ref="H2343:I2343"/>
    <mergeCell ref="B2344:D2344"/>
    <mergeCell ref="E2344:F2344"/>
    <mergeCell ref="H2344:I2344"/>
    <mergeCell ref="H2312:I2312"/>
    <mergeCell ref="E2313:F2313"/>
    <mergeCell ref="H2313:I2313"/>
    <mergeCell ref="H2335:I2335"/>
    <mergeCell ref="E2336:F2336"/>
    <mergeCell ref="H2336:I2336"/>
    <mergeCell ref="E2337:F2337"/>
    <mergeCell ref="H2337:I2337"/>
    <mergeCell ref="E2338:F2338"/>
    <mergeCell ref="H2338:I2338"/>
    <mergeCell ref="B2331:D2338"/>
    <mergeCell ref="E2331:F2331"/>
    <mergeCell ref="H2331:I2331"/>
    <mergeCell ref="E2332:F2332"/>
    <mergeCell ref="H2332:I2332"/>
    <mergeCell ref="E2333:F2333"/>
    <mergeCell ref="H2333:I2333"/>
    <mergeCell ref="E2334:F2334"/>
    <mergeCell ref="H2334:I2334"/>
    <mergeCell ref="E2335:F2335"/>
    <mergeCell ref="B2328:D2330"/>
    <mergeCell ref="E2328:F2328"/>
    <mergeCell ref="H2328:I2328"/>
    <mergeCell ref="E2329:F2329"/>
    <mergeCell ref="H2329:I2329"/>
    <mergeCell ref="E2330:F2330"/>
    <mergeCell ref="H2330:I2330"/>
    <mergeCell ref="C2325:I2325"/>
    <mergeCell ref="B2326:D2327"/>
    <mergeCell ref="E2326:F2326"/>
    <mergeCell ref="H2326:I2326"/>
    <mergeCell ref="E2327:F2327"/>
    <mergeCell ref="B2298:D2299"/>
    <mergeCell ref="E2298:F2298"/>
    <mergeCell ref="H2298:I2298"/>
    <mergeCell ref="E2299:F2299"/>
    <mergeCell ref="H2299:I2299"/>
    <mergeCell ref="H2321:I2321"/>
    <mergeCell ref="E2322:F2322"/>
    <mergeCell ref="H2322:I2322"/>
    <mergeCell ref="E2323:F2323"/>
    <mergeCell ref="H2323:I2323"/>
    <mergeCell ref="E2324:F2324"/>
    <mergeCell ref="H2324:I2324"/>
    <mergeCell ref="B2317:D2324"/>
    <mergeCell ref="E2317:F2317"/>
    <mergeCell ref="H2317:I2317"/>
    <mergeCell ref="E2318:F2318"/>
    <mergeCell ref="H2318:I2318"/>
    <mergeCell ref="E2319:F2319"/>
    <mergeCell ref="H2319:I2319"/>
    <mergeCell ref="E2320:F2320"/>
    <mergeCell ref="H2320:I2320"/>
    <mergeCell ref="E2321:F2321"/>
    <mergeCell ref="B2314:D2316"/>
    <mergeCell ref="E2314:F2314"/>
    <mergeCell ref="H2314:I2314"/>
    <mergeCell ref="E2315:F2315"/>
    <mergeCell ref="H2315:I2315"/>
    <mergeCell ref="E2316:F2316"/>
    <mergeCell ref="H2316:I2316"/>
    <mergeCell ref="C2311:I2311"/>
    <mergeCell ref="B2312:D2313"/>
    <mergeCell ref="E2312:F2312"/>
    <mergeCell ref="B2286:D2288"/>
    <mergeCell ref="E2286:F2286"/>
    <mergeCell ref="H2286:I2286"/>
    <mergeCell ref="E2287:F2287"/>
    <mergeCell ref="H2287:I2287"/>
    <mergeCell ref="E2288:F2288"/>
    <mergeCell ref="H2288:I2288"/>
    <mergeCell ref="H2307:I2307"/>
    <mergeCell ref="E2308:F2308"/>
    <mergeCell ref="H2308:I2308"/>
    <mergeCell ref="E2309:F2309"/>
    <mergeCell ref="H2309:I2309"/>
    <mergeCell ref="E2310:F2310"/>
    <mergeCell ref="H2310:I2310"/>
    <mergeCell ref="B2303:D2310"/>
    <mergeCell ref="E2303:F2303"/>
    <mergeCell ref="H2303:I2303"/>
    <mergeCell ref="E2304:F2304"/>
    <mergeCell ref="H2304:I2304"/>
    <mergeCell ref="E2305:F2305"/>
    <mergeCell ref="H2305:I2305"/>
    <mergeCell ref="E2306:F2306"/>
    <mergeCell ref="H2306:I2306"/>
    <mergeCell ref="E2307:F2307"/>
    <mergeCell ref="B2300:D2302"/>
    <mergeCell ref="E2300:F2300"/>
    <mergeCell ref="H2300:I2300"/>
    <mergeCell ref="E2301:F2301"/>
    <mergeCell ref="H2301:I2301"/>
    <mergeCell ref="E2302:F2302"/>
    <mergeCell ref="H2302:I2302"/>
    <mergeCell ref="C2297:I2297"/>
    <mergeCell ref="H2293:I2293"/>
    <mergeCell ref="E2294:F2294"/>
    <mergeCell ref="H2294:I2294"/>
    <mergeCell ref="E2295:F2295"/>
    <mergeCell ref="H2295:I2295"/>
    <mergeCell ref="E2296:F2296"/>
    <mergeCell ref="H2296:I2296"/>
    <mergeCell ref="B2289:D2296"/>
    <mergeCell ref="E2289:F2289"/>
    <mergeCell ref="H2289:I2289"/>
    <mergeCell ref="E2290:F2290"/>
    <mergeCell ref="H2290:I2290"/>
    <mergeCell ref="E2291:F2291"/>
    <mergeCell ref="H2291:I2291"/>
    <mergeCell ref="E2292:F2292"/>
    <mergeCell ref="H2292:I2292"/>
    <mergeCell ref="E2293:F2293"/>
    <mergeCell ref="H2281:I2281"/>
    <mergeCell ref="E2282:F2282"/>
    <mergeCell ref="H2282:I2282"/>
    <mergeCell ref="C2283:I2283"/>
    <mergeCell ref="B2284:D2285"/>
    <mergeCell ref="E2284:F2284"/>
    <mergeCell ref="H2284:I2284"/>
    <mergeCell ref="E2285:F2285"/>
    <mergeCell ref="H2285:I2285"/>
    <mergeCell ref="B2277:D2282"/>
    <mergeCell ref="E2277:F2277"/>
    <mergeCell ref="H2277:I2277"/>
    <mergeCell ref="E2278:F2278"/>
    <mergeCell ref="H2278:I2278"/>
    <mergeCell ref="E2279:F2279"/>
    <mergeCell ref="H2279:I2279"/>
    <mergeCell ref="E2280:F2280"/>
    <mergeCell ref="H2280:I2280"/>
    <mergeCell ref="E2281:F2281"/>
    <mergeCell ref="B2275:D2276"/>
    <mergeCell ref="E2275:F2275"/>
    <mergeCell ref="H2275:I2275"/>
    <mergeCell ref="E2276:F2276"/>
    <mergeCell ref="H2276:I2276"/>
    <mergeCell ref="B2259:D2260"/>
    <mergeCell ref="E2259:F2259"/>
    <mergeCell ref="H2259:I2259"/>
    <mergeCell ref="E2260:F2260"/>
    <mergeCell ref="H2260:I2260"/>
    <mergeCell ref="B2272:D2274"/>
    <mergeCell ref="E2272:F2272"/>
    <mergeCell ref="H2272:I2272"/>
    <mergeCell ref="E2273:F2273"/>
    <mergeCell ref="H2273:I2273"/>
    <mergeCell ref="E2274:F2274"/>
    <mergeCell ref="H2274:I2274"/>
    <mergeCell ref="C2269:I2269"/>
    <mergeCell ref="B2270:D2271"/>
    <mergeCell ref="E2270:F2270"/>
    <mergeCell ref="H2270:I2270"/>
    <mergeCell ref="E2271:F2271"/>
    <mergeCell ref="H2271:I2271"/>
    <mergeCell ref="H2265:I2265"/>
    <mergeCell ref="E2266:F2266"/>
    <mergeCell ref="H2266:I2266"/>
    <mergeCell ref="E2267:F2267"/>
    <mergeCell ref="H2267:I2267"/>
    <mergeCell ref="E2268:F2268"/>
    <mergeCell ref="H2268:I2268"/>
    <mergeCell ref="B2261:D2261"/>
    <mergeCell ref="E2261:F2261"/>
    <mergeCell ref="H2261:I2261"/>
    <mergeCell ref="C2262:I2262"/>
    <mergeCell ref="B2263:D2268"/>
    <mergeCell ref="E2263:F2263"/>
    <mergeCell ref="H2263:I2263"/>
    <mergeCell ref="E2264:F2264"/>
    <mergeCell ref="H2264:I2264"/>
    <mergeCell ref="E2265:F2265"/>
    <mergeCell ref="B2251:D2258"/>
    <mergeCell ref="E2251:F2251"/>
    <mergeCell ref="H2251:I2251"/>
    <mergeCell ref="E2252:F2252"/>
    <mergeCell ref="H2252:I2252"/>
    <mergeCell ref="E2253:F2253"/>
    <mergeCell ref="H2253:I2253"/>
    <mergeCell ref="E2254:F2254"/>
    <mergeCell ref="H2254:I2254"/>
    <mergeCell ref="E2255:F2255"/>
    <mergeCell ref="H2243:I2243"/>
    <mergeCell ref="E2244:F2244"/>
    <mergeCell ref="H2244:I2244"/>
    <mergeCell ref="E2245:F2245"/>
    <mergeCell ref="H2245:I2245"/>
    <mergeCell ref="E2246:F2246"/>
    <mergeCell ref="H2246:I2246"/>
    <mergeCell ref="C2247:I2247"/>
    <mergeCell ref="B2248:D2250"/>
    <mergeCell ref="E2248:F2248"/>
    <mergeCell ref="H2248:I2248"/>
    <mergeCell ref="E2249:F2249"/>
    <mergeCell ref="H2249:I2249"/>
    <mergeCell ref="E2250:F2250"/>
    <mergeCell ref="H2250:I2250"/>
    <mergeCell ref="H2255:I2255"/>
    <mergeCell ref="E2256:F2256"/>
    <mergeCell ref="H2256:I2256"/>
    <mergeCell ref="E2257:F2257"/>
    <mergeCell ref="H2257:I2257"/>
    <mergeCell ref="E2258:F2258"/>
    <mergeCell ref="H2258:I2258"/>
    <mergeCell ref="C2239:I2239"/>
    <mergeCell ref="B2240:D2240"/>
    <mergeCell ref="E2240:F2240"/>
    <mergeCell ref="H2240:I2240"/>
    <mergeCell ref="B2241:D2246"/>
    <mergeCell ref="E2241:F2241"/>
    <mergeCell ref="H2241:I2241"/>
    <mergeCell ref="E2242:F2242"/>
    <mergeCell ref="H2242:I2242"/>
    <mergeCell ref="E2243:F2243"/>
    <mergeCell ref="E2236:F2236"/>
    <mergeCell ref="H2236:I2236"/>
    <mergeCell ref="E2237:F2237"/>
    <mergeCell ref="H2237:I2237"/>
    <mergeCell ref="E2238:F2238"/>
    <mergeCell ref="H2238:I2238"/>
    <mergeCell ref="H2231:I2231"/>
    <mergeCell ref="E2232:F2232"/>
    <mergeCell ref="H2232:I2232"/>
    <mergeCell ref="B2233:D2238"/>
    <mergeCell ref="E2233:F2233"/>
    <mergeCell ref="H2233:I2233"/>
    <mergeCell ref="E2234:F2234"/>
    <mergeCell ref="H2234:I2234"/>
    <mergeCell ref="E2235:F2235"/>
    <mergeCell ref="H2235:I2235"/>
    <mergeCell ref="B2227:D2232"/>
    <mergeCell ref="E2227:F2227"/>
    <mergeCell ref="H2227:I2227"/>
    <mergeCell ref="E2228:F2228"/>
    <mergeCell ref="H2228:I2228"/>
    <mergeCell ref="E2229:F2229"/>
    <mergeCell ref="H2229:I2229"/>
    <mergeCell ref="E2230:F2230"/>
    <mergeCell ref="H2230:I2230"/>
    <mergeCell ref="E2231:F2231"/>
    <mergeCell ref="E2225:F2225"/>
    <mergeCell ref="H2225:I2225"/>
    <mergeCell ref="E2226:F2226"/>
    <mergeCell ref="H2226:I2226"/>
    <mergeCell ref="B2205:D2207"/>
    <mergeCell ref="E2205:F2205"/>
    <mergeCell ref="H2205:I2205"/>
    <mergeCell ref="E2206:F2206"/>
    <mergeCell ref="H2206:I2206"/>
    <mergeCell ref="E2207:F2207"/>
    <mergeCell ref="E2220:F2220"/>
    <mergeCell ref="H2220:I2220"/>
    <mergeCell ref="E2221:F2221"/>
    <mergeCell ref="H2221:I2221"/>
    <mergeCell ref="C2222:I2222"/>
    <mergeCell ref="B2223:D2226"/>
    <mergeCell ref="E2223:F2223"/>
    <mergeCell ref="H2223:I2223"/>
    <mergeCell ref="E2224:F2224"/>
    <mergeCell ref="H2224:I2224"/>
    <mergeCell ref="C2215:I2215"/>
    <mergeCell ref="B2216:D2221"/>
    <mergeCell ref="E2216:F2216"/>
    <mergeCell ref="H2216:I2216"/>
    <mergeCell ref="E2217:F2217"/>
    <mergeCell ref="H2217:I2217"/>
    <mergeCell ref="E2218:F2218"/>
    <mergeCell ref="H2218:I2218"/>
    <mergeCell ref="E2219:F2219"/>
    <mergeCell ref="H2219:I2219"/>
    <mergeCell ref="E2194:F2194"/>
    <mergeCell ref="H2194:I2194"/>
    <mergeCell ref="E2195:F2195"/>
    <mergeCell ref="H2195:I2195"/>
    <mergeCell ref="E2212:F2212"/>
    <mergeCell ref="H2212:I2212"/>
    <mergeCell ref="E2213:F2213"/>
    <mergeCell ref="H2213:I2213"/>
    <mergeCell ref="E2214:F2214"/>
    <mergeCell ref="H2214:I2214"/>
    <mergeCell ref="H2207:I2207"/>
    <mergeCell ref="C2208:I2208"/>
    <mergeCell ref="B2209:D2209"/>
    <mergeCell ref="E2209:F2209"/>
    <mergeCell ref="H2209:I2209"/>
    <mergeCell ref="B2210:D2214"/>
    <mergeCell ref="E2210:F2210"/>
    <mergeCell ref="H2210:I2210"/>
    <mergeCell ref="E2211:F2211"/>
    <mergeCell ref="H2211:I2211"/>
    <mergeCell ref="H2203:I2203"/>
    <mergeCell ref="E2204:F2204"/>
    <mergeCell ref="H2204:I2204"/>
    <mergeCell ref="B2199:D2204"/>
    <mergeCell ref="E2199:F2199"/>
    <mergeCell ref="H2199:I2199"/>
    <mergeCell ref="E2200:F2200"/>
    <mergeCell ref="H2200:I2200"/>
    <mergeCell ref="E2201:F2201"/>
    <mergeCell ref="H2201:I2201"/>
    <mergeCell ref="E2202:F2202"/>
    <mergeCell ref="H2202:I2202"/>
    <mergeCell ref="E2203:F2203"/>
    <mergeCell ref="C2196:I2196"/>
    <mergeCell ref="B2197:D2198"/>
    <mergeCell ref="E2197:F2197"/>
    <mergeCell ref="H2197:I2197"/>
    <mergeCell ref="E2198:F2198"/>
    <mergeCell ref="H2198:I2198"/>
    <mergeCell ref="C2191:I2191"/>
    <mergeCell ref="B2192:D2195"/>
    <mergeCell ref="E2192:F2192"/>
    <mergeCell ref="H2192:I2192"/>
    <mergeCell ref="E2193:F2193"/>
    <mergeCell ref="H2193:I2193"/>
    <mergeCell ref="B2185:D2190"/>
    <mergeCell ref="E2185:F2185"/>
    <mergeCell ref="H2185:I2185"/>
    <mergeCell ref="E2186:F2186"/>
    <mergeCell ref="H2186:I2186"/>
    <mergeCell ref="E2187:F2187"/>
    <mergeCell ref="H2187:I2187"/>
    <mergeCell ref="E2188:F2188"/>
    <mergeCell ref="H2188:I2188"/>
    <mergeCell ref="E2189:F2189"/>
    <mergeCell ref="E2182:F2182"/>
    <mergeCell ref="H2182:I2182"/>
    <mergeCell ref="E2183:F2183"/>
    <mergeCell ref="H2183:I2183"/>
    <mergeCell ref="E2184:F2184"/>
    <mergeCell ref="H2184:I2184"/>
    <mergeCell ref="B2179:D2184"/>
    <mergeCell ref="E2179:F2179"/>
    <mergeCell ref="H2179:I2179"/>
    <mergeCell ref="E2180:F2180"/>
    <mergeCell ref="H2180:I2180"/>
    <mergeCell ref="E2181:F2181"/>
    <mergeCell ref="H2181:I2181"/>
    <mergeCell ref="H2189:I2189"/>
    <mergeCell ref="E2190:F2190"/>
    <mergeCell ref="H2190:I2190"/>
    <mergeCell ref="E2169:F2169"/>
    <mergeCell ref="C2162:I2162"/>
    <mergeCell ref="B2163:D2164"/>
    <mergeCell ref="E2163:F2163"/>
    <mergeCell ref="H2163:I2163"/>
    <mergeCell ref="E2164:F2164"/>
    <mergeCell ref="H2164:I2164"/>
    <mergeCell ref="C2174:I2174"/>
    <mergeCell ref="B2175:D2178"/>
    <mergeCell ref="E2175:F2175"/>
    <mergeCell ref="H2175:I2175"/>
    <mergeCell ref="E2176:F2176"/>
    <mergeCell ref="H2176:I2176"/>
    <mergeCell ref="E2177:F2177"/>
    <mergeCell ref="H2177:I2177"/>
    <mergeCell ref="E2178:F2178"/>
    <mergeCell ref="H2178:I2178"/>
    <mergeCell ref="B2171:D2173"/>
    <mergeCell ref="E2171:F2171"/>
    <mergeCell ref="H2171:I2171"/>
    <mergeCell ref="E2172:F2172"/>
    <mergeCell ref="H2172:I2172"/>
    <mergeCell ref="E2173:F2173"/>
    <mergeCell ref="H2173:I2173"/>
    <mergeCell ref="B2159:D2161"/>
    <mergeCell ref="E2159:F2159"/>
    <mergeCell ref="H2159:I2159"/>
    <mergeCell ref="E2160:F2160"/>
    <mergeCell ref="H2160:I2160"/>
    <mergeCell ref="E2161:F2161"/>
    <mergeCell ref="H2161:I2161"/>
    <mergeCell ref="E2156:F2156"/>
    <mergeCell ref="H2156:I2156"/>
    <mergeCell ref="E2157:F2157"/>
    <mergeCell ref="H2157:I2157"/>
    <mergeCell ref="E2158:F2158"/>
    <mergeCell ref="H2158:I2158"/>
    <mergeCell ref="H2169:I2169"/>
    <mergeCell ref="E2170:F2170"/>
    <mergeCell ref="H2170:I2170"/>
    <mergeCell ref="B2153:D2158"/>
    <mergeCell ref="E2153:F2153"/>
    <mergeCell ref="H2153:I2153"/>
    <mergeCell ref="E2154:F2154"/>
    <mergeCell ref="H2154:I2154"/>
    <mergeCell ref="E2155:F2155"/>
    <mergeCell ref="H2155:I2155"/>
    <mergeCell ref="B2165:D2170"/>
    <mergeCell ref="E2165:F2165"/>
    <mergeCell ref="H2165:I2165"/>
    <mergeCell ref="E2166:F2166"/>
    <mergeCell ref="H2166:I2166"/>
    <mergeCell ref="E2167:F2167"/>
    <mergeCell ref="H2167:I2167"/>
    <mergeCell ref="E2168:F2168"/>
    <mergeCell ref="H2168:I2168"/>
    <mergeCell ref="E2148:F2148"/>
    <mergeCell ref="H2148:I2148"/>
    <mergeCell ref="E2149:F2149"/>
    <mergeCell ref="H2149:I2149"/>
    <mergeCell ref="C2150:I2150"/>
    <mergeCell ref="B2151:D2152"/>
    <mergeCell ref="E2151:F2151"/>
    <mergeCell ref="H2151:I2151"/>
    <mergeCell ref="E2152:F2152"/>
    <mergeCell ref="H2152:I2152"/>
    <mergeCell ref="C2143:I2143"/>
    <mergeCell ref="B2144:D2149"/>
    <mergeCell ref="E2144:F2144"/>
    <mergeCell ref="H2144:I2144"/>
    <mergeCell ref="E2145:F2145"/>
    <mergeCell ref="H2145:I2145"/>
    <mergeCell ref="E2146:F2146"/>
    <mergeCell ref="H2146:I2146"/>
    <mergeCell ref="E2147:F2147"/>
    <mergeCell ref="H2147:I2147"/>
    <mergeCell ref="E2134:F2134"/>
    <mergeCell ref="H2134:I2134"/>
    <mergeCell ref="E2135:F2135"/>
    <mergeCell ref="H2135:I2135"/>
    <mergeCell ref="C2136:I2136"/>
    <mergeCell ref="B2137:D2142"/>
    <mergeCell ref="E2137:F2137"/>
    <mergeCell ref="H2137:I2137"/>
    <mergeCell ref="E2138:F2138"/>
    <mergeCell ref="H2138:I2138"/>
    <mergeCell ref="C2129:I2129"/>
    <mergeCell ref="B2130:D2135"/>
    <mergeCell ref="E2130:F2130"/>
    <mergeCell ref="H2130:I2130"/>
    <mergeCell ref="E2131:F2131"/>
    <mergeCell ref="H2131:I2131"/>
    <mergeCell ref="E2132:F2132"/>
    <mergeCell ref="H2132:I2132"/>
    <mergeCell ref="E2133:F2133"/>
    <mergeCell ref="H2133:I2133"/>
    <mergeCell ref="B2127:D2128"/>
    <mergeCell ref="E2127:F2127"/>
    <mergeCell ref="H2127:I2127"/>
    <mergeCell ref="E2128:F2128"/>
    <mergeCell ref="H2128:I2128"/>
    <mergeCell ref="B2110:D2112"/>
    <mergeCell ref="E2110:F2110"/>
    <mergeCell ref="H2110:I2110"/>
    <mergeCell ref="E2111:F2111"/>
    <mergeCell ref="H2111:I2111"/>
    <mergeCell ref="E2124:F2124"/>
    <mergeCell ref="H2124:I2124"/>
    <mergeCell ref="E2125:F2125"/>
    <mergeCell ref="H2125:I2125"/>
    <mergeCell ref="E2126:F2126"/>
    <mergeCell ref="H2126:I2126"/>
    <mergeCell ref="E2142:F2142"/>
    <mergeCell ref="H2142:I2142"/>
    <mergeCell ref="C2120:I2120"/>
    <mergeCell ref="B2121:D2126"/>
    <mergeCell ref="E2121:F2121"/>
    <mergeCell ref="H2121:I2121"/>
    <mergeCell ref="E2122:F2122"/>
    <mergeCell ref="H2122:I2122"/>
    <mergeCell ref="E2123:F2123"/>
    <mergeCell ref="H2123:I2123"/>
    <mergeCell ref="E2139:F2139"/>
    <mergeCell ref="H2139:I2139"/>
    <mergeCell ref="E2140:F2140"/>
    <mergeCell ref="H2140:I2140"/>
    <mergeCell ref="E2141:F2141"/>
    <mergeCell ref="H2141:I2141"/>
    <mergeCell ref="E2117:F2117"/>
    <mergeCell ref="H2117:I2117"/>
    <mergeCell ref="E2118:F2118"/>
    <mergeCell ref="H2118:I2118"/>
    <mergeCell ref="E2119:F2119"/>
    <mergeCell ref="H2119:I2119"/>
    <mergeCell ref="E2112:F2112"/>
    <mergeCell ref="H2112:I2112"/>
    <mergeCell ref="C2113:I2113"/>
    <mergeCell ref="B2114:D2119"/>
    <mergeCell ref="E2114:F2114"/>
    <mergeCell ref="H2114:I2114"/>
    <mergeCell ref="E2115:F2115"/>
    <mergeCell ref="H2115:I2115"/>
    <mergeCell ref="E2116:F2116"/>
    <mergeCell ref="H2116:I2116"/>
    <mergeCell ref="H2108:I2108"/>
    <mergeCell ref="E2109:F2109"/>
    <mergeCell ref="H2109:I2109"/>
    <mergeCell ref="H2088:I2088"/>
    <mergeCell ref="B2104:D2109"/>
    <mergeCell ref="E2104:F2104"/>
    <mergeCell ref="H2104:I2104"/>
    <mergeCell ref="E2105:F2105"/>
    <mergeCell ref="H2105:I2105"/>
    <mergeCell ref="E2106:F2106"/>
    <mergeCell ref="H2106:I2106"/>
    <mergeCell ref="E2107:F2107"/>
    <mergeCell ref="H2107:I2107"/>
    <mergeCell ref="E2108:F2108"/>
    <mergeCell ref="C2101:I2101"/>
    <mergeCell ref="B2102:D2103"/>
    <mergeCell ref="E2102:F2102"/>
    <mergeCell ref="H2102:I2102"/>
    <mergeCell ref="E2103:F2103"/>
    <mergeCell ref="H2103:I2103"/>
    <mergeCell ref="B2098:D2100"/>
    <mergeCell ref="E2098:F2098"/>
    <mergeCell ref="H2098:I2098"/>
    <mergeCell ref="E2099:F2099"/>
    <mergeCell ref="H2099:I2099"/>
    <mergeCell ref="E2100:F2100"/>
    <mergeCell ref="H2096:I2096"/>
    <mergeCell ref="E2097:F2097"/>
    <mergeCell ref="H2097:I2097"/>
    <mergeCell ref="H2100:I2100"/>
    <mergeCell ref="B2074:D2076"/>
    <mergeCell ref="E2074:F2074"/>
    <mergeCell ref="H2074:I2074"/>
    <mergeCell ref="E2075:F2075"/>
    <mergeCell ref="H2075:I2075"/>
    <mergeCell ref="E2076:F2076"/>
    <mergeCell ref="H2076:I2076"/>
    <mergeCell ref="B2092:D2097"/>
    <mergeCell ref="E2092:F2092"/>
    <mergeCell ref="H2092:I2092"/>
    <mergeCell ref="E2093:F2093"/>
    <mergeCell ref="H2093:I2093"/>
    <mergeCell ref="E2094:F2094"/>
    <mergeCell ref="H2094:I2094"/>
    <mergeCell ref="E2095:F2095"/>
    <mergeCell ref="H2095:I2095"/>
    <mergeCell ref="E2096:F2096"/>
    <mergeCell ref="C2089:I2089"/>
    <mergeCell ref="B2090:D2091"/>
    <mergeCell ref="E2090:F2090"/>
    <mergeCell ref="H2090:I2090"/>
    <mergeCell ref="E2091:F2091"/>
    <mergeCell ref="H2091:I2091"/>
    <mergeCell ref="H2084:I2084"/>
    <mergeCell ref="E2085:F2085"/>
    <mergeCell ref="H2085:I2085"/>
    <mergeCell ref="B2086:D2088"/>
    <mergeCell ref="E2086:F2086"/>
    <mergeCell ref="H2086:I2086"/>
    <mergeCell ref="E2087:F2087"/>
    <mergeCell ref="H2087:I2087"/>
    <mergeCell ref="E2088:F2088"/>
    <mergeCell ref="B2063:D2064"/>
    <mergeCell ref="E2063:F2063"/>
    <mergeCell ref="H2063:I2063"/>
    <mergeCell ref="E2064:F2064"/>
    <mergeCell ref="H2064:I2064"/>
    <mergeCell ref="C2065:I2065"/>
    <mergeCell ref="B2066:D2067"/>
    <mergeCell ref="B2080:D2085"/>
    <mergeCell ref="E2080:F2080"/>
    <mergeCell ref="H2080:I2080"/>
    <mergeCell ref="E2081:F2081"/>
    <mergeCell ref="H2081:I2081"/>
    <mergeCell ref="E2082:F2082"/>
    <mergeCell ref="H2082:I2082"/>
    <mergeCell ref="E2083:F2083"/>
    <mergeCell ref="H2083:I2083"/>
    <mergeCell ref="E2084:F2084"/>
    <mergeCell ref="C2077:I2077"/>
    <mergeCell ref="B2078:D2079"/>
    <mergeCell ref="E2078:F2078"/>
    <mergeCell ref="H2078:I2078"/>
    <mergeCell ref="E2079:F2079"/>
    <mergeCell ref="H2079:I2079"/>
    <mergeCell ref="H2070:I2070"/>
    <mergeCell ref="E2071:F2071"/>
    <mergeCell ref="H2071:I2071"/>
    <mergeCell ref="E2072:F2072"/>
    <mergeCell ref="H2072:I2072"/>
    <mergeCell ref="E2073:F2073"/>
    <mergeCell ref="H2073:I2073"/>
    <mergeCell ref="E2066:F2066"/>
    <mergeCell ref="H2066:I2066"/>
    <mergeCell ref="E2067:F2067"/>
    <mergeCell ref="H2067:I2067"/>
    <mergeCell ref="B2068:D2073"/>
    <mergeCell ref="E2068:F2068"/>
    <mergeCell ref="H2068:I2068"/>
    <mergeCell ref="E2069:F2069"/>
    <mergeCell ref="H2069:I2069"/>
    <mergeCell ref="E2070:F2070"/>
    <mergeCell ref="E2061:F2061"/>
    <mergeCell ref="H2061:I2061"/>
    <mergeCell ref="E2062:F2062"/>
    <mergeCell ref="H2062:I2062"/>
    <mergeCell ref="B2041:D2043"/>
    <mergeCell ref="E2041:F2041"/>
    <mergeCell ref="H2041:I2041"/>
    <mergeCell ref="E2042:F2042"/>
    <mergeCell ref="H2042:I2042"/>
    <mergeCell ref="E2043:F2043"/>
    <mergeCell ref="C2056:I2056"/>
    <mergeCell ref="B2057:D2062"/>
    <mergeCell ref="E2057:F2057"/>
    <mergeCell ref="H2057:I2057"/>
    <mergeCell ref="E2058:F2058"/>
    <mergeCell ref="H2058:I2058"/>
    <mergeCell ref="E2059:F2059"/>
    <mergeCell ref="H2059:I2059"/>
    <mergeCell ref="E2060:F2060"/>
    <mergeCell ref="H2060:I2060"/>
    <mergeCell ref="B2053:D2055"/>
    <mergeCell ref="E2053:F2053"/>
    <mergeCell ref="H2053:I2053"/>
    <mergeCell ref="E2054:F2054"/>
    <mergeCell ref="H2054:I2054"/>
    <mergeCell ref="E2055:F2055"/>
    <mergeCell ref="H2055:I2055"/>
    <mergeCell ref="H2051:I2051"/>
    <mergeCell ref="E2052:F2052"/>
    <mergeCell ref="H2052:I2052"/>
    <mergeCell ref="B2029:D2031"/>
    <mergeCell ref="E2029:F2029"/>
    <mergeCell ref="H2029:I2029"/>
    <mergeCell ref="E2030:F2030"/>
    <mergeCell ref="H2030:I2030"/>
    <mergeCell ref="E2031:F2031"/>
    <mergeCell ref="H2031:I2031"/>
    <mergeCell ref="B2047:D2052"/>
    <mergeCell ref="E2047:F2047"/>
    <mergeCell ref="H2047:I2047"/>
    <mergeCell ref="E2048:F2048"/>
    <mergeCell ref="H2048:I2048"/>
    <mergeCell ref="E2049:F2049"/>
    <mergeCell ref="H2049:I2049"/>
    <mergeCell ref="E2050:F2050"/>
    <mergeCell ref="H2050:I2050"/>
    <mergeCell ref="E2051:F2051"/>
    <mergeCell ref="H2043:I2043"/>
    <mergeCell ref="C2044:I2044"/>
    <mergeCell ref="B2045:D2046"/>
    <mergeCell ref="E2045:F2045"/>
    <mergeCell ref="H2045:I2045"/>
    <mergeCell ref="E2046:F2046"/>
    <mergeCell ref="H2046:I2046"/>
    <mergeCell ref="H2039:I2039"/>
    <mergeCell ref="E2040:F2040"/>
    <mergeCell ref="H2040:I2040"/>
    <mergeCell ref="B2017:D2019"/>
    <mergeCell ref="E2017:F2017"/>
    <mergeCell ref="H2017:I2017"/>
    <mergeCell ref="E2018:F2018"/>
    <mergeCell ref="H2018:I2018"/>
    <mergeCell ref="E2019:F2019"/>
    <mergeCell ref="H2019:I2019"/>
    <mergeCell ref="B2035:D2040"/>
    <mergeCell ref="E2035:F2035"/>
    <mergeCell ref="H2035:I2035"/>
    <mergeCell ref="E2036:F2036"/>
    <mergeCell ref="H2036:I2036"/>
    <mergeCell ref="E2037:F2037"/>
    <mergeCell ref="H2037:I2037"/>
    <mergeCell ref="E2038:F2038"/>
    <mergeCell ref="H2038:I2038"/>
    <mergeCell ref="E2039:F2039"/>
    <mergeCell ref="C2032:I2032"/>
    <mergeCell ref="B2033:D2034"/>
    <mergeCell ref="E2033:F2033"/>
    <mergeCell ref="H2033:I2033"/>
    <mergeCell ref="E2034:F2034"/>
    <mergeCell ref="H2034:I2034"/>
    <mergeCell ref="H2027:I2027"/>
    <mergeCell ref="E2028:F2028"/>
    <mergeCell ref="H2028:I2028"/>
    <mergeCell ref="B2005:D2007"/>
    <mergeCell ref="E2005:F2005"/>
    <mergeCell ref="H2005:I2005"/>
    <mergeCell ref="E2006:F2006"/>
    <mergeCell ref="H2006:I2006"/>
    <mergeCell ref="E2007:F2007"/>
    <mergeCell ref="H2007:I2007"/>
    <mergeCell ref="B2023:D2028"/>
    <mergeCell ref="E2023:F2023"/>
    <mergeCell ref="H2023:I2023"/>
    <mergeCell ref="E2024:F2024"/>
    <mergeCell ref="H2024:I2024"/>
    <mergeCell ref="E2025:F2025"/>
    <mergeCell ref="H2025:I2025"/>
    <mergeCell ref="E2026:F2026"/>
    <mergeCell ref="H2026:I2026"/>
    <mergeCell ref="E2027:F2027"/>
    <mergeCell ref="C2020:I2020"/>
    <mergeCell ref="B2021:D2022"/>
    <mergeCell ref="E2021:F2021"/>
    <mergeCell ref="H2021:I2021"/>
    <mergeCell ref="E2022:F2022"/>
    <mergeCell ref="H2022:I2022"/>
    <mergeCell ref="H2015:I2015"/>
    <mergeCell ref="E2016:F2016"/>
    <mergeCell ref="H2016:I2016"/>
    <mergeCell ref="B2011:D2016"/>
    <mergeCell ref="E2011:F2011"/>
    <mergeCell ref="H2011:I2011"/>
    <mergeCell ref="E2012:F2012"/>
    <mergeCell ref="H2012:I2012"/>
    <mergeCell ref="E2013:F2013"/>
    <mergeCell ref="H2013:I2013"/>
    <mergeCell ref="E2014:F2014"/>
    <mergeCell ref="H2014:I2014"/>
    <mergeCell ref="E2015:F2015"/>
    <mergeCell ref="C2008:I2008"/>
    <mergeCell ref="B2009:D2009"/>
    <mergeCell ref="E2009:F2009"/>
    <mergeCell ref="H2009:I2009"/>
    <mergeCell ref="B2010:D2010"/>
    <mergeCell ref="E2010:F2010"/>
    <mergeCell ref="H2010:I2010"/>
    <mergeCell ref="B1999:D2004"/>
    <mergeCell ref="E1999:F1999"/>
    <mergeCell ref="H1999:I1999"/>
    <mergeCell ref="E2000:F2000"/>
    <mergeCell ref="H2000:I2000"/>
    <mergeCell ref="E2001:F2001"/>
    <mergeCell ref="H2001:I2001"/>
    <mergeCell ref="E2002:F2002"/>
    <mergeCell ref="H2002:I2002"/>
    <mergeCell ref="E2003:F2003"/>
    <mergeCell ref="C1996:I1996"/>
    <mergeCell ref="B1997:D1998"/>
    <mergeCell ref="E1997:F1997"/>
    <mergeCell ref="H1997:I1997"/>
    <mergeCell ref="E1998:F1998"/>
    <mergeCell ref="H1998:I1998"/>
    <mergeCell ref="H1991:I1991"/>
    <mergeCell ref="E1992:F1992"/>
    <mergeCell ref="H1992:I1992"/>
    <mergeCell ref="B1993:D1995"/>
    <mergeCell ref="E1993:F1993"/>
    <mergeCell ref="H1993:I1993"/>
    <mergeCell ref="E1994:F1994"/>
    <mergeCell ref="H1994:I1994"/>
    <mergeCell ref="E1995:F1995"/>
    <mergeCell ref="H1995:I1995"/>
    <mergeCell ref="H2003:I2003"/>
    <mergeCell ref="E2004:F2004"/>
    <mergeCell ref="H2004:I2004"/>
    <mergeCell ref="B1969:D1971"/>
    <mergeCell ref="E1969:F1969"/>
    <mergeCell ref="H1969:I1969"/>
    <mergeCell ref="E1970:F1970"/>
    <mergeCell ref="H1970:I1970"/>
    <mergeCell ref="E1971:F1971"/>
    <mergeCell ref="H1971:I1971"/>
    <mergeCell ref="B1987:D1992"/>
    <mergeCell ref="E1987:F1987"/>
    <mergeCell ref="H1987:I1987"/>
    <mergeCell ref="E1988:F1988"/>
    <mergeCell ref="H1988:I1988"/>
    <mergeCell ref="E1989:F1989"/>
    <mergeCell ref="H1989:I1989"/>
    <mergeCell ref="E1990:F1990"/>
    <mergeCell ref="H1990:I1990"/>
    <mergeCell ref="E1991:F1991"/>
    <mergeCell ref="C1984:I1984"/>
    <mergeCell ref="B1985:D1986"/>
    <mergeCell ref="E1985:F1985"/>
    <mergeCell ref="H1985:I1985"/>
    <mergeCell ref="E1986:F1986"/>
    <mergeCell ref="H1986:I1986"/>
    <mergeCell ref="B1981:D1983"/>
    <mergeCell ref="E1981:F1981"/>
    <mergeCell ref="H1981:I1981"/>
    <mergeCell ref="E1982:F1982"/>
    <mergeCell ref="H1982:I1982"/>
    <mergeCell ref="E1983:F1983"/>
    <mergeCell ref="H1983:I1983"/>
    <mergeCell ref="C1960:I1960"/>
    <mergeCell ref="B1961:D1962"/>
    <mergeCell ref="E1961:F1961"/>
    <mergeCell ref="H1961:I1961"/>
    <mergeCell ref="E1962:F1962"/>
    <mergeCell ref="H1962:I1962"/>
    <mergeCell ref="H1979:I1979"/>
    <mergeCell ref="E1980:F1980"/>
    <mergeCell ref="H1980:I1980"/>
    <mergeCell ref="B1957:D1959"/>
    <mergeCell ref="E1957:F1957"/>
    <mergeCell ref="H1957:I1957"/>
    <mergeCell ref="E1958:F1958"/>
    <mergeCell ref="H1958:I1958"/>
    <mergeCell ref="E1959:F1959"/>
    <mergeCell ref="H1959:I1959"/>
    <mergeCell ref="B1975:D1980"/>
    <mergeCell ref="E1975:F1975"/>
    <mergeCell ref="H1975:I1975"/>
    <mergeCell ref="E1976:F1976"/>
    <mergeCell ref="H1976:I1976"/>
    <mergeCell ref="E1977:F1977"/>
    <mergeCell ref="H1977:I1977"/>
    <mergeCell ref="E1978:F1978"/>
    <mergeCell ref="H1978:I1978"/>
    <mergeCell ref="E1979:F1979"/>
    <mergeCell ref="C1972:I1972"/>
    <mergeCell ref="B1973:D1974"/>
    <mergeCell ref="E1973:F1973"/>
    <mergeCell ref="H1973:I1973"/>
    <mergeCell ref="E1974:F1974"/>
    <mergeCell ref="H1974:I1974"/>
    <mergeCell ref="E1954:F1954"/>
    <mergeCell ref="H1954:I1954"/>
    <mergeCell ref="E1955:F1955"/>
    <mergeCell ref="H1955:I1955"/>
    <mergeCell ref="E1956:F1956"/>
    <mergeCell ref="H1956:I1956"/>
    <mergeCell ref="E1951:F1951"/>
    <mergeCell ref="H1951:I1951"/>
    <mergeCell ref="E1952:F1952"/>
    <mergeCell ref="H1952:I1952"/>
    <mergeCell ref="E1953:F1953"/>
    <mergeCell ref="H1953:I1953"/>
    <mergeCell ref="H1967:I1967"/>
    <mergeCell ref="E1968:F1968"/>
    <mergeCell ref="H1968:I1968"/>
    <mergeCell ref="C1948:I1948"/>
    <mergeCell ref="B1949:D1950"/>
    <mergeCell ref="E1949:F1949"/>
    <mergeCell ref="H1949:I1949"/>
    <mergeCell ref="E1950:F1950"/>
    <mergeCell ref="H1950:I1950"/>
    <mergeCell ref="B1951:D1956"/>
    <mergeCell ref="B1963:D1968"/>
    <mergeCell ref="E1963:F1963"/>
    <mergeCell ref="H1963:I1963"/>
    <mergeCell ref="E1964:F1964"/>
    <mergeCell ref="H1964:I1964"/>
    <mergeCell ref="E1965:F1965"/>
    <mergeCell ref="H1965:I1965"/>
    <mergeCell ref="E1966:F1966"/>
    <mergeCell ref="H1966:I1966"/>
    <mergeCell ref="E1967:F1967"/>
    <mergeCell ref="H1945:I1945"/>
    <mergeCell ref="E1946:F1946"/>
    <mergeCell ref="H1946:I1946"/>
    <mergeCell ref="E1947:F1947"/>
    <mergeCell ref="H1947:I1947"/>
    <mergeCell ref="B1926:D1928"/>
    <mergeCell ref="E1926:F1926"/>
    <mergeCell ref="H1926:I1926"/>
    <mergeCell ref="E1927:F1927"/>
    <mergeCell ref="H1927:I1927"/>
    <mergeCell ref="C1941:I1941"/>
    <mergeCell ref="B1942:D1942"/>
    <mergeCell ref="E1942:F1942"/>
    <mergeCell ref="H1942:I1942"/>
    <mergeCell ref="B1943:D1947"/>
    <mergeCell ref="E1943:F1943"/>
    <mergeCell ref="H1943:I1943"/>
    <mergeCell ref="E1944:F1944"/>
    <mergeCell ref="H1944:I1944"/>
    <mergeCell ref="E1945:F1945"/>
    <mergeCell ref="B1938:D1940"/>
    <mergeCell ref="E1938:F1938"/>
    <mergeCell ref="H1938:I1938"/>
    <mergeCell ref="E1939:F1939"/>
    <mergeCell ref="H1939:I1939"/>
    <mergeCell ref="E1940:F1940"/>
    <mergeCell ref="H1940:I1940"/>
    <mergeCell ref="H1936:I1936"/>
    <mergeCell ref="E1937:F1937"/>
    <mergeCell ref="H1937:I1937"/>
    <mergeCell ref="B1932:D1937"/>
    <mergeCell ref="E1932:F1932"/>
    <mergeCell ref="H1932:I1932"/>
    <mergeCell ref="E1933:F1933"/>
    <mergeCell ref="H1933:I1933"/>
    <mergeCell ref="E1934:F1934"/>
    <mergeCell ref="H1934:I1934"/>
    <mergeCell ref="E1935:F1935"/>
    <mergeCell ref="H1935:I1935"/>
    <mergeCell ref="E1936:F1936"/>
    <mergeCell ref="E1928:F1928"/>
    <mergeCell ref="H1928:I1928"/>
    <mergeCell ref="C1929:I1929"/>
    <mergeCell ref="B1930:D1931"/>
    <mergeCell ref="E1930:F1930"/>
    <mergeCell ref="H1930:I1930"/>
    <mergeCell ref="E1931:F1931"/>
    <mergeCell ref="H1931:I1931"/>
    <mergeCell ref="B1920:D1925"/>
    <mergeCell ref="E1920:F1920"/>
    <mergeCell ref="H1920:I1920"/>
    <mergeCell ref="E1921:F1921"/>
    <mergeCell ref="H1921:I1921"/>
    <mergeCell ref="E1922:F1922"/>
    <mergeCell ref="H1922:I1922"/>
    <mergeCell ref="E1923:F1923"/>
    <mergeCell ref="H1923:I1923"/>
    <mergeCell ref="E1924:F1924"/>
    <mergeCell ref="C1917:I1917"/>
    <mergeCell ref="B1918:D1919"/>
    <mergeCell ref="E1918:F1918"/>
    <mergeCell ref="H1918:I1918"/>
    <mergeCell ref="E1919:F1919"/>
    <mergeCell ref="H1919:I1919"/>
    <mergeCell ref="H1912:I1912"/>
    <mergeCell ref="E1913:F1913"/>
    <mergeCell ref="H1913:I1913"/>
    <mergeCell ref="B1914:D1916"/>
    <mergeCell ref="E1914:F1914"/>
    <mergeCell ref="H1914:I1914"/>
    <mergeCell ref="E1915:F1915"/>
    <mergeCell ref="H1915:I1915"/>
    <mergeCell ref="E1916:F1916"/>
    <mergeCell ref="H1916:I1916"/>
    <mergeCell ref="H1924:I1924"/>
    <mergeCell ref="E1925:F1925"/>
    <mergeCell ref="H1925:I1925"/>
    <mergeCell ref="B1908:D1913"/>
    <mergeCell ref="E1908:F1908"/>
    <mergeCell ref="H1908:I1908"/>
    <mergeCell ref="E1909:F1909"/>
    <mergeCell ref="H1909:I1909"/>
    <mergeCell ref="E1910:F1910"/>
    <mergeCell ref="H1910:I1910"/>
    <mergeCell ref="E1911:F1911"/>
    <mergeCell ref="H1911:I1911"/>
    <mergeCell ref="E1912:F1912"/>
    <mergeCell ref="C1905:I1905"/>
    <mergeCell ref="B1906:D1907"/>
    <mergeCell ref="E1906:F1906"/>
    <mergeCell ref="H1906:I1906"/>
    <mergeCell ref="E1907:F1907"/>
    <mergeCell ref="H1907:I1907"/>
    <mergeCell ref="H1900:I1900"/>
    <mergeCell ref="E1901:F1901"/>
    <mergeCell ref="H1901:I1901"/>
    <mergeCell ref="B1902:D1904"/>
    <mergeCell ref="E1902:F1902"/>
    <mergeCell ref="H1902:I1902"/>
    <mergeCell ref="E1903:F1903"/>
    <mergeCell ref="H1903:I1903"/>
    <mergeCell ref="E1904:F1904"/>
    <mergeCell ref="H1904:I1904"/>
    <mergeCell ref="B1896:D1901"/>
    <mergeCell ref="E1896:F1896"/>
    <mergeCell ref="H1896:I1896"/>
    <mergeCell ref="E1897:F1897"/>
    <mergeCell ref="H1897:I1897"/>
    <mergeCell ref="E1898:F1898"/>
    <mergeCell ref="H1898:I1898"/>
    <mergeCell ref="E1899:F1899"/>
    <mergeCell ref="H1899:I1899"/>
    <mergeCell ref="E1900:F1900"/>
    <mergeCell ref="C1893:I1893"/>
    <mergeCell ref="B1894:D1895"/>
    <mergeCell ref="E1894:F1894"/>
    <mergeCell ref="H1894:I1894"/>
    <mergeCell ref="E1895:F1895"/>
    <mergeCell ref="H1895:I1895"/>
    <mergeCell ref="B1890:D1892"/>
    <mergeCell ref="E1890:F1890"/>
    <mergeCell ref="H1890:I1890"/>
    <mergeCell ref="E1891:F1891"/>
    <mergeCell ref="H1891:I1891"/>
    <mergeCell ref="E1892:F1892"/>
    <mergeCell ref="H1892:I1892"/>
    <mergeCell ref="B1872:D1875"/>
    <mergeCell ref="E1872:F1872"/>
    <mergeCell ref="H1872:I1872"/>
    <mergeCell ref="E1873:F1873"/>
    <mergeCell ref="H1873:I1873"/>
    <mergeCell ref="E1874:F1874"/>
    <mergeCell ref="H1874:I1874"/>
    <mergeCell ref="E1875:F1875"/>
    <mergeCell ref="H1875:I1875"/>
    <mergeCell ref="E1887:F1887"/>
    <mergeCell ref="H1887:I1887"/>
    <mergeCell ref="E1888:F1888"/>
    <mergeCell ref="H1888:I1888"/>
    <mergeCell ref="E1889:F1889"/>
    <mergeCell ref="H1889:I1889"/>
    <mergeCell ref="E1884:F1884"/>
    <mergeCell ref="H1884:I1884"/>
    <mergeCell ref="E1885:F1885"/>
    <mergeCell ref="H1885:I1885"/>
    <mergeCell ref="E1886:F1886"/>
    <mergeCell ref="H1886:I1886"/>
    <mergeCell ref="C1881:I1881"/>
    <mergeCell ref="B1882:D1883"/>
    <mergeCell ref="E1882:F1882"/>
    <mergeCell ref="H1882:I1882"/>
    <mergeCell ref="E1883:F1883"/>
    <mergeCell ref="H1883:I1883"/>
    <mergeCell ref="B1884:D1889"/>
    <mergeCell ref="C1869:I1869"/>
    <mergeCell ref="B1870:D1871"/>
    <mergeCell ref="E1870:F1870"/>
    <mergeCell ref="H1870:I1870"/>
    <mergeCell ref="E1871:F1871"/>
    <mergeCell ref="H1871:I1871"/>
    <mergeCell ref="E1866:F1866"/>
    <mergeCell ref="H1866:I1866"/>
    <mergeCell ref="E1867:F1867"/>
    <mergeCell ref="H1867:I1867"/>
    <mergeCell ref="E1868:F1868"/>
    <mergeCell ref="H1868:I1868"/>
    <mergeCell ref="E1880:F1880"/>
    <mergeCell ref="H1880:I1880"/>
    <mergeCell ref="C1862:I1862"/>
    <mergeCell ref="B1863:D1868"/>
    <mergeCell ref="E1863:F1863"/>
    <mergeCell ref="H1863:I1863"/>
    <mergeCell ref="E1864:F1864"/>
    <mergeCell ref="H1864:I1864"/>
    <mergeCell ref="E1865:F1865"/>
    <mergeCell ref="H1865:I1865"/>
    <mergeCell ref="B1876:D1877"/>
    <mergeCell ref="E1876:F1876"/>
    <mergeCell ref="H1876:I1876"/>
    <mergeCell ref="E1877:F1877"/>
    <mergeCell ref="H1877:I1877"/>
    <mergeCell ref="B1878:D1880"/>
    <mergeCell ref="E1878:F1878"/>
    <mergeCell ref="H1878:I1878"/>
    <mergeCell ref="E1879:F1879"/>
    <mergeCell ref="H1879:I1879"/>
    <mergeCell ref="H1857:I1857"/>
    <mergeCell ref="E1858:F1858"/>
    <mergeCell ref="H1858:I1858"/>
    <mergeCell ref="B1859:D1861"/>
    <mergeCell ref="E1859:F1859"/>
    <mergeCell ref="H1859:I1859"/>
    <mergeCell ref="E1860:F1860"/>
    <mergeCell ref="H1860:I1860"/>
    <mergeCell ref="E1861:F1861"/>
    <mergeCell ref="H1861:I1861"/>
    <mergeCell ref="B1853:D1858"/>
    <mergeCell ref="E1853:F1853"/>
    <mergeCell ref="H1853:I1853"/>
    <mergeCell ref="E1854:F1854"/>
    <mergeCell ref="H1854:I1854"/>
    <mergeCell ref="E1855:F1855"/>
    <mergeCell ref="H1855:I1855"/>
    <mergeCell ref="E1856:F1856"/>
    <mergeCell ref="H1856:I1856"/>
    <mergeCell ref="E1857:F1857"/>
    <mergeCell ref="E1848:F1848"/>
    <mergeCell ref="H1848:I1848"/>
    <mergeCell ref="E1849:F1849"/>
    <mergeCell ref="H1849:I1849"/>
    <mergeCell ref="C1850:I1850"/>
    <mergeCell ref="B1851:D1852"/>
    <mergeCell ref="E1851:F1851"/>
    <mergeCell ref="H1851:I1851"/>
    <mergeCell ref="E1852:F1852"/>
    <mergeCell ref="H1852:I1852"/>
    <mergeCell ref="C1843:I1843"/>
    <mergeCell ref="B1844:D1849"/>
    <mergeCell ref="E1844:F1844"/>
    <mergeCell ref="H1844:I1844"/>
    <mergeCell ref="E1845:F1845"/>
    <mergeCell ref="H1845:I1845"/>
    <mergeCell ref="E1846:F1846"/>
    <mergeCell ref="H1846:I1846"/>
    <mergeCell ref="E1847:F1847"/>
    <mergeCell ref="H1847:I1847"/>
    <mergeCell ref="E1841:F1841"/>
    <mergeCell ref="H1841:I1841"/>
    <mergeCell ref="E1842:F1842"/>
    <mergeCell ref="H1842:I1842"/>
    <mergeCell ref="B1821:D1823"/>
    <mergeCell ref="E1821:F1821"/>
    <mergeCell ref="H1821:I1821"/>
    <mergeCell ref="E1822:F1822"/>
    <mergeCell ref="H1822:I1822"/>
    <mergeCell ref="E1823:F1823"/>
    <mergeCell ref="C1836:I1836"/>
    <mergeCell ref="B1837:D1842"/>
    <mergeCell ref="E1837:F1837"/>
    <mergeCell ref="H1837:I1837"/>
    <mergeCell ref="E1838:F1838"/>
    <mergeCell ref="H1838:I1838"/>
    <mergeCell ref="E1839:F1839"/>
    <mergeCell ref="H1839:I1839"/>
    <mergeCell ref="E1840:F1840"/>
    <mergeCell ref="H1840:I1840"/>
    <mergeCell ref="B1833:D1835"/>
    <mergeCell ref="E1833:F1833"/>
    <mergeCell ref="H1833:I1833"/>
    <mergeCell ref="E1834:F1834"/>
    <mergeCell ref="H1834:I1834"/>
    <mergeCell ref="E1835:F1835"/>
    <mergeCell ref="H1835:I1835"/>
    <mergeCell ref="H1831:I1831"/>
    <mergeCell ref="E1832:F1832"/>
    <mergeCell ref="H1832:I1832"/>
    <mergeCell ref="B1809:D1811"/>
    <mergeCell ref="E1809:F1809"/>
    <mergeCell ref="H1809:I1809"/>
    <mergeCell ref="E1810:F1810"/>
    <mergeCell ref="H1810:I1810"/>
    <mergeCell ref="E1811:F1811"/>
    <mergeCell ref="H1811:I1811"/>
    <mergeCell ref="B1827:D1832"/>
    <mergeCell ref="E1827:F1827"/>
    <mergeCell ref="H1827:I1827"/>
    <mergeCell ref="E1828:F1828"/>
    <mergeCell ref="H1828:I1828"/>
    <mergeCell ref="E1829:F1829"/>
    <mergeCell ref="H1829:I1829"/>
    <mergeCell ref="E1830:F1830"/>
    <mergeCell ref="H1830:I1830"/>
    <mergeCell ref="E1831:F1831"/>
    <mergeCell ref="H1823:I1823"/>
    <mergeCell ref="C1824:I1824"/>
    <mergeCell ref="B1825:D1826"/>
    <mergeCell ref="E1825:F1825"/>
    <mergeCell ref="H1825:I1825"/>
    <mergeCell ref="E1826:F1826"/>
    <mergeCell ref="H1826:I1826"/>
    <mergeCell ref="C1800:I1800"/>
    <mergeCell ref="B1801:D1802"/>
    <mergeCell ref="E1801:F1801"/>
    <mergeCell ref="H1801:I1801"/>
    <mergeCell ref="E1802:F1802"/>
    <mergeCell ref="H1802:I1802"/>
    <mergeCell ref="H1819:I1819"/>
    <mergeCell ref="E1820:F1820"/>
    <mergeCell ref="H1820:I1820"/>
    <mergeCell ref="B1797:D1799"/>
    <mergeCell ref="E1797:F1797"/>
    <mergeCell ref="H1797:I1797"/>
    <mergeCell ref="E1798:F1798"/>
    <mergeCell ref="H1798:I1798"/>
    <mergeCell ref="E1799:F1799"/>
    <mergeCell ref="H1799:I1799"/>
    <mergeCell ref="B1815:D1820"/>
    <mergeCell ref="E1815:F1815"/>
    <mergeCell ref="H1815:I1815"/>
    <mergeCell ref="E1816:F1816"/>
    <mergeCell ref="H1816:I1816"/>
    <mergeCell ref="E1817:F1817"/>
    <mergeCell ref="H1817:I1817"/>
    <mergeCell ref="E1818:F1818"/>
    <mergeCell ref="H1818:I1818"/>
    <mergeCell ref="E1819:F1819"/>
    <mergeCell ref="C1812:I1812"/>
    <mergeCell ref="B1813:D1814"/>
    <mergeCell ref="E1813:F1813"/>
    <mergeCell ref="H1813:I1813"/>
    <mergeCell ref="E1814:F1814"/>
    <mergeCell ref="H1814:I1814"/>
    <mergeCell ref="E1794:F1794"/>
    <mergeCell ref="H1794:I1794"/>
    <mergeCell ref="E1795:F1795"/>
    <mergeCell ref="H1795:I1795"/>
    <mergeCell ref="E1796:F1796"/>
    <mergeCell ref="H1796:I1796"/>
    <mergeCell ref="E1791:F1791"/>
    <mergeCell ref="H1791:I1791"/>
    <mergeCell ref="E1792:F1792"/>
    <mergeCell ref="H1792:I1792"/>
    <mergeCell ref="E1793:F1793"/>
    <mergeCell ref="H1793:I1793"/>
    <mergeCell ref="H1807:I1807"/>
    <mergeCell ref="E1808:F1808"/>
    <mergeCell ref="H1808:I1808"/>
    <mergeCell ref="C1788:I1788"/>
    <mergeCell ref="B1789:D1790"/>
    <mergeCell ref="E1789:F1789"/>
    <mergeCell ref="H1789:I1789"/>
    <mergeCell ref="E1790:F1790"/>
    <mergeCell ref="H1790:I1790"/>
    <mergeCell ref="B1791:D1796"/>
    <mergeCell ref="B1803:D1808"/>
    <mergeCell ref="E1803:F1803"/>
    <mergeCell ref="H1803:I1803"/>
    <mergeCell ref="E1804:F1804"/>
    <mergeCell ref="H1804:I1804"/>
    <mergeCell ref="E1805:F1805"/>
    <mergeCell ref="H1805:I1805"/>
    <mergeCell ref="E1806:F1806"/>
    <mergeCell ref="H1806:I1806"/>
    <mergeCell ref="E1807:F1807"/>
    <mergeCell ref="H1783:I1783"/>
    <mergeCell ref="E1784:F1784"/>
    <mergeCell ref="H1784:I1784"/>
    <mergeCell ref="B1785:D1787"/>
    <mergeCell ref="E1785:F1785"/>
    <mergeCell ref="H1785:I1785"/>
    <mergeCell ref="E1786:F1786"/>
    <mergeCell ref="H1786:I1786"/>
    <mergeCell ref="E1787:F1787"/>
    <mergeCell ref="H1787:I1787"/>
    <mergeCell ref="B1779:D1784"/>
    <mergeCell ref="E1779:F1779"/>
    <mergeCell ref="H1779:I1779"/>
    <mergeCell ref="E1780:F1780"/>
    <mergeCell ref="H1780:I1780"/>
    <mergeCell ref="E1781:F1781"/>
    <mergeCell ref="H1781:I1781"/>
    <mergeCell ref="E1782:F1782"/>
    <mergeCell ref="H1782:I1782"/>
    <mergeCell ref="E1783:F1783"/>
    <mergeCell ref="E1774:F1774"/>
    <mergeCell ref="H1774:I1774"/>
    <mergeCell ref="E1775:F1775"/>
    <mergeCell ref="H1775:I1775"/>
    <mergeCell ref="C1776:I1776"/>
    <mergeCell ref="B1777:D1778"/>
    <mergeCell ref="E1777:F1777"/>
    <mergeCell ref="H1777:I1777"/>
    <mergeCell ref="E1778:F1778"/>
    <mergeCell ref="H1778:I1778"/>
    <mergeCell ref="C1769:I1769"/>
    <mergeCell ref="B1770:D1775"/>
    <mergeCell ref="E1770:F1770"/>
    <mergeCell ref="H1770:I1770"/>
    <mergeCell ref="E1771:F1771"/>
    <mergeCell ref="H1771:I1771"/>
    <mergeCell ref="E1772:F1772"/>
    <mergeCell ref="H1772:I1772"/>
    <mergeCell ref="E1773:F1773"/>
    <mergeCell ref="H1773:I1773"/>
    <mergeCell ref="E1766:F1766"/>
    <mergeCell ref="H1766:I1766"/>
    <mergeCell ref="E1767:F1767"/>
    <mergeCell ref="H1767:I1767"/>
    <mergeCell ref="E1768:F1768"/>
    <mergeCell ref="H1768:I1768"/>
    <mergeCell ref="H1761:I1761"/>
    <mergeCell ref="E1762:F1762"/>
    <mergeCell ref="H1762:I1762"/>
    <mergeCell ref="B1763:D1768"/>
    <mergeCell ref="E1763:F1763"/>
    <mergeCell ref="H1763:I1763"/>
    <mergeCell ref="E1764:F1764"/>
    <mergeCell ref="H1764:I1764"/>
    <mergeCell ref="E1765:F1765"/>
    <mergeCell ref="H1765:I1765"/>
    <mergeCell ref="B1757:D1762"/>
    <mergeCell ref="E1757:F1757"/>
    <mergeCell ref="H1757:I1757"/>
    <mergeCell ref="E1758:F1758"/>
    <mergeCell ref="H1758:I1758"/>
    <mergeCell ref="E1759:F1759"/>
    <mergeCell ref="H1759:I1759"/>
    <mergeCell ref="E1760:F1760"/>
    <mergeCell ref="H1760:I1760"/>
    <mergeCell ref="E1761:F1761"/>
    <mergeCell ref="E1756:F1756"/>
    <mergeCell ref="H1756:I1756"/>
    <mergeCell ref="B1735:D1737"/>
    <mergeCell ref="E1735:F1735"/>
    <mergeCell ref="H1735:I1735"/>
    <mergeCell ref="E1736:F1736"/>
    <mergeCell ref="H1736:I1736"/>
    <mergeCell ref="E1737:F1737"/>
    <mergeCell ref="E1750:F1750"/>
    <mergeCell ref="H1750:I1750"/>
    <mergeCell ref="E1751:F1751"/>
    <mergeCell ref="H1751:I1751"/>
    <mergeCell ref="C1752:I1752"/>
    <mergeCell ref="B1753:D1756"/>
    <mergeCell ref="E1753:F1753"/>
    <mergeCell ref="H1753:I1753"/>
    <mergeCell ref="E1754:F1754"/>
    <mergeCell ref="H1754:I1754"/>
    <mergeCell ref="C1745:I1745"/>
    <mergeCell ref="B1746:D1751"/>
    <mergeCell ref="E1746:F1746"/>
    <mergeCell ref="H1746:I1746"/>
    <mergeCell ref="E1747:F1747"/>
    <mergeCell ref="H1747:I1747"/>
    <mergeCell ref="E1748:F1748"/>
    <mergeCell ref="H1748:I1748"/>
    <mergeCell ref="E1749:F1749"/>
    <mergeCell ref="H1749:I1749"/>
    <mergeCell ref="B1742:D1744"/>
    <mergeCell ref="E1742:F1742"/>
    <mergeCell ref="H1742:I1742"/>
    <mergeCell ref="E1743:F1743"/>
    <mergeCell ref="H1743:I1743"/>
    <mergeCell ref="E1744:F1744"/>
    <mergeCell ref="H1744:I1744"/>
    <mergeCell ref="H1737:I1737"/>
    <mergeCell ref="C1738:I1738"/>
    <mergeCell ref="B1739:D1741"/>
    <mergeCell ref="E1739:F1739"/>
    <mergeCell ref="H1739:I1739"/>
    <mergeCell ref="E1740:F1740"/>
    <mergeCell ref="H1740:I1740"/>
    <mergeCell ref="E1741:F1741"/>
    <mergeCell ref="H1741:I1741"/>
    <mergeCell ref="E1755:F1755"/>
    <mergeCell ref="H1755:I1755"/>
    <mergeCell ref="H1733:I1733"/>
    <mergeCell ref="E1734:F1734"/>
    <mergeCell ref="H1734:I1734"/>
    <mergeCell ref="B1729:D1734"/>
    <mergeCell ref="E1729:F1729"/>
    <mergeCell ref="H1729:I1729"/>
    <mergeCell ref="E1730:F1730"/>
    <mergeCell ref="H1730:I1730"/>
    <mergeCell ref="E1731:F1731"/>
    <mergeCell ref="H1731:I1731"/>
    <mergeCell ref="E1732:F1732"/>
    <mergeCell ref="H1732:I1732"/>
    <mergeCell ref="E1733:F1733"/>
    <mergeCell ref="C1726:I1726"/>
    <mergeCell ref="B1727:D1728"/>
    <mergeCell ref="E1727:F1727"/>
    <mergeCell ref="H1727:I1727"/>
    <mergeCell ref="E1728:F1728"/>
    <mergeCell ref="H1728:I1728"/>
    <mergeCell ref="E1723:F1723"/>
    <mergeCell ref="H1723:I1723"/>
    <mergeCell ref="E1724:F1724"/>
    <mergeCell ref="H1724:I1724"/>
    <mergeCell ref="E1725:F1725"/>
    <mergeCell ref="H1725:I1725"/>
    <mergeCell ref="B1720:D1725"/>
    <mergeCell ref="E1720:F1720"/>
    <mergeCell ref="H1720:I1720"/>
    <mergeCell ref="E1721:F1721"/>
    <mergeCell ref="H1721:I1721"/>
    <mergeCell ref="E1722:F1722"/>
    <mergeCell ref="H1722:I1722"/>
    <mergeCell ref="H1715:I1715"/>
    <mergeCell ref="C1716:I1716"/>
    <mergeCell ref="B1717:D1717"/>
    <mergeCell ref="E1717:F1717"/>
    <mergeCell ref="H1717:I1717"/>
    <mergeCell ref="C1718:I1718"/>
    <mergeCell ref="H1708:I1708"/>
    <mergeCell ref="E1709:F1709"/>
    <mergeCell ref="H1709:I1709"/>
    <mergeCell ref="E1710:F1710"/>
    <mergeCell ref="H1710:I1710"/>
    <mergeCell ref="E1711:F1711"/>
    <mergeCell ref="H1711:I1711"/>
    <mergeCell ref="C1712:I1712"/>
    <mergeCell ref="B1713:D1713"/>
    <mergeCell ref="E1713:F1713"/>
    <mergeCell ref="H1713:I1713"/>
    <mergeCell ref="C1714:I1714"/>
    <mergeCell ref="B1715:D1715"/>
    <mergeCell ref="E1715:F1715"/>
    <mergeCell ref="B1719:D1719"/>
    <mergeCell ref="E1719:F1719"/>
    <mergeCell ref="H1719:I1719"/>
    <mergeCell ref="C1704:I1704"/>
    <mergeCell ref="B1705:D1705"/>
    <mergeCell ref="E1705:F1705"/>
    <mergeCell ref="H1705:I1705"/>
    <mergeCell ref="B1706:D1711"/>
    <mergeCell ref="E1706:F1706"/>
    <mergeCell ref="H1706:I1706"/>
    <mergeCell ref="E1707:F1707"/>
    <mergeCell ref="H1707:I1707"/>
    <mergeCell ref="E1708:F1708"/>
    <mergeCell ref="H1702:I1702"/>
    <mergeCell ref="E1703:F1703"/>
    <mergeCell ref="H1703:I1703"/>
    <mergeCell ref="C1686:I1686"/>
    <mergeCell ref="B1687:D1688"/>
    <mergeCell ref="E1687:F1687"/>
    <mergeCell ref="H1687:I1687"/>
    <mergeCell ref="E1688:F1688"/>
    <mergeCell ref="H1688:I1688"/>
    <mergeCell ref="B1689:D1694"/>
    <mergeCell ref="B1698:D1703"/>
    <mergeCell ref="E1698:F1698"/>
    <mergeCell ref="H1698:I1698"/>
    <mergeCell ref="E1699:F1699"/>
    <mergeCell ref="H1699:I1699"/>
    <mergeCell ref="E1700:F1700"/>
    <mergeCell ref="H1700:I1700"/>
    <mergeCell ref="E1701:F1701"/>
    <mergeCell ref="H1701:I1701"/>
    <mergeCell ref="E1702:F1702"/>
    <mergeCell ref="C1695:I1695"/>
    <mergeCell ref="B1696:D1697"/>
    <mergeCell ref="E1696:F1696"/>
    <mergeCell ref="H1696:I1696"/>
    <mergeCell ref="E1697:F1697"/>
    <mergeCell ref="H1697:I1697"/>
    <mergeCell ref="C1675:I1675"/>
    <mergeCell ref="B1676:D1677"/>
    <mergeCell ref="E1676:F1676"/>
    <mergeCell ref="H1676:I1676"/>
    <mergeCell ref="E1677:F1677"/>
    <mergeCell ref="H1677:I1677"/>
    <mergeCell ref="E1692:F1692"/>
    <mergeCell ref="H1692:I1692"/>
    <mergeCell ref="E1693:F1693"/>
    <mergeCell ref="H1693:I1693"/>
    <mergeCell ref="E1694:F1694"/>
    <mergeCell ref="H1694:I1694"/>
    <mergeCell ref="E1689:F1689"/>
    <mergeCell ref="H1689:I1689"/>
    <mergeCell ref="E1690:F1690"/>
    <mergeCell ref="H1690:I1690"/>
    <mergeCell ref="E1691:F1691"/>
    <mergeCell ref="H1691:I1691"/>
    <mergeCell ref="H1682:I1682"/>
    <mergeCell ref="E1683:F1683"/>
    <mergeCell ref="H1683:I1683"/>
    <mergeCell ref="E1684:F1684"/>
    <mergeCell ref="H1684:I1684"/>
    <mergeCell ref="E1685:F1685"/>
    <mergeCell ref="H1685:I1685"/>
    <mergeCell ref="C1678:I1678"/>
    <mergeCell ref="B1679:D1679"/>
    <mergeCell ref="E1679:F1679"/>
    <mergeCell ref="H1679:I1679"/>
    <mergeCell ref="B1680:D1685"/>
    <mergeCell ref="E1680:F1680"/>
    <mergeCell ref="H1680:I1680"/>
    <mergeCell ref="E1681:F1681"/>
    <mergeCell ref="H1681:I1681"/>
    <mergeCell ref="E1682:F1682"/>
    <mergeCell ref="H1671:I1671"/>
    <mergeCell ref="E1672:F1672"/>
    <mergeCell ref="H1672:I1672"/>
    <mergeCell ref="C1673:I1673"/>
    <mergeCell ref="B1674:D1674"/>
    <mergeCell ref="E1674:F1674"/>
    <mergeCell ref="H1674:I1674"/>
    <mergeCell ref="B1667:D1672"/>
    <mergeCell ref="E1667:F1667"/>
    <mergeCell ref="H1667:I1667"/>
    <mergeCell ref="E1668:F1668"/>
    <mergeCell ref="H1668:I1668"/>
    <mergeCell ref="E1669:F1669"/>
    <mergeCell ref="H1669:I1669"/>
    <mergeCell ref="E1670:F1670"/>
    <mergeCell ref="H1670:I1670"/>
    <mergeCell ref="E1671:F1671"/>
    <mergeCell ref="C1665:I1665"/>
    <mergeCell ref="B1666:D1666"/>
    <mergeCell ref="E1666:F1666"/>
    <mergeCell ref="H1666:I1666"/>
    <mergeCell ref="B1649:D1649"/>
    <mergeCell ref="E1649:F1649"/>
    <mergeCell ref="H1649:I1649"/>
    <mergeCell ref="C1650:I1650"/>
    <mergeCell ref="B1651:D1651"/>
    <mergeCell ref="E1651:F1651"/>
    <mergeCell ref="C1662:I1662"/>
    <mergeCell ref="B1663:D1664"/>
    <mergeCell ref="E1663:F1663"/>
    <mergeCell ref="H1663:I1663"/>
    <mergeCell ref="E1664:F1664"/>
    <mergeCell ref="H1664:I1664"/>
    <mergeCell ref="C1658:I1658"/>
    <mergeCell ref="B1659:D1659"/>
    <mergeCell ref="E1659:F1659"/>
    <mergeCell ref="H1659:I1659"/>
    <mergeCell ref="C1660:I1660"/>
    <mergeCell ref="B1661:D1661"/>
    <mergeCell ref="E1661:F1661"/>
    <mergeCell ref="H1661:I1661"/>
    <mergeCell ref="E1656:F1656"/>
    <mergeCell ref="H1656:I1656"/>
    <mergeCell ref="E1657:F1657"/>
    <mergeCell ref="H1657:I1657"/>
    <mergeCell ref="C1642:I1642"/>
    <mergeCell ref="B1643:D1643"/>
    <mergeCell ref="H1651:I1651"/>
    <mergeCell ref="B1652:D1657"/>
    <mergeCell ref="E1652:F1652"/>
    <mergeCell ref="H1652:I1652"/>
    <mergeCell ref="E1653:F1653"/>
    <mergeCell ref="H1653:I1653"/>
    <mergeCell ref="E1654:F1654"/>
    <mergeCell ref="H1654:I1654"/>
    <mergeCell ref="E1655:F1655"/>
    <mergeCell ref="H1655:I1655"/>
    <mergeCell ref="E1629:F1629"/>
    <mergeCell ref="H1629:I1629"/>
    <mergeCell ref="C1630:I1630"/>
    <mergeCell ref="B1631:D1631"/>
    <mergeCell ref="E1631:F1631"/>
    <mergeCell ref="H1631:I1631"/>
    <mergeCell ref="C1646:I1646"/>
    <mergeCell ref="B1647:D1647"/>
    <mergeCell ref="E1647:F1647"/>
    <mergeCell ref="H1647:I1647"/>
    <mergeCell ref="C1648:I1648"/>
    <mergeCell ref="C1627:I1627"/>
    <mergeCell ref="B1628:D1628"/>
    <mergeCell ref="E1628:F1628"/>
    <mergeCell ref="H1628:I1628"/>
    <mergeCell ref="B1629:D1629"/>
    <mergeCell ref="E1643:F1643"/>
    <mergeCell ref="H1643:I1643"/>
    <mergeCell ref="C1644:I1644"/>
    <mergeCell ref="B1645:D1645"/>
    <mergeCell ref="E1645:F1645"/>
    <mergeCell ref="H1645:I1645"/>
    <mergeCell ref="H1636:I1636"/>
    <mergeCell ref="E1637:F1637"/>
    <mergeCell ref="H1637:I1637"/>
    <mergeCell ref="E1638:F1638"/>
    <mergeCell ref="H1638:I1638"/>
    <mergeCell ref="E1639:F1639"/>
    <mergeCell ref="H1639:I1639"/>
    <mergeCell ref="C1632:I1632"/>
    <mergeCell ref="B1633:D1633"/>
    <mergeCell ref="E1633:F1633"/>
    <mergeCell ref="H1633:I1633"/>
    <mergeCell ref="B1634:D1639"/>
    <mergeCell ref="E1634:F1634"/>
    <mergeCell ref="H1634:I1634"/>
    <mergeCell ref="E1635:F1635"/>
    <mergeCell ref="H1635:I1635"/>
    <mergeCell ref="E1636:F1636"/>
    <mergeCell ref="C1640:I1640"/>
    <mergeCell ref="B1641:D1641"/>
    <mergeCell ref="E1641:F1641"/>
    <mergeCell ref="H1641:I1641"/>
    <mergeCell ref="H1623:I1623"/>
    <mergeCell ref="E1624:F1624"/>
    <mergeCell ref="H1624:I1624"/>
    <mergeCell ref="C1625:I1625"/>
    <mergeCell ref="B1626:D1626"/>
    <mergeCell ref="E1626:F1626"/>
    <mergeCell ref="H1626:I1626"/>
    <mergeCell ref="B1619:D1624"/>
    <mergeCell ref="E1619:F1619"/>
    <mergeCell ref="H1619:I1619"/>
    <mergeCell ref="E1620:F1620"/>
    <mergeCell ref="H1620:I1620"/>
    <mergeCell ref="E1621:F1621"/>
    <mergeCell ref="H1621:I1621"/>
    <mergeCell ref="E1622:F1622"/>
    <mergeCell ref="H1622:I1622"/>
    <mergeCell ref="E1623:F1623"/>
    <mergeCell ref="H1615:I1615"/>
    <mergeCell ref="E1616:F1616"/>
    <mergeCell ref="H1616:I1616"/>
    <mergeCell ref="C1617:I1617"/>
    <mergeCell ref="B1618:D1618"/>
    <mergeCell ref="E1618:F1618"/>
    <mergeCell ref="H1618:I1618"/>
    <mergeCell ref="B1611:D1616"/>
    <mergeCell ref="E1611:F1611"/>
    <mergeCell ref="H1611:I1611"/>
    <mergeCell ref="E1612:F1612"/>
    <mergeCell ref="H1612:I1612"/>
    <mergeCell ref="E1613:F1613"/>
    <mergeCell ref="H1613:I1613"/>
    <mergeCell ref="E1614:F1614"/>
    <mergeCell ref="H1614:I1614"/>
    <mergeCell ref="E1615:F1615"/>
    <mergeCell ref="H1607:I1607"/>
    <mergeCell ref="E1608:F1608"/>
    <mergeCell ref="H1608:I1608"/>
    <mergeCell ref="C1609:I1609"/>
    <mergeCell ref="B1610:D1610"/>
    <mergeCell ref="E1610:F1610"/>
    <mergeCell ref="H1610:I1610"/>
    <mergeCell ref="B1603:D1608"/>
    <mergeCell ref="E1603:F1603"/>
    <mergeCell ref="H1603:I1603"/>
    <mergeCell ref="E1604:F1604"/>
    <mergeCell ref="H1604:I1604"/>
    <mergeCell ref="E1605:F1605"/>
    <mergeCell ref="H1605:I1605"/>
    <mergeCell ref="E1606:F1606"/>
    <mergeCell ref="H1606:I1606"/>
    <mergeCell ref="E1607:F1607"/>
    <mergeCell ref="H1598:I1598"/>
    <mergeCell ref="E1599:F1599"/>
    <mergeCell ref="H1599:I1599"/>
    <mergeCell ref="C1600:I1600"/>
    <mergeCell ref="B1601:D1602"/>
    <mergeCell ref="E1601:F1601"/>
    <mergeCell ref="H1601:I1601"/>
    <mergeCell ref="E1602:F1602"/>
    <mergeCell ref="H1602:I1602"/>
    <mergeCell ref="B1594:D1599"/>
    <mergeCell ref="E1594:F1594"/>
    <mergeCell ref="H1594:I1594"/>
    <mergeCell ref="E1595:F1595"/>
    <mergeCell ref="H1595:I1595"/>
    <mergeCell ref="E1596:F1596"/>
    <mergeCell ref="H1596:I1596"/>
    <mergeCell ref="E1597:F1597"/>
    <mergeCell ref="H1597:I1597"/>
    <mergeCell ref="E1598:F1598"/>
    <mergeCell ref="C1592:I1592"/>
    <mergeCell ref="B1593:D1593"/>
    <mergeCell ref="E1593:F1593"/>
    <mergeCell ref="H1593:I1593"/>
    <mergeCell ref="C1574:I1574"/>
    <mergeCell ref="B1575:D1576"/>
    <mergeCell ref="E1575:F1575"/>
    <mergeCell ref="H1575:I1575"/>
    <mergeCell ref="E1576:F1576"/>
    <mergeCell ref="H1576:I1576"/>
    <mergeCell ref="B1588:D1591"/>
    <mergeCell ref="E1588:F1588"/>
    <mergeCell ref="H1588:I1588"/>
    <mergeCell ref="E1589:F1589"/>
    <mergeCell ref="H1589:I1589"/>
    <mergeCell ref="E1590:F1590"/>
    <mergeCell ref="H1590:I1590"/>
    <mergeCell ref="E1591:F1591"/>
    <mergeCell ref="H1591:I1591"/>
    <mergeCell ref="C1585:I1585"/>
    <mergeCell ref="B1586:D1587"/>
    <mergeCell ref="E1586:F1586"/>
    <mergeCell ref="H1586:I1586"/>
    <mergeCell ref="E1587:F1587"/>
    <mergeCell ref="H1587:I1587"/>
    <mergeCell ref="H1581:I1581"/>
    <mergeCell ref="E1582:F1582"/>
    <mergeCell ref="H1582:I1582"/>
    <mergeCell ref="E1583:F1583"/>
    <mergeCell ref="H1583:I1583"/>
    <mergeCell ref="E1584:F1584"/>
    <mergeCell ref="H1584:I1584"/>
    <mergeCell ref="E1560:F1560"/>
    <mergeCell ref="H1560:I1560"/>
    <mergeCell ref="E1561:F1561"/>
    <mergeCell ref="H1561:I1561"/>
    <mergeCell ref="E1562:F1562"/>
    <mergeCell ref="H1562:I1562"/>
    <mergeCell ref="E1563:F1563"/>
    <mergeCell ref="H1563:I1563"/>
    <mergeCell ref="E1564:F1564"/>
    <mergeCell ref="C1557:I1557"/>
    <mergeCell ref="B1558:D1559"/>
    <mergeCell ref="E1558:F1558"/>
    <mergeCell ref="C1577:I1577"/>
    <mergeCell ref="B1578:D1578"/>
    <mergeCell ref="E1578:F1578"/>
    <mergeCell ref="H1578:I1578"/>
    <mergeCell ref="B1579:D1584"/>
    <mergeCell ref="E1579:F1579"/>
    <mergeCell ref="H1579:I1579"/>
    <mergeCell ref="E1580:F1580"/>
    <mergeCell ref="H1580:I1580"/>
    <mergeCell ref="E1581:F1581"/>
    <mergeCell ref="H1570:I1570"/>
    <mergeCell ref="E1571:F1571"/>
    <mergeCell ref="H1571:I1571"/>
    <mergeCell ref="E1572:F1572"/>
    <mergeCell ref="H1572:I1572"/>
    <mergeCell ref="E1573:F1573"/>
    <mergeCell ref="H1573:I1573"/>
    <mergeCell ref="C1540:I1540"/>
    <mergeCell ref="B1541:D1542"/>
    <mergeCell ref="E1541:F1541"/>
    <mergeCell ref="H1541:I1541"/>
    <mergeCell ref="E1542:F1542"/>
    <mergeCell ref="H1542:I1542"/>
    <mergeCell ref="E1552:F1552"/>
    <mergeCell ref="H1552:I1552"/>
    <mergeCell ref="E1553:F1553"/>
    <mergeCell ref="H1553:I1553"/>
    <mergeCell ref="E1554:F1554"/>
    <mergeCell ref="H1554:I1554"/>
    <mergeCell ref="C1566:I1566"/>
    <mergeCell ref="B1567:D1567"/>
    <mergeCell ref="E1567:F1567"/>
    <mergeCell ref="H1567:I1567"/>
    <mergeCell ref="B1568:D1573"/>
    <mergeCell ref="E1568:F1568"/>
    <mergeCell ref="H1568:I1568"/>
    <mergeCell ref="E1569:F1569"/>
    <mergeCell ref="H1569:I1569"/>
    <mergeCell ref="E1570:F1570"/>
    <mergeCell ref="E1565:F1565"/>
    <mergeCell ref="H1565:I1565"/>
    <mergeCell ref="C1549:I1549"/>
    <mergeCell ref="B1550:D1550"/>
    <mergeCell ref="E1550:F1550"/>
    <mergeCell ref="H1550:I1550"/>
    <mergeCell ref="B1551:D1556"/>
    <mergeCell ref="E1551:F1551"/>
    <mergeCell ref="H1551:I1551"/>
    <mergeCell ref="B1560:D1565"/>
    <mergeCell ref="H1564:I1564"/>
    <mergeCell ref="C1547:I1547"/>
    <mergeCell ref="B1548:D1548"/>
    <mergeCell ref="E1548:F1548"/>
    <mergeCell ref="H1548:I1548"/>
    <mergeCell ref="B1530:D1532"/>
    <mergeCell ref="E1530:F1530"/>
    <mergeCell ref="H1530:I1530"/>
    <mergeCell ref="E1531:F1531"/>
    <mergeCell ref="H1531:I1531"/>
    <mergeCell ref="E1532:F1532"/>
    <mergeCell ref="B1543:D1546"/>
    <mergeCell ref="E1543:F1543"/>
    <mergeCell ref="H1543:I1543"/>
    <mergeCell ref="E1544:F1544"/>
    <mergeCell ref="H1544:I1544"/>
    <mergeCell ref="E1545:F1545"/>
    <mergeCell ref="H1545:I1545"/>
    <mergeCell ref="E1546:F1546"/>
    <mergeCell ref="H1546:I1546"/>
    <mergeCell ref="H1537:I1537"/>
    <mergeCell ref="E1538:F1538"/>
    <mergeCell ref="H1538:I1538"/>
    <mergeCell ref="E1539:F1539"/>
    <mergeCell ref="H1539:I1539"/>
    <mergeCell ref="H1558:I1558"/>
    <mergeCell ref="E1559:F1559"/>
    <mergeCell ref="H1559:I1559"/>
    <mergeCell ref="E1555:F1555"/>
    <mergeCell ref="H1555:I1555"/>
    <mergeCell ref="E1556:F1556"/>
    <mergeCell ref="H1556:I1556"/>
    <mergeCell ref="H1517:I1517"/>
    <mergeCell ref="B1518:D1520"/>
    <mergeCell ref="E1518:F1518"/>
    <mergeCell ref="H1518:I1518"/>
    <mergeCell ref="E1519:F1519"/>
    <mergeCell ref="H1519:I1519"/>
    <mergeCell ref="H1532:I1532"/>
    <mergeCell ref="C1533:I1533"/>
    <mergeCell ref="B1534:D1539"/>
    <mergeCell ref="E1534:F1534"/>
    <mergeCell ref="H1534:I1534"/>
    <mergeCell ref="E1535:F1535"/>
    <mergeCell ref="H1535:I1535"/>
    <mergeCell ref="E1536:F1536"/>
    <mergeCell ref="H1536:I1536"/>
    <mergeCell ref="E1537:F1537"/>
    <mergeCell ref="H1528:I1528"/>
    <mergeCell ref="E1529:F1529"/>
    <mergeCell ref="H1529:I1529"/>
    <mergeCell ref="B1524:D1529"/>
    <mergeCell ref="E1524:F1524"/>
    <mergeCell ref="H1524:I1524"/>
    <mergeCell ref="E1525:F1525"/>
    <mergeCell ref="H1525:I1525"/>
    <mergeCell ref="E1526:F1526"/>
    <mergeCell ref="H1526:I1526"/>
    <mergeCell ref="E1527:F1527"/>
    <mergeCell ref="H1527:I1527"/>
    <mergeCell ref="E1528:F1528"/>
    <mergeCell ref="E1520:F1520"/>
    <mergeCell ref="H1520:I1520"/>
    <mergeCell ref="C1521:I1521"/>
    <mergeCell ref="B1522:D1523"/>
    <mergeCell ref="E1522:F1522"/>
    <mergeCell ref="H1522:I1522"/>
    <mergeCell ref="E1523:F1523"/>
    <mergeCell ref="H1523:I1523"/>
    <mergeCell ref="B1494:D1496"/>
    <mergeCell ref="E1494:F1494"/>
    <mergeCell ref="H1494:I1494"/>
    <mergeCell ref="E1495:F1495"/>
    <mergeCell ref="H1495:I1495"/>
    <mergeCell ref="E1496:F1496"/>
    <mergeCell ref="H1496:I1496"/>
    <mergeCell ref="B1512:D1517"/>
    <mergeCell ref="E1512:F1512"/>
    <mergeCell ref="H1512:I1512"/>
    <mergeCell ref="E1513:F1513"/>
    <mergeCell ref="H1513:I1513"/>
    <mergeCell ref="E1514:F1514"/>
    <mergeCell ref="H1514:I1514"/>
    <mergeCell ref="E1515:F1515"/>
    <mergeCell ref="H1515:I1515"/>
    <mergeCell ref="E1516:F1516"/>
    <mergeCell ref="C1509:I1509"/>
    <mergeCell ref="B1510:D1511"/>
    <mergeCell ref="E1510:F1510"/>
    <mergeCell ref="H1510:I1510"/>
    <mergeCell ref="E1511:F1511"/>
    <mergeCell ref="H1511:I1511"/>
    <mergeCell ref="B1506:D1508"/>
    <mergeCell ref="E1506:F1506"/>
    <mergeCell ref="H1506:I1506"/>
    <mergeCell ref="E1507:F1507"/>
    <mergeCell ref="H1507:I1507"/>
    <mergeCell ref="E1508:F1508"/>
    <mergeCell ref="H1508:I1508"/>
    <mergeCell ref="H1516:I1516"/>
    <mergeCell ref="E1517:F1517"/>
    <mergeCell ref="C1485:I1485"/>
    <mergeCell ref="B1486:D1487"/>
    <mergeCell ref="E1486:F1486"/>
    <mergeCell ref="H1486:I1486"/>
    <mergeCell ref="E1487:F1487"/>
    <mergeCell ref="H1487:I1487"/>
    <mergeCell ref="H1504:I1504"/>
    <mergeCell ref="E1505:F1505"/>
    <mergeCell ref="H1505:I1505"/>
    <mergeCell ref="B1482:D1484"/>
    <mergeCell ref="E1482:F1482"/>
    <mergeCell ref="H1482:I1482"/>
    <mergeCell ref="E1483:F1483"/>
    <mergeCell ref="H1483:I1483"/>
    <mergeCell ref="E1484:F1484"/>
    <mergeCell ref="H1484:I1484"/>
    <mergeCell ref="B1500:D1505"/>
    <mergeCell ref="E1500:F1500"/>
    <mergeCell ref="H1500:I1500"/>
    <mergeCell ref="E1501:F1501"/>
    <mergeCell ref="H1501:I1501"/>
    <mergeCell ref="E1502:F1502"/>
    <mergeCell ref="H1502:I1502"/>
    <mergeCell ref="E1503:F1503"/>
    <mergeCell ref="H1503:I1503"/>
    <mergeCell ref="E1504:F1504"/>
    <mergeCell ref="C1497:I1497"/>
    <mergeCell ref="B1498:D1499"/>
    <mergeCell ref="E1498:F1498"/>
    <mergeCell ref="H1498:I1498"/>
    <mergeCell ref="E1499:F1499"/>
    <mergeCell ref="H1499:I1499"/>
    <mergeCell ref="E1479:F1479"/>
    <mergeCell ref="H1479:I1479"/>
    <mergeCell ref="E1480:F1480"/>
    <mergeCell ref="H1480:I1480"/>
    <mergeCell ref="E1481:F1481"/>
    <mergeCell ref="H1481:I1481"/>
    <mergeCell ref="E1476:F1476"/>
    <mergeCell ref="H1476:I1476"/>
    <mergeCell ref="E1477:F1477"/>
    <mergeCell ref="H1477:I1477"/>
    <mergeCell ref="E1478:F1478"/>
    <mergeCell ref="H1478:I1478"/>
    <mergeCell ref="H1492:I1492"/>
    <mergeCell ref="E1493:F1493"/>
    <mergeCell ref="H1493:I1493"/>
    <mergeCell ref="C1473:I1473"/>
    <mergeCell ref="B1474:D1475"/>
    <mergeCell ref="E1474:F1474"/>
    <mergeCell ref="H1474:I1474"/>
    <mergeCell ref="E1475:F1475"/>
    <mergeCell ref="H1475:I1475"/>
    <mergeCell ref="B1476:D1481"/>
    <mergeCell ref="B1488:D1493"/>
    <mergeCell ref="E1488:F1488"/>
    <mergeCell ref="H1488:I1488"/>
    <mergeCell ref="E1489:F1489"/>
    <mergeCell ref="H1489:I1489"/>
    <mergeCell ref="E1490:F1490"/>
    <mergeCell ref="H1490:I1490"/>
    <mergeCell ref="E1491:F1491"/>
    <mergeCell ref="H1491:I1491"/>
    <mergeCell ref="E1492:F1492"/>
    <mergeCell ref="E1471:F1471"/>
    <mergeCell ref="H1471:I1471"/>
    <mergeCell ref="E1472:F1472"/>
    <mergeCell ref="H1472:I1472"/>
    <mergeCell ref="B1451:D1453"/>
    <mergeCell ref="E1451:F1451"/>
    <mergeCell ref="H1451:I1451"/>
    <mergeCell ref="E1452:F1452"/>
    <mergeCell ref="H1452:I1452"/>
    <mergeCell ref="E1453:F1453"/>
    <mergeCell ref="C1466:I1466"/>
    <mergeCell ref="B1467:D1472"/>
    <mergeCell ref="E1467:F1467"/>
    <mergeCell ref="H1467:I1467"/>
    <mergeCell ref="E1468:F1468"/>
    <mergeCell ref="H1468:I1468"/>
    <mergeCell ref="E1469:F1469"/>
    <mergeCell ref="H1469:I1469"/>
    <mergeCell ref="E1470:F1470"/>
    <mergeCell ref="H1470:I1470"/>
    <mergeCell ref="B1463:D1465"/>
    <mergeCell ref="E1463:F1463"/>
    <mergeCell ref="H1463:I1463"/>
    <mergeCell ref="E1464:F1464"/>
    <mergeCell ref="H1464:I1464"/>
    <mergeCell ref="E1465:F1465"/>
    <mergeCell ref="H1465:I1465"/>
    <mergeCell ref="H1461:I1461"/>
    <mergeCell ref="E1462:F1462"/>
    <mergeCell ref="H1462:I1462"/>
    <mergeCell ref="B1457:D1462"/>
    <mergeCell ref="E1457:F1457"/>
    <mergeCell ref="H1457:I1457"/>
    <mergeCell ref="E1458:F1458"/>
    <mergeCell ref="H1458:I1458"/>
    <mergeCell ref="E1459:F1459"/>
    <mergeCell ref="H1459:I1459"/>
    <mergeCell ref="E1460:F1460"/>
    <mergeCell ref="H1460:I1460"/>
    <mergeCell ref="E1461:F1461"/>
    <mergeCell ref="H1453:I1453"/>
    <mergeCell ref="C1454:I1454"/>
    <mergeCell ref="B1455:D1456"/>
    <mergeCell ref="E1455:F1455"/>
    <mergeCell ref="H1455:I1455"/>
    <mergeCell ref="E1456:F1456"/>
    <mergeCell ref="H1456:I1456"/>
    <mergeCell ref="B1431:D1432"/>
    <mergeCell ref="E1431:F1431"/>
    <mergeCell ref="H1431:I1431"/>
    <mergeCell ref="B1445:D1450"/>
    <mergeCell ref="E1445:F1445"/>
    <mergeCell ref="H1445:I1445"/>
    <mergeCell ref="E1446:F1446"/>
    <mergeCell ref="H1446:I1446"/>
    <mergeCell ref="E1447:F1447"/>
    <mergeCell ref="H1447:I1447"/>
    <mergeCell ref="E1448:F1448"/>
    <mergeCell ref="H1448:I1448"/>
    <mergeCell ref="E1449:F1449"/>
    <mergeCell ref="C1442:I1442"/>
    <mergeCell ref="B1443:D1444"/>
    <mergeCell ref="E1443:F1443"/>
    <mergeCell ref="H1443:I1443"/>
    <mergeCell ref="E1444:F1444"/>
    <mergeCell ref="H1444:I1444"/>
    <mergeCell ref="B1439:D1441"/>
    <mergeCell ref="E1439:F1439"/>
    <mergeCell ref="H1439:I1439"/>
    <mergeCell ref="E1440:F1440"/>
    <mergeCell ref="H1440:I1440"/>
    <mergeCell ref="E1441:F1441"/>
    <mergeCell ref="H1441:I1441"/>
    <mergeCell ref="H1449:I1449"/>
    <mergeCell ref="E1450:F1450"/>
    <mergeCell ref="H1450:I1450"/>
    <mergeCell ref="H1426:I1426"/>
    <mergeCell ref="E1427:F1427"/>
    <mergeCell ref="E1420:F1420"/>
    <mergeCell ref="H1420:I1420"/>
    <mergeCell ref="C1421:I1421"/>
    <mergeCell ref="B1422:D1422"/>
    <mergeCell ref="E1422:F1422"/>
    <mergeCell ref="H1422:I1422"/>
    <mergeCell ref="H1436:I1436"/>
    <mergeCell ref="E1437:F1437"/>
    <mergeCell ref="H1437:I1437"/>
    <mergeCell ref="E1438:F1438"/>
    <mergeCell ref="H1438:I1438"/>
    <mergeCell ref="B1418:D1420"/>
    <mergeCell ref="E1418:F1418"/>
    <mergeCell ref="H1418:I1418"/>
    <mergeCell ref="E1419:F1419"/>
    <mergeCell ref="H1419:I1419"/>
    <mergeCell ref="E1432:F1432"/>
    <mergeCell ref="H1432:I1432"/>
    <mergeCell ref="B1433:D1438"/>
    <mergeCell ref="E1433:F1433"/>
    <mergeCell ref="H1433:I1433"/>
    <mergeCell ref="E1434:F1434"/>
    <mergeCell ref="H1434:I1434"/>
    <mergeCell ref="E1435:F1435"/>
    <mergeCell ref="H1435:I1435"/>
    <mergeCell ref="E1436:F1436"/>
    <mergeCell ref="B1429:D1429"/>
    <mergeCell ref="E1429:F1429"/>
    <mergeCell ref="H1429:I1429"/>
    <mergeCell ref="C1430:I1430"/>
    <mergeCell ref="E1401:F1401"/>
    <mergeCell ref="H1401:I1401"/>
    <mergeCell ref="E1415:F1415"/>
    <mergeCell ref="H1415:I1415"/>
    <mergeCell ref="E1416:F1416"/>
    <mergeCell ref="H1416:I1416"/>
    <mergeCell ref="E1417:F1417"/>
    <mergeCell ref="H1417:I1417"/>
    <mergeCell ref="E1412:F1412"/>
    <mergeCell ref="H1412:I1412"/>
    <mergeCell ref="E1413:F1413"/>
    <mergeCell ref="H1413:I1413"/>
    <mergeCell ref="E1414:F1414"/>
    <mergeCell ref="H1414:I1414"/>
    <mergeCell ref="H1427:I1427"/>
    <mergeCell ref="E1428:F1428"/>
    <mergeCell ref="H1428:I1428"/>
    <mergeCell ref="C1409:I1409"/>
    <mergeCell ref="B1410:D1411"/>
    <mergeCell ref="E1410:F1410"/>
    <mergeCell ref="H1410:I1410"/>
    <mergeCell ref="E1411:F1411"/>
    <mergeCell ref="H1411:I1411"/>
    <mergeCell ref="B1412:D1417"/>
    <mergeCell ref="B1423:D1428"/>
    <mergeCell ref="E1423:F1423"/>
    <mergeCell ref="H1423:I1423"/>
    <mergeCell ref="E1424:F1424"/>
    <mergeCell ref="H1424:I1424"/>
    <mergeCell ref="E1425:F1425"/>
    <mergeCell ref="H1425:I1425"/>
    <mergeCell ref="E1426:F1426"/>
    <mergeCell ref="H1389:I1389"/>
    <mergeCell ref="C1390:I1390"/>
    <mergeCell ref="B1391:D1392"/>
    <mergeCell ref="E1391:F1391"/>
    <mergeCell ref="H1391:I1391"/>
    <mergeCell ref="E1392:F1392"/>
    <mergeCell ref="H1392:I1392"/>
    <mergeCell ref="E1407:F1407"/>
    <mergeCell ref="H1407:I1407"/>
    <mergeCell ref="E1408:F1408"/>
    <mergeCell ref="H1408:I1408"/>
    <mergeCell ref="B1387:D1389"/>
    <mergeCell ref="E1387:F1387"/>
    <mergeCell ref="H1387:I1387"/>
    <mergeCell ref="E1388:F1388"/>
    <mergeCell ref="H1388:I1388"/>
    <mergeCell ref="E1389:F1389"/>
    <mergeCell ref="C1402:I1402"/>
    <mergeCell ref="B1403:D1408"/>
    <mergeCell ref="E1403:F1403"/>
    <mergeCell ref="H1403:I1403"/>
    <mergeCell ref="E1404:F1404"/>
    <mergeCell ref="H1404:I1404"/>
    <mergeCell ref="E1405:F1405"/>
    <mergeCell ref="H1405:I1405"/>
    <mergeCell ref="E1406:F1406"/>
    <mergeCell ref="H1406:I1406"/>
    <mergeCell ref="B1399:D1401"/>
    <mergeCell ref="E1399:F1399"/>
    <mergeCell ref="H1399:I1399"/>
    <mergeCell ref="E1400:F1400"/>
    <mergeCell ref="H1400:I1400"/>
    <mergeCell ref="E1384:F1384"/>
    <mergeCell ref="H1384:I1384"/>
    <mergeCell ref="E1385:F1385"/>
    <mergeCell ref="H1385:I1385"/>
    <mergeCell ref="E1386:F1386"/>
    <mergeCell ref="H1386:I1386"/>
    <mergeCell ref="E1381:F1381"/>
    <mergeCell ref="H1381:I1381"/>
    <mergeCell ref="E1382:F1382"/>
    <mergeCell ref="H1382:I1382"/>
    <mergeCell ref="E1383:F1383"/>
    <mergeCell ref="H1383:I1383"/>
    <mergeCell ref="H1397:I1397"/>
    <mergeCell ref="E1398:F1398"/>
    <mergeCell ref="H1398:I1398"/>
    <mergeCell ref="C1378:I1378"/>
    <mergeCell ref="B1379:D1380"/>
    <mergeCell ref="E1379:F1379"/>
    <mergeCell ref="H1379:I1379"/>
    <mergeCell ref="E1380:F1380"/>
    <mergeCell ref="H1380:I1380"/>
    <mergeCell ref="B1381:D1386"/>
    <mergeCell ref="B1393:D1398"/>
    <mergeCell ref="E1393:F1393"/>
    <mergeCell ref="H1393:I1393"/>
    <mergeCell ref="E1394:F1394"/>
    <mergeCell ref="H1394:I1394"/>
    <mergeCell ref="E1395:F1395"/>
    <mergeCell ref="H1395:I1395"/>
    <mergeCell ref="E1396:F1396"/>
    <mergeCell ref="H1396:I1396"/>
    <mergeCell ref="E1397:F1397"/>
    <mergeCell ref="E1366:F1366"/>
    <mergeCell ref="E1376:F1376"/>
    <mergeCell ref="H1376:I1376"/>
    <mergeCell ref="E1377:F1377"/>
    <mergeCell ref="H1377:I1377"/>
    <mergeCell ref="C1359:I1359"/>
    <mergeCell ref="B1360:D1361"/>
    <mergeCell ref="E1360:F1360"/>
    <mergeCell ref="H1360:I1360"/>
    <mergeCell ref="E1361:F1361"/>
    <mergeCell ref="H1361:I1361"/>
    <mergeCell ref="C1371:I1371"/>
    <mergeCell ref="B1372:D1377"/>
    <mergeCell ref="E1372:F1372"/>
    <mergeCell ref="H1372:I1372"/>
    <mergeCell ref="E1373:F1373"/>
    <mergeCell ref="H1373:I1373"/>
    <mergeCell ref="E1374:F1374"/>
    <mergeCell ref="H1374:I1374"/>
    <mergeCell ref="E1375:F1375"/>
    <mergeCell ref="H1375:I1375"/>
    <mergeCell ref="B1368:D1370"/>
    <mergeCell ref="E1368:F1368"/>
    <mergeCell ref="H1368:I1368"/>
    <mergeCell ref="E1369:F1369"/>
    <mergeCell ref="H1369:I1369"/>
    <mergeCell ref="E1370:F1370"/>
    <mergeCell ref="H1370:I1370"/>
    <mergeCell ref="B1356:D1358"/>
    <mergeCell ref="E1356:F1356"/>
    <mergeCell ref="H1356:I1356"/>
    <mergeCell ref="E1357:F1357"/>
    <mergeCell ref="H1357:I1357"/>
    <mergeCell ref="E1358:F1358"/>
    <mergeCell ref="H1358:I1358"/>
    <mergeCell ref="E1353:F1353"/>
    <mergeCell ref="H1353:I1353"/>
    <mergeCell ref="E1354:F1354"/>
    <mergeCell ref="H1354:I1354"/>
    <mergeCell ref="E1355:F1355"/>
    <mergeCell ref="H1355:I1355"/>
    <mergeCell ref="H1366:I1366"/>
    <mergeCell ref="E1367:F1367"/>
    <mergeCell ref="H1367:I1367"/>
    <mergeCell ref="B1350:D1355"/>
    <mergeCell ref="E1350:F1350"/>
    <mergeCell ref="H1350:I1350"/>
    <mergeCell ref="E1351:F1351"/>
    <mergeCell ref="H1351:I1351"/>
    <mergeCell ref="E1352:F1352"/>
    <mergeCell ref="H1352:I1352"/>
    <mergeCell ref="B1362:D1367"/>
    <mergeCell ref="E1362:F1362"/>
    <mergeCell ref="H1362:I1362"/>
    <mergeCell ref="E1363:F1363"/>
    <mergeCell ref="H1363:I1363"/>
    <mergeCell ref="E1364:F1364"/>
    <mergeCell ref="H1364:I1364"/>
    <mergeCell ref="E1365:F1365"/>
    <mergeCell ref="H1365:I1365"/>
    <mergeCell ref="H1333:I1333"/>
    <mergeCell ref="E1334:F1334"/>
    <mergeCell ref="H1334:I1334"/>
    <mergeCell ref="E1346:F1346"/>
    <mergeCell ref="H1346:I1346"/>
    <mergeCell ref="C1347:I1347"/>
    <mergeCell ref="B1348:D1349"/>
    <mergeCell ref="E1348:F1348"/>
    <mergeCell ref="H1348:I1348"/>
    <mergeCell ref="E1349:F1349"/>
    <mergeCell ref="H1349:I1349"/>
    <mergeCell ref="B1342:D1343"/>
    <mergeCell ref="E1342:F1342"/>
    <mergeCell ref="H1342:I1342"/>
    <mergeCell ref="E1343:F1343"/>
    <mergeCell ref="H1343:I1343"/>
    <mergeCell ref="B1344:D1346"/>
    <mergeCell ref="E1344:F1344"/>
    <mergeCell ref="H1344:I1344"/>
    <mergeCell ref="E1345:F1345"/>
    <mergeCell ref="H1345:I1345"/>
    <mergeCell ref="C1323:I1323"/>
    <mergeCell ref="B1324:D1325"/>
    <mergeCell ref="E1324:F1324"/>
    <mergeCell ref="H1324:I1324"/>
    <mergeCell ref="E1325:F1325"/>
    <mergeCell ref="H1325:I1325"/>
    <mergeCell ref="B1320:D1322"/>
    <mergeCell ref="E1320:F1320"/>
    <mergeCell ref="H1320:I1320"/>
    <mergeCell ref="E1321:F1321"/>
    <mergeCell ref="H1321:I1321"/>
    <mergeCell ref="E1322:F1322"/>
    <mergeCell ref="H1322:I1322"/>
    <mergeCell ref="B1338:D1341"/>
    <mergeCell ref="E1338:F1338"/>
    <mergeCell ref="H1338:I1338"/>
    <mergeCell ref="E1339:F1339"/>
    <mergeCell ref="H1339:I1339"/>
    <mergeCell ref="E1340:F1340"/>
    <mergeCell ref="H1340:I1340"/>
    <mergeCell ref="E1341:F1341"/>
    <mergeCell ref="H1341:I1341"/>
    <mergeCell ref="C1335:I1335"/>
    <mergeCell ref="B1336:D1337"/>
    <mergeCell ref="E1336:F1336"/>
    <mergeCell ref="H1336:I1336"/>
    <mergeCell ref="E1337:F1337"/>
    <mergeCell ref="H1337:I1337"/>
    <mergeCell ref="B1332:D1334"/>
    <mergeCell ref="E1332:F1332"/>
    <mergeCell ref="H1332:I1332"/>
    <mergeCell ref="E1333:F1333"/>
    <mergeCell ref="E1317:F1317"/>
    <mergeCell ref="H1317:I1317"/>
    <mergeCell ref="E1318:F1318"/>
    <mergeCell ref="H1318:I1318"/>
    <mergeCell ref="E1319:F1319"/>
    <mergeCell ref="H1319:I1319"/>
    <mergeCell ref="E1314:F1314"/>
    <mergeCell ref="H1314:I1314"/>
    <mergeCell ref="E1315:F1315"/>
    <mergeCell ref="H1315:I1315"/>
    <mergeCell ref="E1316:F1316"/>
    <mergeCell ref="H1316:I1316"/>
    <mergeCell ref="H1330:I1330"/>
    <mergeCell ref="E1331:F1331"/>
    <mergeCell ref="H1331:I1331"/>
    <mergeCell ref="C1311:I1311"/>
    <mergeCell ref="B1312:D1313"/>
    <mergeCell ref="E1312:F1312"/>
    <mergeCell ref="H1312:I1312"/>
    <mergeCell ref="E1313:F1313"/>
    <mergeCell ref="H1313:I1313"/>
    <mergeCell ref="B1314:D1319"/>
    <mergeCell ref="B1326:D1331"/>
    <mergeCell ref="E1326:F1326"/>
    <mergeCell ref="H1326:I1326"/>
    <mergeCell ref="E1327:F1327"/>
    <mergeCell ref="H1327:I1327"/>
    <mergeCell ref="E1328:F1328"/>
    <mergeCell ref="H1328:I1328"/>
    <mergeCell ref="E1329:F1329"/>
    <mergeCell ref="H1329:I1329"/>
    <mergeCell ref="E1330:F1330"/>
    <mergeCell ref="H1306:I1306"/>
    <mergeCell ref="E1307:F1307"/>
    <mergeCell ref="H1307:I1307"/>
    <mergeCell ref="B1308:D1310"/>
    <mergeCell ref="E1308:F1308"/>
    <mergeCell ref="H1308:I1308"/>
    <mergeCell ref="E1309:F1309"/>
    <mergeCell ref="H1309:I1309"/>
    <mergeCell ref="E1310:F1310"/>
    <mergeCell ref="H1310:I1310"/>
    <mergeCell ref="B1302:D1307"/>
    <mergeCell ref="E1302:F1302"/>
    <mergeCell ref="H1302:I1302"/>
    <mergeCell ref="E1303:F1303"/>
    <mergeCell ref="H1303:I1303"/>
    <mergeCell ref="E1304:F1304"/>
    <mergeCell ref="H1304:I1304"/>
    <mergeCell ref="E1305:F1305"/>
    <mergeCell ref="H1305:I1305"/>
    <mergeCell ref="E1306:F1306"/>
    <mergeCell ref="C1282:I1282"/>
    <mergeCell ref="B1283:D1286"/>
    <mergeCell ref="E1283:F1283"/>
    <mergeCell ref="H1283:I1283"/>
    <mergeCell ref="E1284:F1284"/>
    <mergeCell ref="H1284:I1284"/>
    <mergeCell ref="E1285:F1285"/>
    <mergeCell ref="H1285:I1285"/>
    <mergeCell ref="E1286:F1286"/>
    <mergeCell ref="H1286:I1286"/>
    <mergeCell ref="H1297:I1297"/>
    <mergeCell ref="E1298:F1298"/>
    <mergeCell ref="H1298:I1298"/>
    <mergeCell ref="C1299:I1299"/>
    <mergeCell ref="B1300:D1301"/>
    <mergeCell ref="E1300:F1300"/>
    <mergeCell ref="H1300:I1300"/>
    <mergeCell ref="E1301:F1301"/>
    <mergeCell ref="H1301:I1301"/>
    <mergeCell ref="B1293:D1298"/>
    <mergeCell ref="E1293:F1293"/>
    <mergeCell ref="H1293:I1293"/>
    <mergeCell ref="E1294:F1294"/>
    <mergeCell ref="H1294:I1294"/>
    <mergeCell ref="E1295:F1295"/>
    <mergeCell ref="H1295:I1295"/>
    <mergeCell ref="E1296:F1296"/>
    <mergeCell ref="H1296:I1296"/>
    <mergeCell ref="E1297:F1297"/>
    <mergeCell ref="E1279:F1279"/>
    <mergeCell ref="H1279:I1279"/>
    <mergeCell ref="E1280:F1280"/>
    <mergeCell ref="H1280:I1280"/>
    <mergeCell ref="E1281:F1281"/>
    <mergeCell ref="H1281:I1281"/>
    <mergeCell ref="E1276:F1276"/>
    <mergeCell ref="H1276:I1276"/>
    <mergeCell ref="E1277:F1277"/>
    <mergeCell ref="H1277:I1277"/>
    <mergeCell ref="E1278:F1278"/>
    <mergeCell ref="H1278:I1278"/>
    <mergeCell ref="H1291:I1291"/>
    <mergeCell ref="E1292:F1292"/>
    <mergeCell ref="H1292:I1292"/>
    <mergeCell ref="B1273:D1274"/>
    <mergeCell ref="E1273:F1273"/>
    <mergeCell ref="H1273:I1273"/>
    <mergeCell ref="E1274:F1274"/>
    <mergeCell ref="H1274:I1274"/>
    <mergeCell ref="C1275:I1275"/>
    <mergeCell ref="B1276:D1281"/>
    <mergeCell ref="B1287:D1292"/>
    <mergeCell ref="E1287:F1287"/>
    <mergeCell ref="H1287:I1287"/>
    <mergeCell ref="E1288:F1288"/>
    <mergeCell ref="H1288:I1288"/>
    <mergeCell ref="E1289:F1289"/>
    <mergeCell ref="H1289:I1289"/>
    <mergeCell ref="E1290:F1290"/>
    <mergeCell ref="H1290:I1290"/>
    <mergeCell ref="E1291:F1291"/>
    <mergeCell ref="H1269:I1269"/>
    <mergeCell ref="E1270:F1270"/>
    <mergeCell ref="H1270:I1270"/>
    <mergeCell ref="E1271:F1271"/>
    <mergeCell ref="H1271:I1271"/>
    <mergeCell ref="E1272:F1272"/>
    <mergeCell ref="H1272:I1272"/>
    <mergeCell ref="B1265:D1265"/>
    <mergeCell ref="E1265:F1265"/>
    <mergeCell ref="H1265:I1265"/>
    <mergeCell ref="C1266:I1266"/>
    <mergeCell ref="B1267:D1272"/>
    <mergeCell ref="E1267:F1267"/>
    <mergeCell ref="H1267:I1267"/>
    <mergeCell ref="E1268:F1268"/>
    <mergeCell ref="H1268:I1268"/>
    <mergeCell ref="E1269:F1269"/>
    <mergeCell ref="H1263:I1263"/>
    <mergeCell ref="E1264:F1264"/>
    <mergeCell ref="H1264:I1264"/>
    <mergeCell ref="B1245:D1247"/>
    <mergeCell ref="E1245:F1245"/>
    <mergeCell ref="H1245:I1245"/>
    <mergeCell ref="E1246:F1246"/>
    <mergeCell ref="H1246:I1246"/>
    <mergeCell ref="E1247:F1247"/>
    <mergeCell ref="H1247:I1247"/>
    <mergeCell ref="B1259:D1264"/>
    <mergeCell ref="E1259:F1259"/>
    <mergeCell ref="H1259:I1259"/>
    <mergeCell ref="E1260:F1260"/>
    <mergeCell ref="H1260:I1260"/>
    <mergeCell ref="E1261:F1261"/>
    <mergeCell ref="H1261:I1261"/>
    <mergeCell ref="E1262:F1262"/>
    <mergeCell ref="H1262:I1262"/>
    <mergeCell ref="E1263:F1263"/>
    <mergeCell ref="B1256:D1256"/>
    <mergeCell ref="E1256:F1256"/>
    <mergeCell ref="H1256:I1256"/>
    <mergeCell ref="C1257:I1257"/>
    <mergeCell ref="B1258:D1258"/>
    <mergeCell ref="E1258:F1258"/>
    <mergeCell ref="H1258:I1258"/>
    <mergeCell ref="E1243:F1243"/>
    <mergeCell ref="C1236:I1236"/>
    <mergeCell ref="B1237:D1238"/>
    <mergeCell ref="E1237:F1237"/>
    <mergeCell ref="H1237:I1237"/>
    <mergeCell ref="E1238:F1238"/>
    <mergeCell ref="H1238:I1238"/>
    <mergeCell ref="H1252:I1252"/>
    <mergeCell ref="E1253:F1253"/>
    <mergeCell ref="H1253:I1253"/>
    <mergeCell ref="E1254:F1254"/>
    <mergeCell ref="H1254:I1254"/>
    <mergeCell ref="E1255:F1255"/>
    <mergeCell ref="H1255:I1255"/>
    <mergeCell ref="C1248:I1248"/>
    <mergeCell ref="B1249:D1249"/>
    <mergeCell ref="E1249:F1249"/>
    <mergeCell ref="H1249:I1249"/>
    <mergeCell ref="B1250:D1255"/>
    <mergeCell ref="E1250:F1250"/>
    <mergeCell ref="H1250:I1250"/>
    <mergeCell ref="E1251:F1251"/>
    <mergeCell ref="H1251:I1251"/>
    <mergeCell ref="E1252:F1252"/>
    <mergeCell ref="B1233:D1235"/>
    <mergeCell ref="E1233:F1233"/>
    <mergeCell ref="H1233:I1233"/>
    <mergeCell ref="E1234:F1234"/>
    <mergeCell ref="H1234:I1234"/>
    <mergeCell ref="E1235:F1235"/>
    <mergeCell ref="H1235:I1235"/>
    <mergeCell ref="E1230:F1230"/>
    <mergeCell ref="H1230:I1230"/>
    <mergeCell ref="E1231:F1231"/>
    <mergeCell ref="H1231:I1231"/>
    <mergeCell ref="E1232:F1232"/>
    <mergeCell ref="H1232:I1232"/>
    <mergeCell ref="H1243:I1243"/>
    <mergeCell ref="E1244:F1244"/>
    <mergeCell ref="H1244:I1244"/>
    <mergeCell ref="B1227:D1232"/>
    <mergeCell ref="E1227:F1227"/>
    <mergeCell ref="H1227:I1227"/>
    <mergeCell ref="E1228:F1228"/>
    <mergeCell ref="H1228:I1228"/>
    <mergeCell ref="E1229:F1229"/>
    <mergeCell ref="H1229:I1229"/>
    <mergeCell ref="B1239:D1244"/>
    <mergeCell ref="E1239:F1239"/>
    <mergeCell ref="H1239:I1239"/>
    <mergeCell ref="E1240:F1240"/>
    <mergeCell ref="H1240:I1240"/>
    <mergeCell ref="E1241:F1241"/>
    <mergeCell ref="H1241:I1241"/>
    <mergeCell ref="E1242:F1242"/>
    <mergeCell ref="H1242:I1242"/>
    <mergeCell ref="E1222:F1222"/>
    <mergeCell ref="H1222:I1222"/>
    <mergeCell ref="E1223:F1223"/>
    <mergeCell ref="H1223:I1223"/>
    <mergeCell ref="C1224:I1224"/>
    <mergeCell ref="B1225:D1226"/>
    <mergeCell ref="E1225:F1225"/>
    <mergeCell ref="H1225:I1225"/>
    <mergeCell ref="E1226:F1226"/>
    <mergeCell ref="H1226:I1226"/>
    <mergeCell ref="C1217:I1217"/>
    <mergeCell ref="B1218:D1223"/>
    <mergeCell ref="E1218:F1218"/>
    <mergeCell ref="H1218:I1218"/>
    <mergeCell ref="E1219:F1219"/>
    <mergeCell ref="H1219:I1219"/>
    <mergeCell ref="E1220:F1220"/>
    <mergeCell ref="H1220:I1220"/>
    <mergeCell ref="E1221:F1221"/>
    <mergeCell ref="H1221:I1221"/>
    <mergeCell ref="H1213:I1213"/>
    <mergeCell ref="E1214:F1214"/>
    <mergeCell ref="H1214:I1214"/>
    <mergeCell ref="E1215:F1215"/>
    <mergeCell ref="H1215:I1215"/>
    <mergeCell ref="E1216:F1216"/>
    <mergeCell ref="H1216:I1216"/>
    <mergeCell ref="B1209:D1209"/>
    <mergeCell ref="E1209:F1209"/>
    <mergeCell ref="H1209:I1209"/>
    <mergeCell ref="C1210:I1210"/>
    <mergeCell ref="B1211:D1216"/>
    <mergeCell ref="E1211:F1211"/>
    <mergeCell ref="H1211:I1211"/>
    <mergeCell ref="E1212:F1212"/>
    <mergeCell ref="H1212:I1212"/>
    <mergeCell ref="E1213:F1213"/>
    <mergeCell ref="E1206:F1206"/>
    <mergeCell ref="H1206:I1206"/>
    <mergeCell ref="E1207:F1207"/>
    <mergeCell ref="H1207:I1207"/>
    <mergeCell ref="E1208:F1208"/>
    <mergeCell ref="H1208:I1208"/>
    <mergeCell ref="E1201:F1201"/>
    <mergeCell ref="H1201:I1201"/>
    <mergeCell ref="E1202:F1202"/>
    <mergeCell ref="H1202:I1202"/>
    <mergeCell ref="C1203:I1203"/>
    <mergeCell ref="B1204:D1208"/>
    <mergeCell ref="E1204:F1204"/>
    <mergeCell ref="H1204:I1204"/>
    <mergeCell ref="E1205:F1205"/>
    <mergeCell ref="H1205:I1205"/>
    <mergeCell ref="C1196:I1196"/>
    <mergeCell ref="B1197:D1202"/>
    <mergeCell ref="E1197:F1197"/>
    <mergeCell ref="H1197:I1197"/>
    <mergeCell ref="E1198:F1198"/>
    <mergeCell ref="H1198:I1198"/>
    <mergeCell ref="E1199:F1199"/>
    <mergeCell ref="H1199:I1199"/>
    <mergeCell ref="E1200:F1200"/>
    <mergeCell ref="H1200:I1200"/>
    <mergeCell ref="H1191:I1191"/>
    <mergeCell ref="E1192:F1192"/>
    <mergeCell ref="H1192:I1192"/>
    <mergeCell ref="B1193:D1195"/>
    <mergeCell ref="E1193:F1193"/>
    <mergeCell ref="H1193:I1193"/>
    <mergeCell ref="E1194:F1194"/>
    <mergeCell ref="H1194:I1194"/>
    <mergeCell ref="E1195:F1195"/>
    <mergeCell ref="H1195:I1195"/>
    <mergeCell ref="B1187:D1192"/>
    <mergeCell ref="E1187:F1187"/>
    <mergeCell ref="H1187:I1187"/>
    <mergeCell ref="E1188:F1188"/>
    <mergeCell ref="H1188:I1188"/>
    <mergeCell ref="E1189:F1189"/>
    <mergeCell ref="H1189:I1189"/>
    <mergeCell ref="E1190:F1190"/>
    <mergeCell ref="H1190:I1190"/>
    <mergeCell ref="E1191:F1191"/>
    <mergeCell ref="E1182:F1182"/>
    <mergeCell ref="H1182:I1182"/>
    <mergeCell ref="E1183:F1183"/>
    <mergeCell ref="H1183:I1183"/>
    <mergeCell ref="C1184:I1184"/>
    <mergeCell ref="B1185:D1186"/>
    <mergeCell ref="E1185:F1185"/>
    <mergeCell ref="H1185:I1185"/>
    <mergeCell ref="E1186:F1186"/>
    <mergeCell ref="H1186:I1186"/>
    <mergeCell ref="C1177:I1177"/>
    <mergeCell ref="B1178:D1183"/>
    <mergeCell ref="E1178:F1178"/>
    <mergeCell ref="H1178:I1178"/>
    <mergeCell ref="E1179:F1179"/>
    <mergeCell ref="H1179:I1179"/>
    <mergeCell ref="E1180:F1180"/>
    <mergeCell ref="H1180:I1180"/>
    <mergeCell ref="E1181:F1181"/>
    <mergeCell ref="H1181:I1181"/>
    <mergeCell ref="E1176:F1176"/>
    <mergeCell ref="H1176:I1176"/>
    <mergeCell ref="B1158:D1160"/>
    <mergeCell ref="E1158:F1158"/>
    <mergeCell ref="H1158:I1158"/>
    <mergeCell ref="E1159:F1159"/>
    <mergeCell ref="H1159:I1159"/>
    <mergeCell ref="E1160:F1160"/>
    <mergeCell ref="H1160:I1160"/>
    <mergeCell ref="C1161:I1161"/>
    <mergeCell ref="E1173:F1173"/>
    <mergeCell ref="H1173:I1173"/>
    <mergeCell ref="E1174:F1174"/>
    <mergeCell ref="H1174:I1174"/>
    <mergeCell ref="E1175:F1175"/>
    <mergeCell ref="H1175:I1175"/>
    <mergeCell ref="C1168:I1168"/>
    <mergeCell ref="B1169:D1169"/>
    <mergeCell ref="E1169:F1169"/>
    <mergeCell ref="H1169:I1169"/>
    <mergeCell ref="C1170:I1170"/>
    <mergeCell ref="B1171:D1176"/>
    <mergeCell ref="E1171:F1171"/>
    <mergeCell ref="H1171:I1171"/>
    <mergeCell ref="E1172:F1172"/>
    <mergeCell ref="H1172:I1172"/>
    <mergeCell ref="E1155:F1155"/>
    <mergeCell ref="H1155:I1155"/>
    <mergeCell ref="E1156:F1156"/>
    <mergeCell ref="H1156:I1156"/>
    <mergeCell ref="E1157:F1157"/>
    <mergeCell ref="H1157:I1157"/>
    <mergeCell ref="E1152:F1152"/>
    <mergeCell ref="H1152:I1152"/>
    <mergeCell ref="E1153:F1153"/>
    <mergeCell ref="H1153:I1153"/>
    <mergeCell ref="E1154:F1154"/>
    <mergeCell ref="H1154:I1154"/>
    <mergeCell ref="H1166:I1166"/>
    <mergeCell ref="E1167:F1167"/>
    <mergeCell ref="H1167:I1167"/>
    <mergeCell ref="C1149:I1149"/>
    <mergeCell ref="B1150:D1151"/>
    <mergeCell ref="E1150:F1150"/>
    <mergeCell ref="H1150:I1150"/>
    <mergeCell ref="E1151:F1151"/>
    <mergeCell ref="H1151:I1151"/>
    <mergeCell ref="B1152:D1157"/>
    <mergeCell ref="B1162:D1167"/>
    <mergeCell ref="E1162:F1162"/>
    <mergeCell ref="H1162:I1162"/>
    <mergeCell ref="E1163:F1163"/>
    <mergeCell ref="H1163:I1163"/>
    <mergeCell ref="E1164:F1164"/>
    <mergeCell ref="H1164:I1164"/>
    <mergeCell ref="E1165:F1165"/>
    <mergeCell ref="H1165:I1165"/>
    <mergeCell ref="E1166:F1166"/>
    <mergeCell ref="H1137:I1137"/>
    <mergeCell ref="B1130:D1132"/>
    <mergeCell ref="E1130:F1130"/>
    <mergeCell ref="H1130:I1130"/>
    <mergeCell ref="E1131:F1131"/>
    <mergeCell ref="H1131:I1131"/>
    <mergeCell ref="E1132:F1132"/>
    <mergeCell ref="H1132:I1132"/>
    <mergeCell ref="H1128:I1128"/>
    <mergeCell ref="E1129:F1129"/>
    <mergeCell ref="H1129:I1129"/>
    <mergeCell ref="H1144:I1144"/>
    <mergeCell ref="E1145:F1145"/>
    <mergeCell ref="H1145:I1145"/>
    <mergeCell ref="E1146:F1146"/>
    <mergeCell ref="H1146:I1146"/>
    <mergeCell ref="B1147:D1148"/>
    <mergeCell ref="E1147:F1147"/>
    <mergeCell ref="H1147:I1147"/>
    <mergeCell ref="E1148:F1148"/>
    <mergeCell ref="H1148:I1148"/>
    <mergeCell ref="C1140:I1140"/>
    <mergeCell ref="B1141:D1141"/>
    <mergeCell ref="E1141:F1141"/>
    <mergeCell ref="H1141:I1141"/>
    <mergeCell ref="B1142:D1146"/>
    <mergeCell ref="E1142:F1142"/>
    <mergeCell ref="H1142:I1142"/>
    <mergeCell ref="E1143:F1143"/>
    <mergeCell ref="H1143:I1143"/>
    <mergeCell ref="E1144:F1144"/>
    <mergeCell ref="B1124:D1129"/>
    <mergeCell ref="E1124:F1124"/>
    <mergeCell ref="H1124:I1124"/>
    <mergeCell ref="E1125:F1125"/>
    <mergeCell ref="H1125:I1125"/>
    <mergeCell ref="E1126:F1126"/>
    <mergeCell ref="H1126:I1126"/>
    <mergeCell ref="E1127:F1127"/>
    <mergeCell ref="H1127:I1127"/>
    <mergeCell ref="E1128:F1128"/>
    <mergeCell ref="H1119:I1119"/>
    <mergeCell ref="E1120:F1120"/>
    <mergeCell ref="H1120:I1120"/>
    <mergeCell ref="E1138:F1138"/>
    <mergeCell ref="H1138:I1138"/>
    <mergeCell ref="E1139:F1139"/>
    <mergeCell ref="H1139:I1139"/>
    <mergeCell ref="C1121:I1121"/>
    <mergeCell ref="B1122:D1123"/>
    <mergeCell ref="E1122:F1122"/>
    <mergeCell ref="H1122:I1122"/>
    <mergeCell ref="E1123:F1123"/>
    <mergeCell ref="H1123:I1123"/>
    <mergeCell ref="C1133:I1133"/>
    <mergeCell ref="B1134:D1139"/>
    <mergeCell ref="E1134:F1134"/>
    <mergeCell ref="H1134:I1134"/>
    <mergeCell ref="E1135:F1135"/>
    <mergeCell ref="H1135:I1135"/>
    <mergeCell ref="E1136:F1136"/>
    <mergeCell ref="H1136:I1136"/>
    <mergeCell ref="E1137:F1137"/>
    <mergeCell ref="B1115:D1120"/>
    <mergeCell ref="E1115:F1115"/>
    <mergeCell ref="H1115:I1115"/>
    <mergeCell ref="E1116:F1116"/>
    <mergeCell ref="H1116:I1116"/>
    <mergeCell ref="E1117:F1117"/>
    <mergeCell ref="H1117:I1117"/>
    <mergeCell ref="E1118:F1118"/>
    <mergeCell ref="H1118:I1118"/>
    <mergeCell ref="E1119:F1119"/>
    <mergeCell ref="E1112:F1112"/>
    <mergeCell ref="H1112:I1112"/>
    <mergeCell ref="E1113:F1113"/>
    <mergeCell ref="H1113:I1113"/>
    <mergeCell ref="E1114:F1114"/>
    <mergeCell ref="H1114:I1114"/>
    <mergeCell ref="B1109:D1114"/>
    <mergeCell ref="E1109:F1109"/>
    <mergeCell ref="H1109:I1109"/>
    <mergeCell ref="E1110:F1110"/>
    <mergeCell ref="H1110:I1110"/>
    <mergeCell ref="E1111:F1111"/>
    <mergeCell ref="H1111:I1111"/>
    <mergeCell ref="E1099:F1099"/>
    <mergeCell ref="C1092:I1092"/>
    <mergeCell ref="B1093:D1094"/>
    <mergeCell ref="E1093:F1093"/>
    <mergeCell ref="H1093:I1093"/>
    <mergeCell ref="E1094:F1094"/>
    <mergeCell ref="H1094:I1094"/>
    <mergeCell ref="C1104:I1104"/>
    <mergeCell ref="B1105:D1108"/>
    <mergeCell ref="E1105:F1105"/>
    <mergeCell ref="H1105:I1105"/>
    <mergeCell ref="E1106:F1106"/>
    <mergeCell ref="H1106:I1106"/>
    <mergeCell ref="E1107:F1107"/>
    <mergeCell ref="H1107:I1107"/>
    <mergeCell ref="E1108:F1108"/>
    <mergeCell ref="H1108:I1108"/>
    <mergeCell ref="B1101:D1103"/>
    <mergeCell ref="E1101:F1101"/>
    <mergeCell ref="H1101:I1101"/>
    <mergeCell ref="E1102:F1102"/>
    <mergeCell ref="H1102:I1102"/>
    <mergeCell ref="E1103:F1103"/>
    <mergeCell ref="H1103:I1103"/>
    <mergeCell ref="B1089:D1091"/>
    <mergeCell ref="E1089:F1089"/>
    <mergeCell ref="H1089:I1089"/>
    <mergeCell ref="E1090:F1090"/>
    <mergeCell ref="H1090:I1090"/>
    <mergeCell ref="E1091:F1091"/>
    <mergeCell ref="H1091:I1091"/>
    <mergeCell ref="E1086:F1086"/>
    <mergeCell ref="H1086:I1086"/>
    <mergeCell ref="E1087:F1087"/>
    <mergeCell ref="H1087:I1087"/>
    <mergeCell ref="E1088:F1088"/>
    <mergeCell ref="H1088:I1088"/>
    <mergeCell ref="H1099:I1099"/>
    <mergeCell ref="E1100:F1100"/>
    <mergeCell ref="H1100:I1100"/>
    <mergeCell ref="B1083:D1088"/>
    <mergeCell ref="E1083:F1083"/>
    <mergeCell ref="H1083:I1083"/>
    <mergeCell ref="E1084:F1084"/>
    <mergeCell ref="H1084:I1084"/>
    <mergeCell ref="E1085:F1085"/>
    <mergeCell ref="H1085:I1085"/>
    <mergeCell ref="B1095:D1100"/>
    <mergeCell ref="E1095:F1095"/>
    <mergeCell ref="H1095:I1095"/>
    <mergeCell ref="E1096:F1096"/>
    <mergeCell ref="H1096:I1096"/>
    <mergeCell ref="E1097:F1097"/>
    <mergeCell ref="H1097:I1097"/>
    <mergeCell ref="E1098:F1098"/>
    <mergeCell ref="H1098:I1098"/>
    <mergeCell ref="E1079:F1079"/>
    <mergeCell ref="H1079:I1079"/>
    <mergeCell ref="C1080:I1080"/>
    <mergeCell ref="B1081:D1082"/>
    <mergeCell ref="E1081:F1081"/>
    <mergeCell ref="H1081:I1081"/>
    <mergeCell ref="E1082:F1082"/>
    <mergeCell ref="H1082:I1082"/>
    <mergeCell ref="B1075:D1076"/>
    <mergeCell ref="E1075:F1075"/>
    <mergeCell ref="H1075:I1075"/>
    <mergeCell ref="E1076:F1076"/>
    <mergeCell ref="H1076:I1076"/>
    <mergeCell ref="B1077:D1079"/>
    <mergeCell ref="E1077:F1077"/>
    <mergeCell ref="H1077:I1077"/>
    <mergeCell ref="E1078:F1078"/>
    <mergeCell ref="H1078:I1078"/>
    <mergeCell ref="H1055:I1055"/>
    <mergeCell ref="B1071:D1074"/>
    <mergeCell ref="E1071:F1071"/>
    <mergeCell ref="H1071:I1071"/>
    <mergeCell ref="E1072:F1072"/>
    <mergeCell ref="H1072:I1072"/>
    <mergeCell ref="E1073:F1073"/>
    <mergeCell ref="H1073:I1073"/>
    <mergeCell ref="E1074:F1074"/>
    <mergeCell ref="H1074:I1074"/>
    <mergeCell ref="C1068:I1068"/>
    <mergeCell ref="B1069:D1070"/>
    <mergeCell ref="E1069:F1069"/>
    <mergeCell ref="H1069:I1069"/>
    <mergeCell ref="E1070:F1070"/>
    <mergeCell ref="H1070:I1070"/>
    <mergeCell ref="B1065:D1067"/>
    <mergeCell ref="E1065:F1065"/>
    <mergeCell ref="H1065:I1065"/>
    <mergeCell ref="E1066:F1066"/>
    <mergeCell ref="H1066:I1066"/>
    <mergeCell ref="E1067:F1067"/>
    <mergeCell ref="H1067:I1067"/>
    <mergeCell ref="H1063:I1063"/>
    <mergeCell ref="E1064:F1064"/>
    <mergeCell ref="H1064:I1064"/>
    <mergeCell ref="B1043:D1045"/>
    <mergeCell ref="E1043:F1043"/>
    <mergeCell ref="H1043:I1043"/>
    <mergeCell ref="E1044:F1044"/>
    <mergeCell ref="H1044:I1044"/>
    <mergeCell ref="E1045:F1045"/>
    <mergeCell ref="H1045:I1045"/>
    <mergeCell ref="B1059:D1064"/>
    <mergeCell ref="E1059:F1059"/>
    <mergeCell ref="H1059:I1059"/>
    <mergeCell ref="E1060:F1060"/>
    <mergeCell ref="H1060:I1060"/>
    <mergeCell ref="E1061:F1061"/>
    <mergeCell ref="H1061:I1061"/>
    <mergeCell ref="E1062:F1062"/>
    <mergeCell ref="H1062:I1062"/>
    <mergeCell ref="E1063:F1063"/>
    <mergeCell ref="C1056:I1056"/>
    <mergeCell ref="B1057:D1058"/>
    <mergeCell ref="E1057:F1057"/>
    <mergeCell ref="H1057:I1057"/>
    <mergeCell ref="E1058:F1058"/>
    <mergeCell ref="H1058:I1058"/>
    <mergeCell ref="C1053:I1053"/>
    <mergeCell ref="B1054:D1054"/>
    <mergeCell ref="E1054:F1054"/>
    <mergeCell ref="H1054:I1054"/>
    <mergeCell ref="B1055:D1055"/>
    <mergeCell ref="E1055:F1055"/>
    <mergeCell ref="E1051:F1051"/>
    <mergeCell ref="H1051:I1051"/>
    <mergeCell ref="E1052:F1052"/>
    <mergeCell ref="H1052:I1052"/>
    <mergeCell ref="C1032:I1032"/>
    <mergeCell ref="B1033:D1034"/>
    <mergeCell ref="E1033:F1033"/>
    <mergeCell ref="H1033:I1033"/>
    <mergeCell ref="E1034:F1034"/>
    <mergeCell ref="H1034:I1034"/>
    <mergeCell ref="C1046:I1046"/>
    <mergeCell ref="B1047:D1052"/>
    <mergeCell ref="E1047:F1047"/>
    <mergeCell ref="H1047:I1047"/>
    <mergeCell ref="E1048:F1048"/>
    <mergeCell ref="H1048:I1048"/>
    <mergeCell ref="E1049:F1049"/>
    <mergeCell ref="H1049:I1049"/>
    <mergeCell ref="E1050:F1050"/>
    <mergeCell ref="H1050:I1050"/>
    <mergeCell ref="H1039:I1039"/>
    <mergeCell ref="E1040:F1040"/>
    <mergeCell ref="H1040:I1040"/>
    <mergeCell ref="E1041:F1041"/>
    <mergeCell ref="H1041:I1041"/>
    <mergeCell ref="E1042:F1042"/>
    <mergeCell ref="H1042:I1042"/>
    <mergeCell ref="B1035:D1042"/>
    <mergeCell ref="E1035:F1035"/>
    <mergeCell ref="H1035:I1035"/>
    <mergeCell ref="E1036:F1036"/>
    <mergeCell ref="H1036:I1036"/>
    <mergeCell ref="E1037:F1037"/>
    <mergeCell ref="H1037:I1037"/>
    <mergeCell ref="E1038:F1038"/>
    <mergeCell ref="H1038:I1038"/>
    <mergeCell ref="E1039:F1039"/>
    <mergeCell ref="H1027:I1027"/>
    <mergeCell ref="E1028:F1028"/>
    <mergeCell ref="H1028:I1028"/>
    <mergeCell ref="B1029:D1031"/>
    <mergeCell ref="E1029:F1029"/>
    <mergeCell ref="H1029:I1029"/>
    <mergeCell ref="E1030:F1030"/>
    <mergeCell ref="H1030:I1030"/>
    <mergeCell ref="E1031:F1031"/>
    <mergeCell ref="H1031:I1031"/>
    <mergeCell ref="B1023:D1028"/>
    <mergeCell ref="E1023:F1023"/>
    <mergeCell ref="H1023:I1023"/>
    <mergeCell ref="E1024:F1024"/>
    <mergeCell ref="H1024:I1024"/>
    <mergeCell ref="E1025:F1025"/>
    <mergeCell ref="H1025:I1025"/>
    <mergeCell ref="E1026:F1026"/>
    <mergeCell ref="H1026:I1026"/>
    <mergeCell ref="E1027:F1027"/>
    <mergeCell ref="E1018:F1018"/>
    <mergeCell ref="H1018:I1018"/>
    <mergeCell ref="E1019:F1019"/>
    <mergeCell ref="H1019:I1019"/>
    <mergeCell ref="C1020:I1020"/>
    <mergeCell ref="B1021:D1022"/>
    <mergeCell ref="E1021:F1021"/>
    <mergeCell ref="H1021:I1021"/>
    <mergeCell ref="E1022:F1022"/>
    <mergeCell ref="H1022:I1022"/>
    <mergeCell ref="C1013:I1013"/>
    <mergeCell ref="B1014:D1019"/>
    <mergeCell ref="E1014:F1014"/>
    <mergeCell ref="H1014:I1014"/>
    <mergeCell ref="E1015:F1015"/>
    <mergeCell ref="H1015:I1015"/>
    <mergeCell ref="E1016:F1016"/>
    <mergeCell ref="H1016:I1016"/>
    <mergeCell ref="E1017:F1017"/>
    <mergeCell ref="H1017:I1017"/>
    <mergeCell ref="H1010:I1010"/>
    <mergeCell ref="E1011:F1011"/>
    <mergeCell ref="H1011:I1011"/>
    <mergeCell ref="E1012:F1012"/>
    <mergeCell ref="H1012:I1012"/>
    <mergeCell ref="C994:I994"/>
    <mergeCell ref="B995:D996"/>
    <mergeCell ref="E995:F995"/>
    <mergeCell ref="H995:I995"/>
    <mergeCell ref="E996:F996"/>
    <mergeCell ref="C1006:I1006"/>
    <mergeCell ref="B1007:D1007"/>
    <mergeCell ref="E1007:F1007"/>
    <mergeCell ref="H1007:I1007"/>
    <mergeCell ref="B1008:D1012"/>
    <mergeCell ref="E1008:F1008"/>
    <mergeCell ref="H1008:I1008"/>
    <mergeCell ref="E1009:F1009"/>
    <mergeCell ref="H1009:I1009"/>
    <mergeCell ref="E1010:F1010"/>
    <mergeCell ref="B1003:D1005"/>
    <mergeCell ref="E1003:F1003"/>
    <mergeCell ref="H1003:I1003"/>
    <mergeCell ref="E1004:F1004"/>
    <mergeCell ref="H1004:I1004"/>
    <mergeCell ref="E1005:F1005"/>
    <mergeCell ref="H1005:I1005"/>
    <mergeCell ref="E1001:F1001"/>
    <mergeCell ref="H1001:I1001"/>
    <mergeCell ref="E1002:F1002"/>
    <mergeCell ref="H1002:I1002"/>
    <mergeCell ref="H996:I996"/>
    <mergeCell ref="B997:D1002"/>
    <mergeCell ref="E997:F997"/>
    <mergeCell ref="H997:I997"/>
    <mergeCell ref="E998:F998"/>
    <mergeCell ref="H998:I998"/>
    <mergeCell ref="E999:F999"/>
    <mergeCell ref="H999:I999"/>
    <mergeCell ref="E1000:F1000"/>
    <mergeCell ref="H1000:I1000"/>
    <mergeCell ref="E991:F991"/>
    <mergeCell ref="H991:I991"/>
    <mergeCell ref="E992:F992"/>
    <mergeCell ref="H992:I992"/>
    <mergeCell ref="E993:F993"/>
    <mergeCell ref="H993:I993"/>
    <mergeCell ref="E986:F986"/>
    <mergeCell ref="H986:I986"/>
    <mergeCell ref="C987:I987"/>
    <mergeCell ref="B988:D993"/>
    <mergeCell ref="E988:F988"/>
    <mergeCell ref="H988:I988"/>
    <mergeCell ref="E989:F989"/>
    <mergeCell ref="H989:I989"/>
    <mergeCell ref="E990:F990"/>
    <mergeCell ref="H990:I990"/>
    <mergeCell ref="E983:F983"/>
    <mergeCell ref="H983:I983"/>
    <mergeCell ref="E984:F984"/>
    <mergeCell ref="H984:I984"/>
    <mergeCell ref="E985:F985"/>
    <mergeCell ref="H985:I985"/>
    <mergeCell ref="E976:F976"/>
    <mergeCell ref="H976:I976"/>
    <mergeCell ref="E977:F977"/>
    <mergeCell ref="H977:I977"/>
    <mergeCell ref="B978:D979"/>
    <mergeCell ref="E978:F978"/>
    <mergeCell ref="H978:I978"/>
    <mergeCell ref="E979:F979"/>
    <mergeCell ref="H979:I979"/>
    <mergeCell ref="C971:I971"/>
    <mergeCell ref="B972:D977"/>
    <mergeCell ref="E972:F972"/>
    <mergeCell ref="H972:I972"/>
    <mergeCell ref="E973:F973"/>
    <mergeCell ref="H973:I973"/>
    <mergeCell ref="E974:F974"/>
    <mergeCell ref="H974:I974"/>
    <mergeCell ref="E975:F975"/>
    <mergeCell ref="H975:I975"/>
    <mergeCell ref="C980:I980"/>
    <mergeCell ref="B981:D986"/>
    <mergeCell ref="E981:F981"/>
    <mergeCell ref="H981:I981"/>
    <mergeCell ref="E982:F982"/>
    <mergeCell ref="H982:I982"/>
    <mergeCell ref="H966:I966"/>
    <mergeCell ref="E967:F967"/>
    <mergeCell ref="H967:I967"/>
    <mergeCell ref="B968:D970"/>
    <mergeCell ref="E968:F968"/>
    <mergeCell ref="H968:I968"/>
    <mergeCell ref="E969:F969"/>
    <mergeCell ref="H969:I969"/>
    <mergeCell ref="E970:F970"/>
    <mergeCell ref="H970:I970"/>
    <mergeCell ref="B962:D967"/>
    <mergeCell ref="E962:F962"/>
    <mergeCell ref="H962:I962"/>
    <mergeCell ref="E963:F963"/>
    <mergeCell ref="H963:I963"/>
    <mergeCell ref="E964:F964"/>
    <mergeCell ref="H964:I964"/>
    <mergeCell ref="E965:F965"/>
    <mergeCell ref="H965:I965"/>
    <mergeCell ref="E966:F966"/>
    <mergeCell ref="E957:F957"/>
    <mergeCell ref="H957:I957"/>
    <mergeCell ref="E958:F958"/>
    <mergeCell ref="H958:I958"/>
    <mergeCell ref="C959:I959"/>
    <mergeCell ref="B960:D961"/>
    <mergeCell ref="E960:F960"/>
    <mergeCell ref="H960:I960"/>
    <mergeCell ref="E961:F961"/>
    <mergeCell ref="H961:I961"/>
    <mergeCell ref="C952:I952"/>
    <mergeCell ref="B953:D958"/>
    <mergeCell ref="E953:F953"/>
    <mergeCell ref="H953:I953"/>
    <mergeCell ref="E954:F954"/>
    <mergeCell ref="H954:I954"/>
    <mergeCell ref="E955:F955"/>
    <mergeCell ref="H955:I955"/>
    <mergeCell ref="E956:F956"/>
    <mergeCell ref="H956:I956"/>
    <mergeCell ref="E950:F950"/>
    <mergeCell ref="H950:I950"/>
    <mergeCell ref="E951:F951"/>
    <mergeCell ref="H951:I951"/>
    <mergeCell ref="C933:I933"/>
    <mergeCell ref="B934:D935"/>
    <mergeCell ref="E934:F934"/>
    <mergeCell ref="H934:I934"/>
    <mergeCell ref="E935:F935"/>
    <mergeCell ref="H935:I935"/>
    <mergeCell ref="C945:I945"/>
    <mergeCell ref="B946:D951"/>
    <mergeCell ref="E946:F946"/>
    <mergeCell ref="H946:I946"/>
    <mergeCell ref="E947:F947"/>
    <mergeCell ref="H947:I947"/>
    <mergeCell ref="E948:F948"/>
    <mergeCell ref="H948:I948"/>
    <mergeCell ref="E949:F949"/>
    <mergeCell ref="H949:I949"/>
    <mergeCell ref="B941:D941"/>
    <mergeCell ref="E941:F941"/>
    <mergeCell ref="H941:I941"/>
    <mergeCell ref="B942:D944"/>
    <mergeCell ref="E942:F942"/>
    <mergeCell ref="H942:I942"/>
    <mergeCell ref="E943:F943"/>
    <mergeCell ref="H943:I943"/>
    <mergeCell ref="E944:F944"/>
    <mergeCell ref="H944:I944"/>
    <mergeCell ref="E932:F932"/>
    <mergeCell ref="H932:I932"/>
    <mergeCell ref="E927:F927"/>
    <mergeCell ref="H927:I927"/>
    <mergeCell ref="E928:F928"/>
    <mergeCell ref="H928:I928"/>
    <mergeCell ref="E929:F929"/>
    <mergeCell ref="H929:I929"/>
    <mergeCell ref="H940:I940"/>
    <mergeCell ref="B923:D925"/>
    <mergeCell ref="E923:F923"/>
    <mergeCell ref="H923:I923"/>
    <mergeCell ref="E924:F924"/>
    <mergeCell ref="H924:I924"/>
    <mergeCell ref="E925:F925"/>
    <mergeCell ref="H925:I925"/>
    <mergeCell ref="C926:I926"/>
    <mergeCell ref="B927:D932"/>
    <mergeCell ref="B936:D940"/>
    <mergeCell ref="E936:F936"/>
    <mergeCell ref="H936:I936"/>
    <mergeCell ref="E937:F937"/>
    <mergeCell ref="H937:I937"/>
    <mergeCell ref="E938:F938"/>
    <mergeCell ref="H938:I938"/>
    <mergeCell ref="E939:F939"/>
    <mergeCell ref="H939:I939"/>
    <mergeCell ref="E940:F940"/>
    <mergeCell ref="C914:I914"/>
    <mergeCell ref="B915:D916"/>
    <mergeCell ref="E915:F915"/>
    <mergeCell ref="H915:I915"/>
    <mergeCell ref="E916:F916"/>
    <mergeCell ref="H916:I916"/>
    <mergeCell ref="B911:D913"/>
    <mergeCell ref="E911:F911"/>
    <mergeCell ref="H911:I911"/>
    <mergeCell ref="E912:F912"/>
    <mergeCell ref="H912:I912"/>
    <mergeCell ref="E913:F913"/>
    <mergeCell ref="H913:I913"/>
    <mergeCell ref="E930:F930"/>
    <mergeCell ref="H930:I930"/>
    <mergeCell ref="E931:F931"/>
    <mergeCell ref="H931:I931"/>
    <mergeCell ref="E909:F909"/>
    <mergeCell ref="C902:I902"/>
    <mergeCell ref="B903:D904"/>
    <mergeCell ref="E903:F903"/>
    <mergeCell ref="H903:I903"/>
    <mergeCell ref="E904:F904"/>
    <mergeCell ref="H904:I904"/>
    <mergeCell ref="H896:I896"/>
    <mergeCell ref="E897:F897"/>
    <mergeCell ref="H897:I897"/>
    <mergeCell ref="E898:F898"/>
    <mergeCell ref="H898:I898"/>
    <mergeCell ref="H921:I921"/>
    <mergeCell ref="E922:F922"/>
    <mergeCell ref="H922:I922"/>
    <mergeCell ref="B899:D901"/>
    <mergeCell ref="E899:F899"/>
    <mergeCell ref="H899:I899"/>
    <mergeCell ref="E900:F900"/>
    <mergeCell ref="H900:I900"/>
    <mergeCell ref="E901:F901"/>
    <mergeCell ref="H901:I901"/>
    <mergeCell ref="B917:D922"/>
    <mergeCell ref="E917:F917"/>
    <mergeCell ref="H917:I917"/>
    <mergeCell ref="E918:F918"/>
    <mergeCell ref="H918:I918"/>
    <mergeCell ref="E919:F919"/>
    <mergeCell ref="H919:I919"/>
    <mergeCell ref="E920:F920"/>
    <mergeCell ref="H920:I920"/>
    <mergeCell ref="E921:F921"/>
    <mergeCell ref="E892:F892"/>
    <mergeCell ref="H892:I892"/>
    <mergeCell ref="B893:D898"/>
    <mergeCell ref="E893:F893"/>
    <mergeCell ref="H893:I893"/>
    <mergeCell ref="E894:F894"/>
    <mergeCell ref="H894:I894"/>
    <mergeCell ref="E895:F895"/>
    <mergeCell ref="H895:I895"/>
    <mergeCell ref="E896:F896"/>
    <mergeCell ref="H887:I887"/>
    <mergeCell ref="E888:F888"/>
    <mergeCell ref="H888:I888"/>
    <mergeCell ref="H909:I909"/>
    <mergeCell ref="E910:F910"/>
    <mergeCell ref="H910:I910"/>
    <mergeCell ref="B889:D889"/>
    <mergeCell ref="E889:F889"/>
    <mergeCell ref="H889:I889"/>
    <mergeCell ref="C890:I890"/>
    <mergeCell ref="B891:D892"/>
    <mergeCell ref="E891:F891"/>
    <mergeCell ref="H891:I891"/>
    <mergeCell ref="B905:D910"/>
    <mergeCell ref="E905:F905"/>
    <mergeCell ref="H905:I905"/>
    <mergeCell ref="E906:F906"/>
    <mergeCell ref="H906:I906"/>
    <mergeCell ref="E907:F907"/>
    <mergeCell ref="H907:I907"/>
    <mergeCell ref="E908:F908"/>
    <mergeCell ref="H908:I908"/>
    <mergeCell ref="B883:D888"/>
    <mergeCell ref="E883:F883"/>
    <mergeCell ref="H883:I883"/>
    <mergeCell ref="E884:F884"/>
    <mergeCell ref="H884:I884"/>
    <mergeCell ref="E885:F885"/>
    <mergeCell ref="H885:I885"/>
    <mergeCell ref="E886:F886"/>
    <mergeCell ref="H886:I886"/>
    <mergeCell ref="E887:F887"/>
    <mergeCell ref="E880:F880"/>
    <mergeCell ref="H880:I880"/>
    <mergeCell ref="C881:I881"/>
    <mergeCell ref="B882:D882"/>
    <mergeCell ref="E882:F882"/>
    <mergeCell ref="H882:I882"/>
    <mergeCell ref="H876:I876"/>
    <mergeCell ref="E877:F877"/>
    <mergeCell ref="H877:I877"/>
    <mergeCell ref="B878:D880"/>
    <mergeCell ref="E878:F878"/>
    <mergeCell ref="H878:I878"/>
    <mergeCell ref="E879:F879"/>
    <mergeCell ref="H879:I879"/>
    <mergeCell ref="E872:F872"/>
    <mergeCell ref="H872:I872"/>
    <mergeCell ref="E873:F873"/>
    <mergeCell ref="H873:I873"/>
    <mergeCell ref="B874:D877"/>
    <mergeCell ref="E874:F874"/>
    <mergeCell ref="H874:I874"/>
    <mergeCell ref="E875:F875"/>
    <mergeCell ref="H875:I875"/>
    <mergeCell ref="E876:F876"/>
    <mergeCell ref="E867:F867"/>
    <mergeCell ref="H867:I867"/>
    <mergeCell ref="E868:F868"/>
    <mergeCell ref="H868:I868"/>
    <mergeCell ref="C869:I869"/>
    <mergeCell ref="B870:D871"/>
    <mergeCell ref="E870:F870"/>
    <mergeCell ref="H870:I870"/>
    <mergeCell ref="E871:F871"/>
    <mergeCell ref="H871:I871"/>
    <mergeCell ref="B872:D873"/>
    <mergeCell ref="C862:I862"/>
    <mergeCell ref="B863:D868"/>
    <mergeCell ref="E863:F863"/>
    <mergeCell ref="H863:I863"/>
    <mergeCell ref="E864:F864"/>
    <mergeCell ref="H864:I864"/>
    <mergeCell ref="E865:F865"/>
    <mergeCell ref="H865:I865"/>
    <mergeCell ref="E866:F866"/>
    <mergeCell ref="H866:I866"/>
    <mergeCell ref="H857:I857"/>
    <mergeCell ref="E858:F858"/>
    <mergeCell ref="H858:I858"/>
    <mergeCell ref="B859:D861"/>
    <mergeCell ref="E859:F859"/>
    <mergeCell ref="H859:I859"/>
    <mergeCell ref="E860:F860"/>
    <mergeCell ref="H860:I860"/>
    <mergeCell ref="E861:F861"/>
    <mergeCell ref="H861:I861"/>
    <mergeCell ref="H836:I836"/>
    <mergeCell ref="E837:F837"/>
    <mergeCell ref="H837:I837"/>
    <mergeCell ref="B853:D858"/>
    <mergeCell ref="E853:F853"/>
    <mergeCell ref="H853:I853"/>
    <mergeCell ref="E854:F854"/>
    <mergeCell ref="H854:I854"/>
    <mergeCell ref="E855:F855"/>
    <mergeCell ref="H855:I855"/>
    <mergeCell ref="E856:F856"/>
    <mergeCell ref="H856:I856"/>
    <mergeCell ref="E857:F857"/>
    <mergeCell ref="H849:I849"/>
    <mergeCell ref="C850:I850"/>
    <mergeCell ref="B851:D852"/>
    <mergeCell ref="E851:F851"/>
    <mergeCell ref="H851:I851"/>
    <mergeCell ref="E852:F852"/>
    <mergeCell ref="H852:I852"/>
    <mergeCell ref="B847:D849"/>
    <mergeCell ref="E847:F847"/>
    <mergeCell ref="H847:I847"/>
    <mergeCell ref="E848:F848"/>
    <mergeCell ref="H848:I848"/>
    <mergeCell ref="E849:F849"/>
    <mergeCell ref="E828:F828"/>
    <mergeCell ref="H828:I828"/>
    <mergeCell ref="H845:I845"/>
    <mergeCell ref="E846:F846"/>
    <mergeCell ref="H846:I846"/>
    <mergeCell ref="B823:D825"/>
    <mergeCell ref="E823:F823"/>
    <mergeCell ref="H823:I823"/>
    <mergeCell ref="E824:F824"/>
    <mergeCell ref="H824:I824"/>
    <mergeCell ref="E825:F825"/>
    <mergeCell ref="H825:I825"/>
    <mergeCell ref="B841:D846"/>
    <mergeCell ref="E841:F841"/>
    <mergeCell ref="H841:I841"/>
    <mergeCell ref="E842:F842"/>
    <mergeCell ref="H842:I842"/>
    <mergeCell ref="E843:F843"/>
    <mergeCell ref="H843:I843"/>
    <mergeCell ref="E844:F844"/>
    <mergeCell ref="H844:I844"/>
    <mergeCell ref="E845:F845"/>
    <mergeCell ref="C838:I838"/>
    <mergeCell ref="B839:D840"/>
    <mergeCell ref="E839:F839"/>
    <mergeCell ref="H839:I839"/>
    <mergeCell ref="E840:F840"/>
    <mergeCell ref="H840:I840"/>
    <mergeCell ref="B835:D837"/>
    <mergeCell ref="E835:F835"/>
    <mergeCell ref="H835:I835"/>
    <mergeCell ref="E836:F836"/>
    <mergeCell ref="E822:F822"/>
    <mergeCell ref="H822:I822"/>
    <mergeCell ref="E817:F817"/>
    <mergeCell ref="H817:I817"/>
    <mergeCell ref="E818:F818"/>
    <mergeCell ref="H818:I818"/>
    <mergeCell ref="E819:F819"/>
    <mergeCell ref="H819:I819"/>
    <mergeCell ref="H833:I833"/>
    <mergeCell ref="E834:F834"/>
    <mergeCell ref="H834:I834"/>
    <mergeCell ref="C814:I814"/>
    <mergeCell ref="B815:D816"/>
    <mergeCell ref="E815:F815"/>
    <mergeCell ref="H815:I815"/>
    <mergeCell ref="E816:F816"/>
    <mergeCell ref="H816:I816"/>
    <mergeCell ref="B817:D822"/>
    <mergeCell ref="B829:D834"/>
    <mergeCell ref="E829:F829"/>
    <mergeCell ref="H829:I829"/>
    <mergeCell ref="E830:F830"/>
    <mergeCell ref="H830:I830"/>
    <mergeCell ref="E831:F831"/>
    <mergeCell ref="H831:I831"/>
    <mergeCell ref="E832:F832"/>
    <mergeCell ref="H832:I832"/>
    <mergeCell ref="E833:F833"/>
    <mergeCell ref="C826:I826"/>
    <mergeCell ref="B827:D828"/>
    <mergeCell ref="E827:F827"/>
    <mergeCell ref="H827:I827"/>
    <mergeCell ref="H811:I811"/>
    <mergeCell ref="E812:F812"/>
    <mergeCell ref="H812:I812"/>
    <mergeCell ref="E813:F813"/>
    <mergeCell ref="B805:D806"/>
    <mergeCell ref="E805:F805"/>
    <mergeCell ref="H805:I805"/>
    <mergeCell ref="E806:F806"/>
    <mergeCell ref="H806:I806"/>
    <mergeCell ref="B807:D810"/>
    <mergeCell ref="E807:F807"/>
    <mergeCell ref="H807:I807"/>
    <mergeCell ref="E808:F808"/>
    <mergeCell ref="H808:I808"/>
    <mergeCell ref="E820:F820"/>
    <mergeCell ref="H820:I820"/>
    <mergeCell ref="E821:F821"/>
    <mergeCell ref="H821:I821"/>
    <mergeCell ref="B803:D804"/>
    <mergeCell ref="E803:F803"/>
    <mergeCell ref="H803:I803"/>
    <mergeCell ref="E804:F804"/>
    <mergeCell ref="H804:I804"/>
    <mergeCell ref="B785:D787"/>
    <mergeCell ref="E785:F785"/>
    <mergeCell ref="H785:I785"/>
    <mergeCell ref="E786:F786"/>
    <mergeCell ref="H786:I786"/>
    <mergeCell ref="H799:I799"/>
    <mergeCell ref="E800:F800"/>
    <mergeCell ref="H800:I800"/>
    <mergeCell ref="E801:F801"/>
    <mergeCell ref="H801:I801"/>
    <mergeCell ref="C802:I802"/>
    <mergeCell ref="H813:I813"/>
    <mergeCell ref="C795:I795"/>
    <mergeCell ref="B796:D801"/>
    <mergeCell ref="E796:F796"/>
    <mergeCell ref="H796:I796"/>
    <mergeCell ref="E797:F797"/>
    <mergeCell ref="H797:I797"/>
    <mergeCell ref="E798:F798"/>
    <mergeCell ref="H798:I798"/>
    <mergeCell ref="E799:F799"/>
    <mergeCell ref="E809:F809"/>
    <mergeCell ref="H809:I809"/>
    <mergeCell ref="E810:F810"/>
    <mergeCell ref="H810:I810"/>
    <mergeCell ref="B811:D813"/>
    <mergeCell ref="E811:F811"/>
    <mergeCell ref="H772:I772"/>
    <mergeCell ref="H775:I775"/>
    <mergeCell ref="E792:F792"/>
    <mergeCell ref="H792:I792"/>
    <mergeCell ref="E793:F793"/>
    <mergeCell ref="H793:I793"/>
    <mergeCell ref="E794:F794"/>
    <mergeCell ref="H794:I794"/>
    <mergeCell ref="E787:F787"/>
    <mergeCell ref="H787:I787"/>
    <mergeCell ref="C788:I788"/>
    <mergeCell ref="B789:D794"/>
    <mergeCell ref="E789:F789"/>
    <mergeCell ref="H789:I789"/>
    <mergeCell ref="E790:F790"/>
    <mergeCell ref="H790:I790"/>
    <mergeCell ref="E791:F791"/>
    <mergeCell ref="H791:I791"/>
    <mergeCell ref="H783:I783"/>
    <mergeCell ref="E784:F784"/>
    <mergeCell ref="H784:I784"/>
    <mergeCell ref="B779:D784"/>
    <mergeCell ref="E779:F779"/>
    <mergeCell ref="H779:I779"/>
    <mergeCell ref="E780:F780"/>
    <mergeCell ref="H780:I780"/>
    <mergeCell ref="E781:F781"/>
    <mergeCell ref="H781:I781"/>
    <mergeCell ref="E782:F782"/>
    <mergeCell ref="H782:I782"/>
    <mergeCell ref="E783:F783"/>
    <mergeCell ref="C776:I776"/>
    <mergeCell ref="B777:D778"/>
    <mergeCell ref="E777:F777"/>
    <mergeCell ref="H777:I777"/>
    <mergeCell ref="E778:F778"/>
    <mergeCell ref="H778:I778"/>
    <mergeCell ref="B773:D775"/>
    <mergeCell ref="E773:F773"/>
    <mergeCell ref="H773:I773"/>
    <mergeCell ref="E774:F774"/>
    <mergeCell ref="H774:I774"/>
    <mergeCell ref="E775:F775"/>
    <mergeCell ref="B749:D751"/>
    <mergeCell ref="E749:F749"/>
    <mergeCell ref="H749:I749"/>
    <mergeCell ref="E750:F750"/>
    <mergeCell ref="H750:I750"/>
    <mergeCell ref="E751:F751"/>
    <mergeCell ref="H751:I751"/>
    <mergeCell ref="B767:D772"/>
    <mergeCell ref="E767:F767"/>
    <mergeCell ref="H767:I767"/>
    <mergeCell ref="E768:F768"/>
    <mergeCell ref="H768:I768"/>
    <mergeCell ref="E769:F769"/>
    <mergeCell ref="H769:I769"/>
    <mergeCell ref="E770:F770"/>
    <mergeCell ref="H770:I770"/>
    <mergeCell ref="E771:F771"/>
    <mergeCell ref="C764:I764"/>
    <mergeCell ref="B765:D766"/>
    <mergeCell ref="E765:F765"/>
    <mergeCell ref="H765:I765"/>
    <mergeCell ref="E766:F766"/>
    <mergeCell ref="H766:I766"/>
    <mergeCell ref="B761:D763"/>
    <mergeCell ref="E761:F761"/>
    <mergeCell ref="H761:I761"/>
    <mergeCell ref="E762:F762"/>
    <mergeCell ref="H762:I762"/>
    <mergeCell ref="E763:F763"/>
    <mergeCell ref="H763:I763"/>
    <mergeCell ref="H771:I771"/>
    <mergeCell ref="E772:F772"/>
    <mergeCell ref="C740:I740"/>
    <mergeCell ref="B741:D742"/>
    <mergeCell ref="E741:F741"/>
    <mergeCell ref="H741:I741"/>
    <mergeCell ref="E742:F742"/>
    <mergeCell ref="H742:I742"/>
    <mergeCell ref="H759:I759"/>
    <mergeCell ref="E760:F760"/>
    <mergeCell ref="H760:I760"/>
    <mergeCell ref="B737:D739"/>
    <mergeCell ref="E737:F737"/>
    <mergeCell ref="H737:I737"/>
    <mergeCell ref="E738:F738"/>
    <mergeCell ref="H738:I738"/>
    <mergeCell ref="E739:F739"/>
    <mergeCell ref="H739:I739"/>
    <mergeCell ref="B755:D760"/>
    <mergeCell ref="E755:F755"/>
    <mergeCell ref="H755:I755"/>
    <mergeCell ref="E756:F756"/>
    <mergeCell ref="H756:I756"/>
    <mergeCell ref="E757:F757"/>
    <mergeCell ref="H757:I757"/>
    <mergeCell ref="E758:F758"/>
    <mergeCell ref="H758:I758"/>
    <mergeCell ref="E759:F759"/>
    <mergeCell ref="C752:I752"/>
    <mergeCell ref="B753:D754"/>
    <mergeCell ref="E753:F753"/>
    <mergeCell ref="H753:I753"/>
    <mergeCell ref="E754:F754"/>
    <mergeCell ref="H754:I754"/>
    <mergeCell ref="E734:F734"/>
    <mergeCell ref="H734:I734"/>
    <mergeCell ref="E735:F735"/>
    <mergeCell ref="H735:I735"/>
    <mergeCell ref="E736:F736"/>
    <mergeCell ref="H736:I736"/>
    <mergeCell ref="E731:F731"/>
    <mergeCell ref="H731:I731"/>
    <mergeCell ref="E732:F732"/>
    <mergeCell ref="H732:I732"/>
    <mergeCell ref="E733:F733"/>
    <mergeCell ref="H733:I733"/>
    <mergeCell ref="H747:I747"/>
    <mergeCell ref="E748:F748"/>
    <mergeCell ref="H748:I748"/>
    <mergeCell ref="C728:I728"/>
    <mergeCell ref="B729:D730"/>
    <mergeCell ref="E729:F729"/>
    <mergeCell ref="H729:I729"/>
    <mergeCell ref="E730:F730"/>
    <mergeCell ref="H730:I730"/>
    <mergeCell ref="B731:D736"/>
    <mergeCell ref="B743:D748"/>
    <mergeCell ref="E743:F743"/>
    <mergeCell ref="H743:I743"/>
    <mergeCell ref="E744:F744"/>
    <mergeCell ref="H744:I744"/>
    <mergeCell ref="E745:F745"/>
    <mergeCell ref="H745:I745"/>
    <mergeCell ref="E746:F746"/>
    <mergeCell ref="H746:I746"/>
    <mergeCell ref="E747:F747"/>
    <mergeCell ref="H712:I712"/>
    <mergeCell ref="E713:F713"/>
    <mergeCell ref="H713:I713"/>
    <mergeCell ref="E726:F726"/>
    <mergeCell ref="H726:I726"/>
    <mergeCell ref="E727:F727"/>
    <mergeCell ref="H727:I727"/>
    <mergeCell ref="B707:D708"/>
    <mergeCell ref="E707:F707"/>
    <mergeCell ref="H707:I707"/>
    <mergeCell ref="E708:F708"/>
    <mergeCell ref="H708:I708"/>
    <mergeCell ref="C709:I709"/>
    <mergeCell ref="C721:I721"/>
    <mergeCell ref="B722:D727"/>
    <mergeCell ref="E722:F722"/>
    <mergeCell ref="H722:I722"/>
    <mergeCell ref="E723:F723"/>
    <mergeCell ref="H723:I723"/>
    <mergeCell ref="E724:F724"/>
    <mergeCell ref="H724:I724"/>
    <mergeCell ref="E725:F725"/>
    <mergeCell ref="H725:I725"/>
    <mergeCell ref="B718:D720"/>
    <mergeCell ref="E718:F718"/>
    <mergeCell ref="H718:I718"/>
    <mergeCell ref="E719:F719"/>
    <mergeCell ref="H719:I719"/>
    <mergeCell ref="E720:F720"/>
    <mergeCell ref="H720:I720"/>
    <mergeCell ref="E706:F706"/>
    <mergeCell ref="H706:I706"/>
    <mergeCell ref="H700:I700"/>
    <mergeCell ref="E701:F701"/>
    <mergeCell ref="H701:I701"/>
    <mergeCell ref="E702:F702"/>
    <mergeCell ref="H702:I702"/>
    <mergeCell ref="E703:F703"/>
    <mergeCell ref="H703:I703"/>
    <mergeCell ref="E717:F717"/>
    <mergeCell ref="H717:I717"/>
    <mergeCell ref="C697:I697"/>
    <mergeCell ref="B698:D699"/>
    <mergeCell ref="E698:F698"/>
    <mergeCell ref="H698:I698"/>
    <mergeCell ref="E699:F699"/>
    <mergeCell ref="H699:I699"/>
    <mergeCell ref="B700:D706"/>
    <mergeCell ref="E700:F700"/>
    <mergeCell ref="E714:F714"/>
    <mergeCell ref="H714:I714"/>
    <mergeCell ref="E715:F715"/>
    <mergeCell ref="H715:I715"/>
    <mergeCell ref="E716:F716"/>
    <mergeCell ref="H716:I716"/>
    <mergeCell ref="B710:D711"/>
    <mergeCell ref="E710:F710"/>
    <mergeCell ref="H710:I710"/>
    <mergeCell ref="E711:F711"/>
    <mergeCell ref="H711:I711"/>
    <mergeCell ref="B712:D717"/>
    <mergeCell ref="E712:F712"/>
    <mergeCell ref="B687:D687"/>
    <mergeCell ref="E687:F687"/>
    <mergeCell ref="H687:I687"/>
    <mergeCell ref="C688:I688"/>
    <mergeCell ref="B689:D689"/>
    <mergeCell ref="E689:F689"/>
    <mergeCell ref="H689:I689"/>
    <mergeCell ref="B683:D683"/>
    <mergeCell ref="E683:F683"/>
    <mergeCell ref="H683:I683"/>
    <mergeCell ref="C684:I684"/>
    <mergeCell ref="B685:D685"/>
    <mergeCell ref="E685:F685"/>
    <mergeCell ref="H685:I685"/>
    <mergeCell ref="E704:F704"/>
    <mergeCell ref="H704:I704"/>
    <mergeCell ref="E705:F705"/>
    <mergeCell ref="H705:I705"/>
    <mergeCell ref="C666:I666"/>
    <mergeCell ref="B667:D667"/>
    <mergeCell ref="E667:F667"/>
    <mergeCell ref="H667:I667"/>
    <mergeCell ref="B668:D673"/>
    <mergeCell ref="E677:F677"/>
    <mergeCell ref="H677:I677"/>
    <mergeCell ref="C678:I678"/>
    <mergeCell ref="B679:D679"/>
    <mergeCell ref="E679:F679"/>
    <mergeCell ref="H679:I679"/>
    <mergeCell ref="E695:F695"/>
    <mergeCell ref="H695:I695"/>
    <mergeCell ref="E696:F696"/>
    <mergeCell ref="H696:I696"/>
    <mergeCell ref="C674:I674"/>
    <mergeCell ref="B675:D675"/>
    <mergeCell ref="E675:F675"/>
    <mergeCell ref="H675:I675"/>
    <mergeCell ref="C676:I676"/>
    <mergeCell ref="B677:D677"/>
    <mergeCell ref="C690:I690"/>
    <mergeCell ref="B691:D696"/>
    <mergeCell ref="E691:F691"/>
    <mergeCell ref="H691:I691"/>
    <mergeCell ref="E692:F692"/>
    <mergeCell ref="H692:I692"/>
    <mergeCell ref="E693:F693"/>
    <mergeCell ref="H693:I693"/>
    <mergeCell ref="E694:F694"/>
    <mergeCell ref="H694:I694"/>
    <mergeCell ref="C686:I686"/>
    <mergeCell ref="E671:F671"/>
    <mergeCell ref="H671:I671"/>
    <mergeCell ref="E672:F672"/>
    <mergeCell ref="H672:I672"/>
    <mergeCell ref="E673:F673"/>
    <mergeCell ref="H673:I673"/>
    <mergeCell ref="E668:F668"/>
    <mergeCell ref="H668:I668"/>
    <mergeCell ref="E669:F669"/>
    <mergeCell ref="H669:I669"/>
    <mergeCell ref="E670:F670"/>
    <mergeCell ref="H670:I670"/>
    <mergeCell ref="C680:I680"/>
    <mergeCell ref="B681:D681"/>
    <mergeCell ref="E681:F681"/>
    <mergeCell ref="H681:I681"/>
    <mergeCell ref="C682:I682"/>
    <mergeCell ref="H662:I662"/>
    <mergeCell ref="E663:F663"/>
    <mergeCell ref="H663:I663"/>
    <mergeCell ref="E664:F664"/>
    <mergeCell ref="H664:I664"/>
    <mergeCell ref="E665:F665"/>
    <mergeCell ref="H665:I665"/>
    <mergeCell ref="C658:I658"/>
    <mergeCell ref="B659:D659"/>
    <mergeCell ref="E659:F659"/>
    <mergeCell ref="H659:I659"/>
    <mergeCell ref="B660:D665"/>
    <mergeCell ref="E660:F660"/>
    <mergeCell ref="H660:I660"/>
    <mergeCell ref="E661:F661"/>
    <mergeCell ref="H661:I661"/>
    <mergeCell ref="E662:F662"/>
    <mergeCell ref="H654:I654"/>
    <mergeCell ref="E655:F655"/>
    <mergeCell ref="H655:I655"/>
    <mergeCell ref="E656:F656"/>
    <mergeCell ref="H656:I656"/>
    <mergeCell ref="E657:F657"/>
    <mergeCell ref="H657:I657"/>
    <mergeCell ref="C650:I650"/>
    <mergeCell ref="B651:D651"/>
    <mergeCell ref="E651:F651"/>
    <mergeCell ref="H651:I651"/>
    <mergeCell ref="B652:D657"/>
    <mergeCell ref="E652:F652"/>
    <mergeCell ref="H652:I652"/>
    <mergeCell ref="E653:F653"/>
    <mergeCell ref="H653:I653"/>
    <mergeCell ref="E654:F654"/>
    <mergeCell ref="H646:I646"/>
    <mergeCell ref="E647:F647"/>
    <mergeCell ref="H647:I647"/>
    <mergeCell ref="E648:F648"/>
    <mergeCell ref="H648:I648"/>
    <mergeCell ref="E649:F649"/>
    <mergeCell ref="H649:I649"/>
    <mergeCell ref="C642:I642"/>
    <mergeCell ref="B643:D643"/>
    <mergeCell ref="E643:F643"/>
    <mergeCell ref="H643:I643"/>
    <mergeCell ref="B644:D649"/>
    <mergeCell ref="E644:F644"/>
    <mergeCell ref="H644:I644"/>
    <mergeCell ref="E645:F645"/>
    <mergeCell ref="H645:I645"/>
    <mergeCell ref="E646:F646"/>
    <mergeCell ref="H640:I640"/>
    <mergeCell ref="E641:F641"/>
    <mergeCell ref="H641:I641"/>
    <mergeCell ref="B621:D623"/>
    <mergeCell ref="E621:F621"/>
    <mergeCell ref="H621:I621"/>
    <mergeCell ref="E622:F622"/>
    <mergeCell ref="H622:I622"/>
    <mergeCell ref="E623:F623"/>
    <mergeCell ref="H623:I623"/>
    <mergeCell ref="B636:D641"/>
    <mergeCell ref="E636:F636"/>
    <mergeCell ref="H636:I636"/>
    <mergeCell ref="E637:F637"/>
    <mergeCell ref="H637:I637"/>
    <mergeCell ref="E638:F638"/>
    <mergeCell ref="H638:I638"/>
    <mergeCell ref="E639:F639"/>
    <mergeCell ref="H639:I639"/>
    <mergeCell ref="E640:F640"/>
    <mergeCell ref="C632:I632"/>
    <mergeCell ref="B633:D633"/>
    <mergeCell ref="E633:F633"/>
    <mergeCell ref="H633:I633"/>
    <mergeCell ref="C634:I634"/>
    <mergeCell ref="B635:D635"/>
    <mergeCell ref="E635:F635"/>
    <mergeCell ref="H635:I635"/>
    <mergeCell ref="H618:I618"/>
    <mergeCell ref="E619:F619"/>
    <mergeCell ref="C612:I612"/>
    <mergeCell ref="B613:D614"/>
    <mergeCell ref="E613:F613"/>
    <mergeCell ref="H613:I613"/>
    <mergeCell ref="E614:F614"/>
    <mergeCell ref="H614:I614"/>
    <mergeCell ref="H628:I628"/>
    <mergeCell ref="E629:F629"/>
    <mergeCell ref="H629:I629"/>
    <mergeCell ref="E630:F630"/>
    <mergeCell ref="H630:I630"/>
    <mergeCell ref="E631:F631"/>
    <mergeCell ref="H631:I631"/>
    <mergeCell ref="C624:I624"/>
    <mergeCell ref="B625:D625"/>
    <mergeCell ref="E625:F625"/>
    <mergeCell ref="H625:I625"/>
    <mergeCell ref="B626:D631"/>
    <mergeCell ref="E626:F626"/>
    <mergeCell ref="H626:I626"/>
    <mergeCell ref="E627:F627"/>
    <mergeCell ref="H627:I627"/>
    <mergeCell ref="E628:F628"/>
    <mergeCell ref="B609:D611"/>
    <mergeCell ref="E609:F609"/>
    <mergeCell ref="H609:I609"/>
    <mergeCell ref="E610:F610"/>
    <mergeCell ref="H610:I610"/>
    <mergeCell ref="E611:F611"/>
    <mergeCell ref="H611:I611"/>
    <mergeCell ref="E606:F606"/>
    <mergeCell ref="H606:I606"/>
    <mergeCell ref="B607:D608"/>
    <mergeCell ref="E607:F607"/>
    <mergeCell ref="H607:I607"/>
    <mergeCell ref="E608:F608"/>
    <mergeCell ref="H608:I608"/>
    <mergeCell ref="H619:I619"/>
    <mergeCell ref="E620:F620"/>
    <mergeCell ref="H620:I620"/>
    <mergeCell ref="B603:D606"/>
    <mergeCell ref="E603:F603"/>
    <mergeCell ref="H603:I603"/>
    <mergeCell ref="E604:F604"/>
    <mergeCell ref="H604:I604"/>
    <mergeCell ref="E605:F605"/>
    <mergeCell ref="H605:I605"/>
    <mergeCell ref="B615:D620"/>
    <mergeCell ref="E615:F615"/>
    <mergeCell ref="H615:I615"/>
    <mergeCell ref="E616:F616"/>
    <mergeCell ref="H616:I616"/>
    <mergeCell ref="E617:F617"/>
    <mergeCell ref="H617:I617"/>
    <mergeCell ref="E618:F618"/>
    <mergeCell ref="E598:F598"/>
    <mergeCell ref="H598:I598"/>
    <mergeCell ref="E599:F599"/>
    <mergeCell ref="H599:I599"/>
    <mergeCell ref="C600:I600"/>
    <mergeCell ref="B601:D602"/>
    <mergeCell ref="E601:F601"/>
    <mergeCell ref="H601:I601"/>
    <mergeCell ref="E602:F602"/>
    <mergeCell ref="H602:I602"/>
    <mergeCell ref="C593:I593"/>
    <mergeCell ref="B594:D599"/>
    <mergeCell ref="E594:F594"/>
    <mergeCell ref="H594:I594"/>
    <mergeCell ref="E595:F595"/>
    <mergeCell ref="H595:I595"/>
    <mergeCell ref="E596:F596"/>
    <mergeCell ref="H596:I596"/>
    <mergeCell ref="E597:F597"/>
    <mergeCell ref="H597:I597"/>
    <mergeCell ref="E592:F592"/>
    <mergeCell ref="H592:I592"/>
    <mergeCell ref="B572:D575"/>
    <mergeCell ref="E572:F572"/>
    <mergeCell ref="H572:I572"/>
    <mergeCell ref="E573:F573"/>
    <mergeCell ref="H573:I573"/>
    <mergeCell ref="E574:F574"/>
    <mergeCell ref="C586:I586"/>
    <mergeCell ref="B587:D592"/>
    <mergeCell ref="E587:F587"/>
    <mergeCell ref="H587:I587"/>
    <mergeCell ref="E588:F588"/>
    <mergeCell ref="H588:I588"/>
    <mergeCell ref="E589:F589"/>
    <mergeCell ref="H589:I589"/>
    <mergeCell ref="E590:F590"/>
    <mergeCell ref="H590:I590"/>
    <mergeCell ref="C582:I582"/>
    <mergeCell ref="B583:D585"/>
    <mergeCell ref="E583:F583"/>
    <mergeCell ref="H583:I583"/>
    <mergeCell ref="E584:F584"/>
    <mergeCell ref="H584:I584"/>
    <mergeCell ref="E585:F585"/>
    <mergeCell ref="H585:I585"/>
    <mergeCell ref="B578:D581"/>
    <mergeCell ref="E578:F578"/>
    <mergeCell ref="H578:I578"/>
    <mergeCell ref="E579:F579"/>
    <mergeCell ref="H579:I579"/>
    <mergeCell ref="E580:F580"/>
    <mergeCell ref="H580:I580"/>
    <mergeCell ref="E581:F581"/>
    <mergeCell ref="H581:I581"/>
    <mergeCell ref="H574:I574"/>
    <mergeCell ref="E575:F575"/>
    <mergeCell ref="H575:I575"/>
    <mergeCell ref="C576:I576"/>
    <mergeCell ref="B577:D577"/>
    <mergeCell ref="E577:F577"/>
    <mergeCell ref="H577:I577"/>
    <mergeCell ref="E591:F591"/>
    <mergeCell ref="H591:I591"/>
    <mergeCell ref="H568:I568"/>
    <mergeCell ref="E569:F569"/>
    <mergeCell ref="H569:I569"/>
    <mergeCell ref="C570:I570"/>
    <mergeCell ref="B571:D571"/>
    <mergeCell ref="E571:F571"/>
    <mergeCell ref="H571:I571"/>
    <mergeCell ref="B564:D569"/>
    <mergeCell ref="E564:F564"/>
    <mergeCell ref="H564:I564"/>
    <mergeCell ref="E565:F565"/>
    <mergeCell ref="H565:I565"/>
    <mergeCell ref="E566:F566"/>
    <mergeCell ref="H566:I566"/>
    <mergeCell ref="E567:F567"/>
    <mergeCell ref="H567:I567"/>
    <mergeCell ref="E568:F568"/>
    <mergeCell ref="C560:I560"/>
    <mergeCell ref="B561:D561"/>
    <mergeCell ref="E561:F561"/>
    <mergeCell ref="H561:I561"/>
    <mergeCell ref="C562:I562"/>
    <mergeCell ref="B563:D563"/>
    <mergeCell ref="E563:F563"/>
    <mergeCell ref="H563:I563"/>
    <mergeCell ref="B556:D559"/>
    <mergeCell ref="E556:F556"/>
    <mergeCell ref="H556:I556"/>
    <mergeCell ref="E557:F557"/>
    <mergeCell ref="H557:I557"/>
    <mergeCell ref="E558:F558"/>
    <mergeCell ref="H558:I558"/>
    <mergeCell ref="E559:F559"/>
    <mergeCell ref="H559:I559"/>
    <mergeCell ref="H540:I540"/>
    <mergeCell ref="E541:F541"/>
    <mergeCell ref="H541:I541"/>
    <mergeCell ref="C542:I542"/>
    <mergeCell ref="H552:I552"/>
    <mergeCell ref="E553:F553"/>
    <mergeCell ref="H553:I553"/>
    <mergeCell ref="C554:I554"/>
    <mergeCell ref="B555:D555"/>
    <mergeCell ref="E555:F555"/>
    <mergeCell ref="H555:I555"/>
    <mergeCell ref="C548:I548"/>
    <mergeCell ref="B549:D549"/>
    <mergeCell ref="E549:F549"/>
    <mergeCell ref="H549:I549"/>
    <mergeCell ref="B550:D553"/>
    <mergeCell ref="E550:F550"/>
    <mergeCell ref="H550:I550"/>
    <mergeCell ref="E551:F551"/>
    <mergeCell ref="H551:I551"/>
    <mergeCell ref="E552:F552"/>
    <mergeCell ref="H535:I535"/>
    <mergeCell ref="C536:I536"/>
    <mergeCell ref="B537:D537"/>
    <mergeCell ref="E537:F537"/>
    <mergeCell ref="H537:I537"/>
    <mergeCell ref="B538:D539"/>
    <mergeCell ref="E538:F538"/>
    <mergeCell ref="H538:I538"/>
    <mergeCell ref="E539:F539"/>
    <mergeCell ref="H539:I539"/>
    <mergeCell ref="E547:F547"/>
    <mergeCell ref="H547:I547"/>
    <mergeCell ref="B532:D535"/>
    <mergeCell ref="E532:F532"/>
    <mergeCell ref="H532:I532"/>
    <mergeCell ref="E533:F533"/>
    <mergeCell ref="H533:I533"/>
    <mergeCell ref="E534:F534"/>
    <mergeCell ref="H534:I534"/>
    <mergeCell ref="E535:F535"/>
    <mergeCell ref="B543:D543"/>
    <mergeCell ref="E543:F543"/>
    <mergeCell ref="H543:I543"/>
    <mergeCell ref="B544:D547"/>
    <mergeCell ref="E544:F544"/>
    <mergeCell ref="H544:I544"/>
    <mergeCell ref="E545:F545"/>
    <mergeCell ref="H545:I545"/>
    <mergeCell ref="E546:F546"/>
    <mergeCell ref="H546:I546"/>
    <mergeCell ref="B540:D541"/>
    <mergeCell ref="E540:F540"/>
    <mergeCell ref="C530:I530"/>
    <mergeCell ref="B531:D531"/>
    <mergeCell ref="E531:F531"/>
    <mergeCell ref="H531:I531"/>
    <mergeCell ref="C515:I515"/>
    <mergeCell ref="B516:D516"/>
    <mergeCell ref="E516:F516"/>
    <mergeCell ref="H516:I516"/>
    <mergeCell ref="B517:D522"/>
    <mergeCell ref="E517:F517"/>
    <mergeCell ref="C526:I526"/>
    <mergeCell ref="B527:D527"/>
    <mergeCell ref="E527:F527"/>
    <mergeCell ref="H527:I527"/>
    <mergeCell ref="C528:I528"/>
    <mergeCell ref="B529:D529"/>
    <mergeCell ref="E529:F529"/>
    <mergeCell ref="H529:I529"/>
    <mergeCell ref="B523:D525"/>
    <mergeCell ref="E523:F523"/>
    <mergeCell ref="H523:I523"/>
    <mergeCell ref="E524:F524"/>
    <mergeCell ref="H524:I524"/>
    <mergeCell ref="E525:F525"/>
    <mergeCell ref="H525:I525"/>
    <mergeCell ref="B512:D514"/>
    <mergeCell ref="E512:F512"/>
    <mergeCell ref="H512:I512"/>
    <mergeCell ref="E513:F513"/>
    <mergeCell ref="H513:I513"/>
    <mergeCell ref="E514:F514"/>
    <mergeCell ref="H514:I514"/>
    <mergeCell ref="H508:I508"/>
    <mergeCell ref="E509:F509"/>
    <mergeCell ref="H509:I509"/>
    <mergeCell ref="E510:F510"/>
    <mergeCell ref="H510:I510"/>
    <mergeCell ref="E511:F511"/>
    <mergeCell ref="H511:I511"/>
    <mergeCell ref="E521:F521"/>
    <mergeCell ref="H521:I521"/>
    <mergeCell ref="E522:F522"/>
    <mergeCell ref="H522:I522"/>
    <mergeCell ref="B506:D511"/>
    <mergeCell ref="E506:F506"/>
    <mergeCell ref="H506:I506"/>
    <mergeCell ref="E507:F507"/>
    <mergeCell ref="H507:I507"/>
    <mergeCell ref="E508:F508"/>
    <mergeCell ref="H517:I517"/>
    <mergeCell ref="E518:F518"/>
    <mergeCell ref="H518:I518"/>
    <mergeCell ref="E519:F519"/>
    <mergeCell ref="H519:I519"/>
    <mergeCell ref="E520:F520"/>
    <mergeCell ref="H520:I520"/>
    <mergeCell ref="C501:I501"/>
    <mergeCell ref="B502:D502"/>
    <mergeCell ref="E502:F502"/>
    <mergeCell ref="H502:I502"/>
    <mergeCell ref="C503:I503"/>
    <mergeCell ref="B504:D505"/>
    <mergeCell ref="E504:F504"/>
    <mergeCell ref="H504:I504"/>
    <mergeCell ref="E505:F505"/>
    <mergeCell ref="H505:I505"/>
    <mergeCell ref="B498:D500"/>
    <mergeCell ref="E498:F498"/>
    <mergeCell ref="H498:I498"/>
    <mergeCell ref="E499:F499"/>
    <mergeCell ref="H499:I499"/>
    <mergeCell ref="E500:F500"/>
    <mergeCell ref="H500:I500"/>
    <mergeCell ref="H474:I474"/>
    <mergeCell ref="E475:F475"/>
    <mergeCell ref="B492:D497"/>
    <mergeCell ref="E492:F492"/>
    <mergeCell ref="H492:I492"/>
    <mergeCell ref="E493:F493"/>
    <mergeCell ref="H493:I493"/>
    <mergeCell ref="E494:F494"/>
    <mergeCell ref="H494:I494"/>
    <mergeCell ref="E495:F495"/>
    <mergeCell ref="H495:I495"/>
    <mergeCell ref="E496:F496"/>
    <mergeCell ref="C489:I489"/>
    <mergeCell ref="B490:D491"/>
    <mergeCell ref="E490:F490"/>
    <mergeCell ref="H490:I490"/>
    <mergeCell ref="E491:F491"/>
    <mergeCell ref="H491:I491"/>
    <mergeCell ref="B486:D488"/>
    <mergeCell ref="E486:F486"/>
    <mergeCell ref="H486:I486"/>
    <mergeCell ref="E487:F487"/>
    <mergeCell ref="H487:I487"/>
    <mergeCell ref="E488:F488"/>
    <mergeCell ref="H484:I484"/>
    <mergeCell ref="E485:F485"/>
    <mergeCell ref="H485:I485"/>
    <mergeCell ref="H488:I488"/>
    <mergeCell ref="H496:I496"/>
    <mergeCell ref="E497:F497"/>
    <mergeCell ref="H497:I497"/>
    <mergeCell ref="B462:D464"/>
    <mergeCell ref="E462:F462"/>
    <mergeCell ref="H462:I462"/>
    <mergeCell ref="E463:F463"/>
    <mergeCell ref="H463:I463"/>
    <mergeCell ref="E464:F464"/>
    <mergeCell ref="H464:I464"/>
    <mergeCell ref="B480:D485"/>
    <mergeCell ref="E480:F480"/>
    <mergeCell ref="H480:I480"/>
    <mergeCell ref="E481:F481"/>
    <mergeCell ref="H481:I481"/>
    <mergeCell ref="E482:F482"/>
    <mergeCell ref="H482:I482"/>
    <mergeCell ref="E483:F483"/>
    <mergeCell ref="H483:I483"/>
    <mergeCell ref="E484:F484"/>
    <mergeCell ref="H475:I475"/>
    <mergeCell ref="E476:F476"/>
    <mergeCell ref="H476:I476"/>
    <mergeCell ref="C477:I477"/>
    <mergeCell ref="B478:D479"/>
    <mergeCell ref="E478:F478"/>
    <mergeCell ref="H478:I478"/>
    <mergeCell ref="E479:F479"/>
    <mergeCell ref="H479:I479"/>
    <mergeCell ref="H472:I472"/>
    <mergeCell ref="B473:D473"/>
    <mergeCell ref="E473:F473"/>
    <mergeCell ref="H473:I473"/>
    <mergeCell ref="B474:D476"/>
    <mergeCell ref="E474:F474"/>
    <mergeCell ref="B450:D452"/>
    <mergeCell ref="E450:F450"/>
    <mergeCell ref="H450:I450"/>
    <mergeCell ref="E451:F451"/>
    <mergeCell ref="H451:I451"/>
    <mergeCell ref="E452:F452"/>
    <mergeCell ref="H452:I452"/>
    <mergeCell ref="C453:I453"/>
    <mergeCell ref="B454:D455"/>
    <mergeCell ref="B468:D472"/>
    <mergeCell ref="E468:F468"/>
    <mergeCell ref="H468:I468"/>
    <mergeCell ref="E469:F469"/>
    <mergeCell ref="H469:I469"/>
    <mergeCell ref="E470:F470"/>
    <mergeCell ref="H470:I470"/>
    <mergeCell ref="E471:F471"/>
    <mergeCell ref="H471:I471"/>
    <mergeCell ref="E472:F472"/>
    <mergeCell ref="C465:I465"/>
    <mergeCell ref="B466:D467"/>
    <mergeCell ref="E466:F466"/>
    <mergeCell ref="H466:I466"/>
    <mergeCell ref="E467:F467"/>
    <mergeCell ref="H467:I467"/>
    <mergeCell ref="H458:I458"/>
    <mergeCell ref="E459:F459"/>
    <mergeCell ref="H459:I459"/>
    <mergeCell ref="E460:F460"/>
    <mergeCell ref="H460:I460"/>
    <mergeCell ref="E461:F461"/>
    <mergeCell ref="H461:I461"/>
    <mergeCell ref="E454:F454"/>
    <mergeCell ref="H454:I454"/>
    <mergeCell ref="E455:F455"/>
    <mergeCell ref="H455:I455"/>
    <mergeCell ref="B456:D461"/>
    <mergeCell ref="E456:F456"/>
    <mergeCell ref="H456:I456"/>
    <mergeCell ref="E457:F457"/>
    <mergeCell ref="H457:I457"/>
    <mergeCell ref="E458:F458"/>
    <mergeCell ref="H448:I448"/>
    <mergeCell ref="E449:F449"/>
    <mergeCell ref="H449:I449"/>
    <mergeCell ref="B429:D432"/>
    <mergeCell ref="E429:F429"/>
    <mergeCell ref="H429:I429"/>
    <mergeCell ref="E430:F430"/>
    <mergeCell ref="H430:I430"/>
    <mergeCell ref="E431:F431"/>
    <mergeCell ref="H431:I431"/>
    <mergeCell ref="B444:D449"/>
    <mergeCell ref="E444:F444"/>
    <mergeCell ref="H444:I444"/>
    <mergeCell ref="E445:F445"/>
    <mergeCell ref="H445:I445"/>
    <mergeCell ref="E446:F446"/>
    <mergeCell ref="H446:I446"/>
    <mergeCell ref="E447:F447"/>
    <mergeCell ref="H447:I447"/>
    <mergeCell ref="E448:F448"/>
    <mergeCell ref="C441:I441"/>
    <mergeCell ref="B442:D443"/>
    <mergeCell ref="E442:F442"/>
    <mergeCell ref="H442:I442"/>
    <mergeCell ref="E443:F443"/>
    <mergeCell ref="H443:I443"/>
    <mergeCell ref="E440:F440"/>
    <mergeCell ref="H440:I440"/>
    <mergeCell ref="C421:I421"/>
    <mergeCell ref="B422:D422"/>
    <mergeCell ref="E422:F422"/>
    <mergeCell ref="H422:I422"/>
    <mergeCell ref="B423:D426"/>
    <mergeCell ref="E423:F423"/>
    <mergeCell ref="H423:I423"/>
    <mergeCell ref="B435:D440"/>
    <mergeCell ref="E435:F435"/>
    <mergeCell ref="H435:I435"/>
    <mergeCell ref="E436:F436"/>
    <mergeCell ref="H436:I436"/>
    <mergeCell ref="E437:F437"/>
    <mergeCell ref="H437:I437"/>
    <mergeCell ref="E438:F438"/>
    <mergeCell ref="H438:I438"/>
    <mergeCell ref="E439:F439"/>
    <mergeCell ref="E432:F432"/>
    <mergeCell ref="H432:I432"/>
    <mergeCell ref="C433:I433"/>
    <mergeCell ref="B434:D434"/>
    <mergeCell ref="E434:F434"/>
    <mergeCell ref="H434:I434"/>
    <mergeCell ref="C427:I427"/>
    <mergeCell ref="B428:D428"/>
    <mergeCell ref="E428:F428"/>
    <mergeCell ref="C409:I409"/>
    <mergeCell ref="B410:D410"/>
    <mergeCell ref="E410:F410"/>
    <mergeCell ref="H410:I410"/>
    <mergeCell ref="C411:I411"/>
    <mergeCell ref="B412:D412"/>
    <mergeCell ref="E424:F424"/>
    <mergeCell ref="H424:I424"/>
    <mergeCell ref="E425:F425"/>
    <mergeCell ref="H425:I425"/>
    <mergeCell ref="E426:F426"/>
    <mergeCell ref="H426:I426"/>
    <mergeCell ref="H439:I439"/>
    <mergeCell ref="H406:I406"/>
    <mergeCell ref="E407:F407"/>
    <mergeCell ref="H407:I407"/>
    <mergeCell ref="E408:F408"/>
    <mergeCell ref="H419:I419"/>
    <mergeCell ref="E420:F420"/>
    <mergeCell ref="H420:I420"/>
    <mergeCell ref="C415:I415"/>
    <mergeCell ref="B416:D416"/>
    <mergeCell ref="E416:F416"/>
    <mergeCell ref="H416:I416"/>
    <mergeCell ref="B417:D420"/>
    <mergeCell ref="E417:F417"/>
    <mergeCell ref="H417:I417"/>
    <mergeCell ref="E418:F418"/>
    <mergeCell ref="H418:I418"/>
    <mergeCell ref="E419:F419"/>
    <mergeCell ref="E412:F412"/>
    <mergeCell ref="H412:I412"/>
    <mergeCell ref="C413:I413"/>
    <mergeCell ref="B414:D414"/>
    <mergeCell ref="E414:F414"/>
    <mergeCell ref="H414:I414"/>
    <mergeCell ref="H428:I428"/>
    <mergeCell ref="H408:I408"/>
    <mergeCell ref="C393:I393"/>
    <mergeCell ref="B394:D394"/>
    <mergeCell ref="E394:F394"/>
    <mergeCell ref="H394:I394"/>
    <mergeCell ref="B395:D400"/>
    <mergeCell ref="E395:F395"/>
    <mergeCell ref="H395:I395"/>
    <mergeCell ref="E396:F396"/>
    <mergeCell ref="H396:I396"/>
    <mergeCell ref="E404:F404"/>
    <mergeCell ref="H404:I404"/>
    <mergeCell ref="E405:F405"/>
    <mergeCell ref="H405:I405"/>
    <mergeCell ref="B406:D408"/>
    <mergeCell ref="E406:F406"/>
    <mergeCell ref="C401:I401"/>
    <mergeCell ref="B402:D402"/>
    <mergeCell ref="E402:F402"/>
    <mergeCell ref="H402:I402"/>
    <mergeCell ref="B403:D405"/>
    <mergeCell ref="E403:F403"/>
    <mergeCell ref="H403:I403"/>
    <mergeCell ref="B387:D392"/>
    <mergeCell ref="E387:F387"/>
    <mergeCell ref="H387:I387"/>
    <mergeCell ref="E388:F388"/>
    <mergeCell ref="H388:I388"/>
    <mergeCell ref="E389:F389"/>
    <mergeCell ref="E400:F400"/>
    <mergeCell ref="H400:I400"/>
    <mergeCell ref="C381:I381"/>
    <mergeCell ref="B382:D383"/>
    <mergeCell ref="E382:F382"/>
    <mergeCell ref="H382:I382"/>
    <mergeCell ref="E383:F383"/>
    <mergeCell ref="H383:I383"/>
    <mergeCell ref="C384:I384"/>
    <mergeCell ref="B385:D386"/>
    <mergeCell ref="E397:F397"/>
    <mergeCell ref="H397:I397"/>
    <mergeCell ref="E398:F398"/>
    <mergeCell ref="H398:I398"/>
    <mergeCell ref="E399:F399"/>
    <mergeCell ref="H399:I399"/>
    <mergeCell ref="H369:I369"/>
    <mergeCell ref="E370:F370"/>
    <mergeCell ref="H370:I370"/>
    <mergeCell ref="E371:F371"/>
    <mergeCell ref="H371:I371"/>
    <mergeCell ref="E372:F372"/>
    <mergeCell ref="H389:I389"/>
    <mergeCell ref="E390:F390"/>
    <mergeCell ref="H390:I390"/>
    <mergeCell ref="E391:F391"/>
    <mergeCell ref="H391:I391"/>
    <mergeCell ref="E392:F392"/>
    <mergeCell ref="H392:I392"/>
    <mergeCell ref="E385:F385"/>
    <mergeCell ref="H385:I385"/>
    <mergeCell ref="E386:F386"/>
    <mergeCell ref="H386:I386"/>
    <mergeCell ref="E358:F358"/>
    <mergeCell ref="H358:I358"/>
    <mergeCell ref="E359:F359"/>
    <mergeCell ref="H359:I359"/>
    <mergeCell ref="E360:F360"/>
    <mergeCell ref="H360:I360"/>
    <mergeCell ref="E361:F361"/>
    <mergeCell ref="H361:I361"/>
    <mergeCell ref="E362:F362"/>
    <mergeCell ref="E357:F357"/>
    <mergeCell ref="H357:I357"/>
    <mergeCell ref="H377:I377"/>
    <mergeCell ref="E378:F378"/>
    <mergeCell ref="H378:I378"/>
    <mergeCell ref="E379:F379"/>
    <mergeCell ref="H379:I379"/>
    <mergeCell ref="E380:F380"/>
    <mergeCell ref="H380:I380"/>
    <mergeCell ref="H372:I372"/>
    <mergeCell ref="E373:F373"/>
    <mergeCell ref="H373:I373"/>
    <mergeCell ref="C374:I374"/>
    <mergeCell ref="B375:D380"/>
    <mergeCell ref="E375:F375"/>
    <mergeCell ref="H375:I375"/>
    <mergeCell ref="E376:F376"/>
    <mergeCell ref="H376:I376"/>
    <mergeCell ref="E377:F377"/>
    <mergeCell ref="B368:D373"/>
    <mergeCell ref="E368:F368"/>
    <mergeCell ref="H368:I368"/>
    <mergeCell ref="E369:F369"/>
    <mergeCell ref="E352:F352"/>
    <mergeCell ref="H352:I352"/>
    <mergeCell ref="E353:F353"/>
    <mergeCell ref="H353:I353"/>
    <mergeCell ref="C354:I354"/>
    <mergeCell ref="B355:D357"/>
    <mergeCell ref="E355:F355"/>
    <mergeCell ref="H355:I355"/>
    <mergeCell ref="E356:F356"/>
    <mergeCell ref="H356:I356"/>
    <mergeCell ref="H347:I347"/>
    <mergeCell ref="H367:I367"/>
    <mergeCell ref="B348:D353"/>
    <mergeCell ref="E348:F348"/>
    <mergeCell ref="H348:I348"/>
    <mergeCell ref="E349:F349"/>
    <mergeCell ref="H349:I349"/>
    <mergeCell ref="E350:F350"/>
    <mergeCell ref="H350:I350"/>
    <mergeCell ref="E351:F351"/>
    <mergeCell ref="H351:I351"/>
    <mergeCell ref="H362:I362"/>
    <mergeCell ref="E363:F363"/>
    <mergeCell ref="H363:I363"/>
    <mergeCell ref="C364:I364"/>
    <mergeCell ref="B365:D367"/>
    <mergeCell ref="E365:F365"/>
    <mergeCell ref="H365:I365"/>
    <mergeCell ref="E366:F366"/>
    <mergeCell ref="H366:I366"/>
    <mergeCell ref="E367:F367"/>
    <mergeCell ref="B358:D363"/>
    <mergeCell ref="C330:I330"/>
    <mergeCell ref="B331:D336"/>
    <mergeCell ref="E331:F331"/>
    <mergeCell ref="H331:I331"/>
    <mergeCell ref="E332:F332"/>
    <mergeCell ref="H332:I332"/>
    <mergeCell ref="E333:F333"/>
    <mergeCell ref="H333:I333"/>
    <mergeCell ref="E334:F334"/>
    <mergeCell ref="H342:I342"/>
    <mergeCell ref="E343:F343"/>
    <mergeCell ref="H343:I343"/>
    <mergeCell ref="C344:I344"/>
    <mergeCell ref="B345:D347"/>
    <mergeCell ref="E345:F345"/>
    <mergeCell ref="H345:I345"/>
    <mergeCell ref="E346:F346"/>
    <mergeCell ref="H346:I346"/>
    <mergeCell ref="E347:F347"/>
    <mergeCell ref="B339:D343"/>
    <mergeCell ref="E339:F339"/>
    <mergeCell ref="H339:I339"/>
    <mergeCell ref="E340:F340"/>
    <mergeCell ref="H340:I340"/>
    <mergeCell ref="E341:F341"/>
    <mergeCell ref="H341:I341"/>
    <mergeCell ref="E342:F342"/>
    <mergeCell ref="E328:F328"/>
    <mergeCell ref="H328:I328"/>
    <mergeCell ref="E329:F329"/>
    <mergeCell ref="H329:I329"/>
    <mergeCell ref="B312:D314"/>
    <mergeCell ref="E312:F312"/>
    <mergeCell ref="H312:I312"/>
    <mergeCell ref="E313:F313"/>
    <mergeCell ref="H313:I313"/>
    <mergeCell ref="E314:F314"/>
    <mergeCell ref="E325:F325"/>
    <mergeCell ref="H325:I325"/>
    <mergeCell ref="E326:F326"/>
    <mergeCell ref="H326:I326"/>
    <mergeCell ref="E327:F327"/>
    <mergeCell ref="H327:I327"/>
    <mergeCell ref="B338:D338"/>
    <mergeCell ref="E338:F338"/>
    <mergeCell ref="H338:I338"/>
    <mergeCell ref="C322:I322"/>
    <mergeCell ref="B323:D323"/>
    <mergeCell ref="E323:F323"/>
    <mergeCell ref="H323:I323"/>
    <mergeCell ref="B324:D329"/>
    <mergeCell ref="E324:F324"/>
    <mergeCell ref="H324:I324"/>
    <mergeCell ref="H334:I334"/>
    <mergeCell ref="E335:F335"/>
    <mergeCell ref="H335:I335"/>
    <mergeCell ref="E336:F336"/>
    <mergeCell ref="H336:I336"/>
    <mergeCell ref="C337:I337"/>
    <mergeCell ref="E309:F309"/>
    <mergeCell ref="H309:I309"/>
    <mergeCell ref="H319:I319"/>
    <mergeCell ref="E320:F320"/>
    <mergeCell ref="H320:I320"/>
    <mergeCell ref="E321:F321"/>
    <mergeCell ref="H321:I321"/>
    <mergeCell ref="C303:I303"/>
    <mergeCell ref="B304:D305"/>
    <mergeCell ref="E304:F304"/>
    <mergeCell ref="H304:I304"/>
    <mergeCell ref="E305:F305"/>
    <mergeCell ref="H314:I314"/>
    <mergeCell ref="C315:I315"/>
    <mergeCell ref="B316:D321"/>
    <mergeCell ref="E316:F316"/>
    <mergeCell ref="H316:I316"/>
    <mergeCell ref="E317:F317"/>
    <mergeCell ref="H317:I317"/>
    <mergeCell ref="E318:F318"/>
    <mergeCell ref="H318:I318"/>
    <mergeCell ref="E319:F319"/>
    <mergeCell ref="B300:D302"/>
    <mergeCell ref="E300:F300"/>
    <mergeCell ref="H300:I300"/>
    <mergeCell ref="E301:F301"/>
    <mergeCell ref="H301:I301"/>
    <mergeCell ref="E302:F302"/>
    <mergeCell ref="H302:I302"/>
    <mergeCell ref="H296:I296"/>
    <mergeCell ref="E297:F297"/>
    <mergeCell ref="H297:I297"/>
    <mergeCell ref="E298:F298"/>
    <mergeCell ref="H298:I298"/>
    <mergeCell ref="E299:F299"/>
    <mergeCell ref="H299:I299"/>
    <mergeCell ref="E310:F310"/>
    <mergeCell ref="H310:I310"/>
    <mergeCell ref="E311:F311"/>
    <mergeCell ref="H311:I311"/>
    <mergeCell ref="B294:D299"/>
    <mergeCell ref="E294:F294"/>
    <mergeCell ref="H294:I294"/>
    <mergeCell ref="E295:F295"/>
    <mergeCell ref="H295:I295"/>
    <mergeCell ref="E296:F296"/>
    <mergeCell ref="H305:I305"/>
    <mergeCell ref="B306:D311"/>
    <mergeCell ref="E306:F306"/>
    <mergeCell ref="H306:I306"/>
    <mergeCell ref="E307:F307"/>
    <mergeCell ref="H307:I307"/>
    <mergeCell ref="E308:F308"/>
    <mergeCell ref="H308:I308"/>
    <mergeCell ref="H268:I268"/>
    <mergeCell ref="E269:F269"/>
    <mergeCell ref="H272:I272"/>
    <mergeCell ref="E273:F273"/>
    <mergeCell ref="H273:I273"/>
    <mergeCell ref="E274:F274"/>
    <mergeCell ref="E289:F289"/>
    <mergeCell ref="H289:I289"/>
    <mergeCell ref="E290:F290"/>
    <mergeCell ref="H290:I290"/>
    <mergeCell ref="C291:I291"/>
    <mergeCell ref="B292:D293"/>
    <mergeCell ref="E292:F292"/>
    <mergeCell ref="H292:I292"/>
    <mergeCell ref="E293:F293"/>
    <mergeCell ref="H293:I293"/>
    <mergeCell ref="C284:I284"/>
    <mergeCell ref="B285:D290"/>
    <mergeCell ref="E285:F285"/>
    <mergeCell ref="H285:I285"/>
    <mergeCell ref="E286:F286"/>
    <mergeCell ref="H286:I286"/>
    <mergeCell ref="E287:F287"/>
    <mergeCell ref="H287:I287"/>
    <mergeCell ref="E288:F288"/>
    <mergeCell ref="H288:I288"/>
    <mergeCell ref="H282:I282"/>
    <mergeCell ref="E283:F283"/>
    <mergeCell ref="H283:I283"/>
    <mergeCell ref="B278:D283"/>
    <mergeCell ref="E278:F278"/>
    <mergeCell ref="H278:I278"/>
    <mergeCell ref="E279:F279"/>
    <mergeCell ref="H279:I279"/>
    <mergeCell ref="E280:F280"/>
    <mergeCell ref="H280:I280"/>
    <mergeCell ref="E281:F281"/>
    <mergeCell ref="H281:I281"/>
    <mergeCell ref="E282:F282"/>
    <mergeCell ref="H274:I274"/>
    <mergeCell ref="E275:F275"/>
    <mergeCell ref="H275:I275"/>
    <mergeCell ref="E276:F276"/>
    <mergeCell ref="H276:I276"/>
    <mergeCell ref="C277:I277"/>
    <mergeCell ref="C270:I270"/>
    <mergeCell ref="B271:D271"/>
    <mergeCell ref="E271:F271"/>
    <mergeCell ref="H271:I271"/>
    <mergeCell ref="B272:D276"/>
    <mergeCell ref="E272:F272"/>
    <mergeCell ref="H269:I269"/>
    <mergeCell ref="B246:D248"/>
    <mergeCell ref="E246:F246"/>
    <mergeCell ref="H246:I246"/>
    <mergeCell ref="E247:F247"/>
    <mergeCell ref="H247:I247"/>
    <mergeCell ref="E248:F248"/>
    <mergeCell ref="C263:I263"/>
    <mergeCell ref="B264:D269"/>
    <mergeCell ref="E264:F264"/>
    <mergeCell ref="H264:I264"/>
    <mergeCell ref="E265:F265"/>
    <mergeCell ref="H265:I265"/>
    <mergeCell ref="E266:F266"/>
    <mergeCell ref="H266:I266"/>
    <mergeCell ref="E267:F267"/>
    <mergeCell ref="H267:I267"/>
    <mergeCell ref="H259:I259"/>
    <mergeCell ref="E260:F260"/>
    <mergeCell ref="H260:I260"/>
    <mergeCell ref="E261:F261"/>
    <mergeCell ref="H261:I261"/>
    <mergeCell ref="E262:F262"/>
    <mergeCell ref="H262:I262"/>
    <mergeCell ref="C256:I256"/>
    <mergeCell ref="B257:D262"/>
    <mergeCell ref="E257:F257"/>
    <mergeCell ref="H257:I257"/>
    <mergeCell ref="E258:F258"/>
    <mergeCell ref="H258:I258"/>
    <mergeCell ref="E259:F259"/>
    <mergeCell ref="E268:F268"/>
    <mergeCell ref="E239:F239"/>
    <mergeCell ref="H239:I239"/>
    <mergeCell ref="H253:I253"/>
    <mergeCell ref="E254:F254"/>
    <mergeCell ref="H254:I254"/>
    <mergeCell ref="E255:F255"/>
    <mergeCell ref="H255:I255"/>
    <mergeCell ref="B234:D236"/>
    <mergeCell ref="E234:F234"/>
    <mergeCell ref="H234:I234"/>
    <mergeCell ref="E235:F235"/>
    <mergeCell ref="H235:I235"/>
    <mergeCell ref="H248:I248"/>
    <mergeCell ref="C249:I249"/>
    <mergeCell ref="B250:D255"/>
    <mergeCell ref="E250:F250"/>
    <mergeCell ref="H250:I250"/>
    <mergeCell ref="E251:F251"/>
    <mergeCell ref="H251:I251"/>
    <mergeCell ref="E252:F252"/>
    <mergeCell ref="H252:I252"/>
    <mergeCell ref="E253:F253"/>
    <mergeCell ref="C225:I225"/>
    <mergeCell ref="B226:D227"/>
    <mergeCell ref="E226:F226"/>
    <mergeCell ref="H226:I226"/>
    <mergeCell ref="E227:F227"/>
    <mergeCell ref="H227:I227"/>
    <mergeCell ref="H244:I244"/>
    <mergeCell ref="E245:F245"/>
    <mergeCell ref="H245:I245"/>
    <mergeCell ref="B222:D224"/>
    <mergeCell ref="E222:F222"/>
    <mergeCell ref="H222:I222"/>
    <mergeCell ref="E223:F223"/>
    <mergeCell ref="H223:I223"/>
    <mergeCell ref="E224:F224"/>
    <mergeCell ref="H224:I224"/>
    <mergeCell ref="B240:D245"/>
    <mergeCell ref="E240:F240"/>
    <mergeCell ref="H240:I240"/>
    <mergeCell ref="E241:F241"/>
    <mergeCell ref="H241:I241"/>
    <mergeCell ref="E242:F242"/>
    <mergeCell ref="H242:I242"/>
    <mergeCell ref="E243:F243"/>
    <mergeCell ref="H243:I243"/>
    <mergeCell ref="E244:F244"/>
    <mergeCell ref="E236:F236"/>
    <mergeCell ref="H236:I236"/>
    <mergeCell ref="C237:I237"/>
    <mergeCell ref="B238:D239"/>
    <mergeCell ref="E238:F238"/>
    <mergeCell ref="H238:I238"/>
    <mergeCell ref="E219:F219"/>
    <mergeCell ref="H219:I219"/>
    <mergeCell ref="E220:F220"/>
    <mergeCell ref="H220:I220"/>
    <mergeCell ref="E221:F221"/>
    <mergeCell ref="H221:I221"/>
    <mergeCell ref="E216:F216"/>
    <mergeCell ref="H216:I216"/>
    <mergeCell ref="E217:F217"/>
    <mergeCell ref="H217:I217"/>
    <mergeCell ref="E218:F218"/>
    <mergeCell ref="H218:I218"/>
    <mergeCell ref="H232:I232"/>
    <mergeCell ref="E233:F233"/>
    <mergeCell ref="H233:I233"/>
    <mergeCell ref="C213:I213"/>
    <mergeCell ref="B214:D215"/>
    <mergeCell ref="E214:F214"/>
    <mergeCell ref="H214:I214"/>
    <mergeCell ref="E215:F215"/>
    <mergeCell ref="H215:I215"/>
    <mergeCell ref="B216:D221"/>
    <mergeCell ref="B228:D233"/>
    <mergeCell ref="E228:F228"/>
    <mergeCell ref="H228:I228"/>
    <mergeCell ref="E229:F229"/>
    <mergeCell ref="H229:I229"/>
    <mergeCell ref="E230:F230"/>
    <mergeCell ref="H230:I230"/>
    <mergeCell ref="E231:F231"/>
    <mergeCell ref="H231:I231"/>
    <mergeCell ref="E232:F232"/>
    <mergeCell ref="H211:I211"/>
    <mergeCell ref="E212:F212"/>
    <mergeCell ref="H212:I212"/>
    <mergeCell ref="B193:D195"/>
    <mergeCell ref="E193:F193"/>
    <mergeCell ref="H193:I193"/>
    <mergeCell ref="E194:F194"/>
    <mergeCell ref="H194:I194"/>
    <mergeCell ref="E195:F195"/>
    <mergeCell ref="H195:I195"/>
    <mergeCell ref="B207:D212"/>
    <mergeCell ref="E207:F207"/>
    <mergeCell ref="H207:I207"/>
    <mergeCell ref="E208:F208"/>
    <mergeCell ref="H208:I208"/>
    <mergeCell ref="E209:F209"/>
    <mergeCell ref="H209:I209"/>
    <mergeCell ref="E210:F210"/>
    <mergeCell ref="H210:I210"/>
    <mergeCell ref="E211:F211"/>
    <mergeCell ref="B204:D204"/>
    <mergeCell ref="E204:F204"/>
    <mergeCell ref="H204:I204"/>
    <mergeCell ref="C205:I205"/>
    <mergeCell ref="B206:D206"/>
    <mergeCell ref="E206:F206"/>
    <mergeCell ref="H206:I206"/>
    <mergeCell ref="B181:D183"/>
    <mergeCell ref="E181:F181"/>
    <mergeCell ref="H181:I181"/>
    <mergeCell ref="E182:F182"/>
    <mergeCell ref="H182:I182"/>
    <mergeCell ref="E183:F183"/>
    <mergeCell ref="H183:I183"/>
    <mergeCell ref="H200:I200"/>
    <mergeCell ref="E201:F201"/>
    <mergeCell ref="H201:I201"/>
    <mergeCell ref="E202:F202"/>
    <mergeCell ref="H202:I202"/>
    <mergeCell ref="E203:F203"/>
    <mergeCell ref="H203:I203"/>
    <mergeCell ref="C196:I196"/>
    <mergeCell ref="B197:D197"/>
    <mergeCell ref="E197:F197"/>
    <mergeCell ref="H197:I197"/>
    <mergeCell ref="B198:D203"/>
    <mergeCell ref="E198:F198"/>
    <mergeCell ref="H198:I198"/>
    <mergeCell ref="E199:F199"/>
    <mergeCell ref="H199:I199"/>
    <mergeCell ref="E200:F200"/>
    <mergeCell ref="C172:I172"/>
    <mergeCell ref="B173:D174"/>
    <mergeCell ref="E173:F173"/>
    <mergeCell ref="H173:I173"/>
    <mergeCell ref="E174:F174"/>
    <mergeCell ref="H174:I174"/>
    <mergeCell ref="H191:I191"/>
    <mergeCell ref="E192:F192"/>
    <mergeCell ref="H192:I192"/>
    <mergeCell ref="B169:D171"/>
    <mergeCell ref="E169:F169"/>
    <mergeCell ref="H169:I169"/>
    <mergeCell ref="E170:F170"/>
    <mergeCell ref="H170:I170"/>
    <mergeCell ref="E171:F171"/>
    <mergeCell ref="H171:I171"/>
    <mergeCell ref="B187:D192"/>
    <mergeCell ref="E187:F187"/>
    <mergeCell ref="H187:I187"/>
    <mergeCell ref="E188:F188"/>
    <mergeCell ref="H188:I188"/>
    <mergeCell ref="E189:F189"/>
    <mergeCell ref="H189:I189"/>
    <mergeCell ref="E190:F190"/>
    <mergeCell ref="H190:I190"/>
    <mergeCell ref="E191:F191"/>
    <mergeCell ref="C184:I184"/>
    <mergeCell ref="B185:D186"/>
    <mergeCell ref="E185:F185"/>
    <mergeCell ref="H185:I185"/>
    <mergeCell ref="E186:F186"/>
    <mergeCell ref="H186:I186"/>
    <mergeCell ref="E166:F166"/>
    <mergeCell ref="H166:I166"/>
    <mergeCell ref="E167:F167"/>
    <mergeCell ref="H167:I167"/>
    <mergeCell ref="E168:F168"/>
    <mergeCell ref="H168:I168"/>
    <mergeCell ref="E163:F163"/>
    <mergeCell ref="H163:I163"/>
    <mergeCell ref="E164:F164"/>
    <mergeCell ref="H164:I164"/>
    <mergeCell ref="E165:F165"/>
    <mergeCell ref="H165:I165"/>
    <mergeCell ref="H179:I179"/>
    <mergeCell ref="E180:F180"/>
    <mergeCell ref="H180:I180"/>
    <mergeCell ref="C160:I160"/>
    <mergeCell ref="B161:D162"/>
    <mergeCell ref="E161:F161"/>
    <mergeCell ref="H161:I161"/>
    <mergeCell ref="E162:F162"/>
    <mergeCell ref="H162:I162"/>
    <mergeCell ref="B163:D168"/>
    <mergeCell ref="B175:D180"/>
    <mergeCell ref="E175:F175"/>
    <mergeCell ref="H175:I175"/>
    <mergeCell ref="E176:F176"/>
    <mergeCell ref="H176:I176"/>
    <mergeCell ref="E177:F177"/>
    <mergeCell ref="H177:I177"/>
    <mergeCell ref="E178:F178"/>
    <mergeCell ref="H178:I178"/>
    <mergeCell ref="E179:F179"/>
    <mergeCell ref="E157:F157"/>
    <mergeCell ref="H157:I157"/>
    <mergeCell ref="E158:F158"/>
    <mergeCell ref="H158:I158"/>
    <mergeCell ref="E159:F159"/>
    <mergeCell ref="H159:I159"/>
    <mergeCell ref="H152:I152"/>
    <mergeCell ref="E153:F153"/>
    <mergeCell ref="H153:I153"/>
    <mergeCell ref="B154:D159"/>
    <mergeCell ref="E154:F154"/>
    <mergeCell ref="H154:I154"/>
    <mergeCell ref="E155:F155"/>
    <mergeCell ref="H155:I155"/>
    <mergeCell ref="E156:F156"/>
    <mergeCell ref="H156:I156"/>
    <mergeCell ref="B148:D153"/>
    <mergeCell ref="E148:F148"/>
    <mergeCell ref="H148:I148"/>
    <mergeCell ref="E149:F149"/>
    <mergeCell ref="H149:I149"/>
    <mergeCell ref="E150:F150"/>
    <mergeCell ref="H150:I150"/>
    <mergeCell ref="E151:F151"/>
    <mergeCell ref="H151:I151"/>
    <mergeCell ref="E152:F152"/>
    <mergeCell ref="E137:F137"/>
    <mergeCell ref="H137:I137"/>
    <mergeCell ref="C131:I131"/>
    <mergeCell ref="B132:D133"/>
    <mergeCell ref="E132:F132"/>
    <mergeCell ref="H132:I132"/>
    <mergeCell ref="E133:F133"/>
    <mergeCell ref="H133:I133"/>
    <mergeCell ref="C143:I143"/>
    <mergeCell ref="B144:D147"/>
    <mergeCell ref="E144:F144"/>
    <mergeCell ref="H144:I144"/>
    <mergeCell ref="E145:F145"/>
    <mergeCell ref="H145:I145"/>
    <mergeCell ref="E146:F146"/>
    <mergeCell ref="H146:I146"/>
    <mergeCell ref="E147:F147"/>
    <mergeCell ref="H147:I147"/>
    <mergeCell ref="B140:D142"/>
    <mergeCell ref="E140:F140"/>
    <mergeCell ref="H140:I140"/>
    <mergeCell ref="E141:F141"/>
    <mergeCell ref="H141:I141"/>
    <mergeCell ref="E142:F142"/>
    <mergeCell ref="H142:I142"/>
    <mergeCell ref="E127:F127"/>
    <mergeCell ref="H127:I127"/>
    <mergeCell ref="B128:D130"/>
    <mergeCell ref="E128:F128"/>
    <mergeCell ref="H128:I128"/>
    <mergeCell ref="E129:F129"/>
    <mergeCell ref="H129:I129"/>
    <mergeCell ref="E130:F130"/>
    <mergeCell ref="H130:I130"/>
    <mergeCell ref="E124:F124"/>
    <mergeCell ref="H124:I124"/>
    <mergeCell ref="E125:F125"/>
    <mergeCell ref="H125:I125"/>
    <mergeCell ref="E126:F126"/>
    <mergeCell ref="H126:I126"/>
    <mergeCell ref="B138:D139"/>
    <mergeCell ref="E138:F138"/>
    <mergeCell ref="H138:I138"/>
    <mergeCell ref="E139:F139"/>
    <mergeCell ref="H139:I139"/>
    <mergeCell ref="B122:D127"/>
    <mergeCell ref="E122:F122"/>
    <mergeCell ref="H122:I122"/>
    <mergeCell ref="E123:F123"/>
    <mergeCell ref="H123:I123"/>
    <mergeCell ref="B134:D137"/>
    <mergeCell ref="E134:F134"/>
    <mergeCell ref="H134:I134"/>
    <mergeCell ref="E135:F135"/>
    <mergeCell ref="H135:I135"/>
    <mergeCell ref="E136:F136"/>
    <mergeCell ref="H136:I136"/>
    <mergeCell ref="E117:F117"/>
    <mergeCell ref="H117:I117"/>
    <mergeCell ref="E118:F118"/>
    <mergeCell ref="H118:I118"/>
    <mergeCell ref="C119:I119"/>
    <mergeCell ref="B120:D121"/>
    <mergeCell ref="E120:F120"/>
    <mergeCell ref="H120:I120"/>
    <mergeCell ref="E121:F121"/>
    <mergeCell ref="H121:I121"/>
    <mergeCell ref="C112:I112"/>
    <mergeCell ref="B113:D118"/>
    <mergeCell ref="E113:F113"/>
    <mergeCell ref="H113:I113"/>
    <mergeCell ref="E114:F114"/>
    <mergeCell ref="H114:I114"/>
    <mergeCell ref="E115:F115"/>
    <mergeCell ref="H115:I115"/>
    <mergeCell ref="E116:F116"/>
    <mergeCell ref="H116:I116"/>
    <mergeCell ref="E110:F110"/>
    <mergeCell ref="H110:I110"/>
    <mergeCell ref="E111:F111"/>
    <mergeCell ref="H111:I111"/>
    <mergeCell ref="B90:D92"/>
    <mergeCell ref="E90:F90"/>
    <mergeCell ref="H90:I90"/>
    <mergeCell ref="E91:F91"/>
    <mergeCell ref="H91:I91"/>
    <mergeCell ref="E92:F92"/>
    <mergeCell ref="C105:I105"/>
    <mergeCell ref="B106:D111"/>
    <mergeCell ref="E106:F106"/>
    <mergeCell ref="H106:I106"/>
    <mergeCell ref="E107:F107"/>
    <mergeCell ref="H107:I107"/>
    <mergeCell ref="E108:F108"/>
    <mergeCell ref="H108:I108"/>
    <mergeCell ref="E109:F109"/>
    <mergeCell ref="H109:I109"/>
    <mergeCell ref="B102:D104"/>
    <mergeCell ref="E102:F102"/>
    <mergeCell ref="H102:I102"/>
    <mergeCell ref="E103:F103"/>
    <mergeCell ref="H103:I103"/>
    <mergeCell ref="E104:F104"/>
    <mergeCell ref="H104:I104"/>
    <mergeCell ref="H100:I100"/>
    <mergeCell ref="E101:F101"/>
    <mergeCell ref="H101:I101"/>
    <mergeCell ref="E80:F80"/>
    <mergeCell ref="H80:I80"/>
    <mergeCell ref="B96:D101"/>
    <mergeCell ref="E96:F96"/>
    <mergeCell ref="H96:I96"/>
    <mergeCell ref="E97:F97"/>
    <mergeCell ref="H97:I97"/>
    <mergeCell ref="E98:F98"/>
    <mergeCell ref="H98:I98"/>
    <mergeCell ref="E99:F99"/>
    <mergeCell ref="H99:I99"/>
    <mergeCell ref="E100:F100"/>
    <mergeCell ref="H92:I92"/>
    <mergeCell ref="C93:I93"/>
    <mergeCell ref="B94:D95"/>
    <mergeCell ref="E94:F94"/>
    <mergeCell ref="H94:I94"/>
    <mergeCell ref="E95:F95"/>
    <mergeCell ref="H95:I95"/>
    <mergeCell ref="H88:I88"/>
    <mergeCell ref="E89:F89"/>
    <mergeCell ref="H89:I89"/>
    <mergeCell ref="H64:I64"/>
    <mergeCell ref="B65:D67"/>
    <mergeCell ref="E65:F65"/>
    <mergeCell ref="H65:I65"/>
    <mergeCell ref="E66:F66"/>
    <mergeCell ref="H66:I66"/>
    <mergeCell ref="E67:F67"/>
    <mergeCell ref="H67:I67"/>
    <mergeCell ref="B84:D89"/>
    <mergeCell ref="E84:F84"/>
    <mergeCell ref="H84:I84"/>
    <mergeCell ref="E85:F85"/>
    <mergeCell ref="H85:I85"/>
    <mergeCell ref="E86:F86"/>
    <mergeCell ref="H86:I86"/>
    <mergeCell ref="E87:F87"/>
    <mergeCell ref="H87:I87"/>
    <mergeCell ref="E88:F88"/>
    <mergeCell ref="C81:I81"/>
    <mergeCell ref="B82:D83"/>
    <mergeCell ref="E82:F82"/>
    <mergeCell ref="H82:I82"/>
    <mergeCell ref="E83:F83"/>
    <mergeCell ref="H83:I83"/>
    <mergeCell ref="H76:I76"/>
    <mergeCell ref="E77:F77"/>
    <mergeCell ref="H77:I77"/>
    <mergeCell ref="B78:D80"/>
    <mergeCell ref="E78:F78"/>
    <mergeCell ref="H78:I78"/>
    <mergeCell ref="E79:F79"/>
    <mergeCell ref="H79:I79"/>
    <mergeCell ref="B72:D77"/>
    <mergeCell ref="E72:F72"/>
    <mergeCell ref="H72:I72"/>
    <mergeCell ref="E73:F73"/>
    <mergeCell ref="H73:I73"/>
    <mergeCell ref="E74:F74"/>
    <mergeCell ref="H74:I74"/>
    <mergeCell ref="E75:F75"/>
    <mergeCell ref="H75:I75"/>
    <mergeCell ref="E76:F76"/>
    <mergeCell ref="C68:I68"/>
    <mergeCell ref="B69:D69"/>
    <mergeCell ref="E69:F69"/>
    <mergeCell ref="H69:I69"/>
    <mergeCell ref="B70:I70"/>
    <mergeCell ref="B71:D71"/>
    <mergeCell ref="E71:F71"/>
    <mergeCell ref="H71:I71"/>
    <mergeCell ref="B41:D43"/>
    <mergeCell ref="E41:F41"/>
    <mergeCell ref="H41:I41"/>
    <mergeCell ref="E42:F42"/>
    <mergeCell ref="H42:I42"/>
    <mergeCell ref="E43:F43"/>
    <mergeCell ref="H43:I43"/>
    <mergeCell ref="B59:D64"/>
    <mergeCell ref="E59:F59"/>
    <mergeCell ref="H59:I59"/>
    <mergeCell ref="E60:F60"/>
    <mergeCell ref="H60:I60"/>
    <mergeCell ref="E61:F61"/>
    <mergeCell ref="H61:I61"/>
    <mergeCell ref="E62:F62"/>
    <mergeCell ref="H62:I62"/>
    <mergeCell ref="E63:F63"/>
    <mergeCell ref="C56:I56"/>
    <mergeCell ref="B57:D58"/>
    <mergeCell ref="E57:F57"/>
    <mergeCell ref="H57:I57"/>
    <mergeCell ref="E58:F58"/>
    <mergeCell ref="H58:I58"/>
    <mergeCell ref="B53:D55"/>
    <mergeCell ref="E53:F53"/>
    <mergeCell ref="H53:I53"/>
    <mergeCell ref="E54:F54"/>
    <mergeCell ref="H54:I54"/>
    <mergeCell ref="E55:F55"/>
    <mergeCell ref="H55:I55"/>
    <mergeCell ref="H63:I63"/>
    <mergeCell ref="E64:F64"/>
    <mergeCell ref="C32:I32"/>
    <mergeCell ref="B33:D34"/>
    <mergeCell ref="E33:F33"/>
    <mergeCell ref="H33:I33"/>
    <mergeCell ref="E34:F34"/>
    <mergeCell ref="H34:I34"/>
    <mergeCell ref="H51:I51"/>
    <mergeCell ref="E52:F52"/>
    <mergeCell ref="H52:I52"/>
    <mergeCell ref="B29:D31"/>
    <mergeCell ref="E29:F29"/>
    <mergeCell ref="H29:I29"/>
    <mergeCell ref="E30:F30"/>
    <mergeCell ref="H30:I30"/>
    <mergeCell ref="E31:F31"/>
    <mergeCell ref="H31:I31"/>
    <mergeCell ref="B47:D52"/>
    <mergeCell ref="E47:F47"/>
    <mergeCell ref="H47:I47"/>
    <mergeCell ref="E48:F48"/>
    <mergeCell ref="H48:I48"/>
    <mergeCell ref="E49:F49"/>
    <mergeCell ref="H49:I49"/>
    <mergeCell ref="E50:F50"/>
    <mergeCell ref="H50:I50"/>
    <mergeCell ref="E51:F51"/>
    <mergeCell ref="C44:I44"/>
    <mergeCell ref="B45:D46"/>
    <mergeCell ref="E45:F45"/>
    <mergeCell ref="H45:I45"/>
    <mergeCell ref="E46:F46"/>
    <mergeCell ref="H46:I46"/>
    <mergeCell ref="E26:F26"/>
    <mergeCell ref="H26:I26"/>
    <mergeCell ref="E27:F27"/>
    <mergeCell ref="H27:I27"/>
    <mergeCell ref="E28:F28"/>
    <mergeCell ref="H28:I28"/>
    <mergeCell ref="E23:F23"/>
    <mergeCell ref="H23:I23"/>
    <mergeCell ref="E24:F24"/>
    <mergeCell ref="H24:I24"/>
    <mergeCell ref="E25:F25"/>
    <mergeCell ref="H25:I25"/>
    <mergeCell ref="H39:I39"/>
    <mergeCell ref="E40:F40"/>
    <mergeCell ref="H40:I40"/>
    <mergeCell ref="C20:I20"/>
    <mergeCell ref="B21:D22"/>
    <mergeCell ref="E21:F21"/>
    <mergeCell ref="H21:I21"/>
    <mergeCell ref="E22:F22"/>
    <mergeCell ref="H22:I22"/>
    <mergeCell ref="B23:D28"/>
    <mergeCell ref="B35:D40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15:I15"/>
    <mergeCell ref="E16:F16"/>
    <mergeCell ref="H16:I16"/>
    <mergeCell ref="B17:D19"/>
    <mergeCell ref="E17:F17"/>
    <mergeCell ref="H17:I17"/>
    <mergeCell ref="E18:F18"/>
    <mergeCell ref="H18:I18"/>
    <mergeCell ref="E19:F19"/>
    <mergeCell ref="H19:I19"/>
    <mergeCell ref="B11:D16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D6:I6"/>
    <mergeCell ref="B7:D7"/>
    <mergeCell ref="E7:F7"/>
    <mergeCell ref="H7:I7"/>
    <mergeCell ref="C8:I8"/>
    <mergeCell ref="B9:D10"/>
    <mergeCell ref="E9:F9"/>
    <mergeCell ref="H9:I9"/>
    <mergeCell ref="E10:F10"/>
    <mergeCell ref="H10:I10"/>
    <mergeCell ref="B1:I1"/>
    <mergeCell ref="B2:H2"/>
    <mergeCell ref="B3:I3"/>
    <mergeCell ref="B4:C4"/>
    <mergeCell ref="D4:I4"/>
    <mergeCell ref="B5:C5"/>
    <mergeCell ref="D5:I5"/>
  </mergeCells>
  <pageMargins left="0.39370078740157499" right="0.39370078740157499" top="0.39370078740157499" bottom="0.39370078740157499" header="0" footer="0"/>
  <pageSetup paperSize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54"/>
  <sheetViews>
    <sheetView zoomScaleNormal="100"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9" width="8.7109375" style="1" customWidth="1"/>
    <col min="10" max="10" width="8.7109375" style="2" customWidth="1"/>
    <col min="11" max="18" width="8.7109375" style="2" customWidth="1" outlineLevel="1"/>
    <col min="19" max="21" width="8.7109375" style="1" customWidth="1"/>
    <col min="22" max="22" width="8.7109375" style="1" hidden="1" customWidth="1" outlineLevel="1"/>
    <col min="23" max="23" width="8.7109375" style="1" customWidth="1" collapsed="1"/>
    <col min="24" max="24" width="8.7109375" style="1" customWidth="1"/>
    <col min="25" max="26" width="8.7109375" style="2" customWidth="1"/>
    <col min="27" max="29" width="8.7109375" style="1" customWidth="1"/>
    <col min="30" max="38" width="12.7109375" style="1" customWidth="1"/>
    <col min="39" max="39" width="10.7109375" style="1"/>
    <col min="40" max="40" width="10.7109375" style="69"/>
    <col min="41" max="41" width="10.7109375" style="1"/>
    <col min="42" max="42" width="10.28515625" style="1" customWidth="1"/>
    <col min="43" max="65" width="10.7109375" style="1"/>
    <col min="66" max="66" width="14.140625" style="1" bestFit="1" customWidth="1"/>
    <col min="67" max="69" width="13.140625" style="112" bestFit="1" customWidth="1"/>
    <col min="70" max="72" width="11.42578125" style="112" bestFit="1" customWidth="1"/>
    <col min="73" max="74" width="13.140625" style="112" bestFit="1" customWidth="1"/>
    <col min="75" max="75" width="11.42578125" style="112" bestFit="1" customWidth="1"/>
    <col min="76" max="76" width="13.140625" style="112" bestFit="1" customWidth="1"/>
    <col min="77" max="78" width="11.42578125" style="112" bestFit="1" customWidth="1"/>
    <col min="79" max="16384" width="10.7109375" style="1"/>
  </cols>
  <sheetData>
    <row r="1" spans="1:78" ht="20.100000000000001" customHeight="1" x14ac:dyDescent="0.25">
      <c r="A1" s="226" t="s">
        <v>204</v>
      </c>
      <c r="B1" s="226" t="s">
        <v>205</v>
      </c>
      <c r="C1" s="225" t="s">
        <v>227</v>
      </c>
      <c r="D1" s="225" t="s">
        <v>225</v>
      </c>
      <c r="E1" s="225"/>
      <c r="F1" s="225" t="s">
        <v>251</v>
      </c>
      <c r="G1" s="224" t="s">
        <v>210</v>
      </c>
      <c r="H1" s="224" t="s">
        <v>233</v>
      </c>
      <c r="I1" s="224" t="s">
        <v>277</v>
      </c>
      <c r="J1" s="224" t="s">
        <v>217</v>
      </c>
      <c r="K1" s="223" t="s">
        <v>225</v>
      </c>
      <c r="L1" s="223"/>
      <c r="M1" s="223"/>
      <c r="N1" s="223"/>
      <c r="O1" s="223"/>
      <c r="P1" s="223"/>
      <c r="Q1" s="223"/>
      <c r="R1" s="223"/>
      <c r="S1" s="229" t="s">
        <v>288</v>
      </c>
      <c r="T1" s="230"/>
      <c r="U1" s="230"/>
      <c r="V1" s="230"/>
      <c r="W1" s="230"/>
      <c r="X1" s="230"/>
      <c r="Y1" s="230"/>
      <c r="Z1" s="230"/>
      <c r="AA1" s="230"/>
      <c r="AB1" s="230"/>
      <c r="AC1" s="231"/>
      <c r="AD1" s="232" t="s">
        <v>289</v>
      </c>
      <c r="AE1" s="233" t="s">
        <v>225</v>
      </c>
      <c r="AF1" s="233"/>
      <c r="AG1" s="233"/>
      <c r="AH1" s="233"/>
      <c r="AI1" s="233"/>
      <c r="AJ1" s="233"/>
      <c r="AK1" s="233"/>
      <c r="AL1" s="233"/>
      <c r="AN1" s="216" t="s">
        <v>217</v>
      </c>
      <c r="AO1" s="239" t="s">
        <v>225</v>
      </c>
      <c r="AP1" s="240"/>
      <c r="AQ1" s="240"/>
      <c r="AR1" s="240"/>
      <c r="AS1" s="240"/>
      <c r="AT1" s="240"/>
      <c r="AU1" s="240"/>
      <c r="AV1" s="240"/>
      <c r="AW1" s="240"/>
      <c r="AX1" s="240"/>
      <c r="AY1" s="240"/>
      <c r="AZ1" s="240"/>
      <c r="BA1" s="241" t="s">
        <v>217</v>
      </c>
      <c r="BB1" s="234" t="s">
        <v>225</v>
      </c>
      <c r="BC1" s="234"/>
      <c r="BD1" s="234"/>
      <c r="BE1" s="234"/>
      <c r="BF1" s="234"/>
      <c r="BG1" s="234"/>
      <c r="BH1" s="234"/>
      <c r="BI1" s="234"/>
      <c r="BJ1" s="234"/>
      <c r="BK1" s="234"/>
      <c r="BL1" s="234"/>
      <c r="BM1" s="234"/>
      <c r="BN1" s="242" t="s">
        <v>1516</v>
      </c>
      <c r="BO1" s="243" t="s">
        <v>225</v>
      </c>
      <c r="BP1" s="244"/>
      <c r="BQ1" s="244"/>
      <c r="BR1" s="244"/>
      <c r="BS1" s="244"/>
      <c r="BT1" s="244"/>
      <c r="BU1" s="244"/>
      <c r="BV1" s="244"/>
      <c r="BW1" s="244"/>
      <c r="BX1" s="244"/>
      <c r="BY1" s="244"/>
      <c r="BZ1" s="244"/>
    </row>
    <row r="2" spans="1:78" ht="24.95" customHeight="1" x14ac:dyDescent="0.25">
      <c r="A2" s="226"/>
      <c r="B2" s="226"/>
      <c r="C2" s="225"/>
      <c r="D2" s="225" t="s">
        <v>228</v>
      </c>
      <c r="E2" s="225" t="s">
        <v>229</v>
      </c>
      <c r="F2" s="225"/>
      <c r="G2" s="224"/>
      <c r="H2" s="224"/>
      <c r="I2" s="224"/>
      <c r="J2" s="224"/>
      <c r="K2" s="223" t="s">
        <v>219</v>
      </c>
      <c r="L2" s="223" t="s">
        <v>220</v>
      </c>
      <c r="M2" s="223" t="s">
        <v>218</v>
      </c>
      <c r="N2" s="223" t="s">
        <v>221</v>
      </c>
      <c r="O2" s="223" t="s">
        <v>222</v>
      </c>
      <c r="P2" s="223" t="s">
        <v>223</v>
      </c>
      <c r="Q2" s="223" t="s">
        <v>224</v>
      </c>
      <c r="R2" s="223" t="s">
        <v>226</v>
      </c>
      <c r="S2" s="223" t="s">
        <v>242</v>
      </c>
      <c r="T2" s="223" t="s">
        <v>243</v>
      </c>
      <c r="U2" s="223"/>
      <c r="V2" s="223"/>
      <c r="W2" s="223" t="s">
        <v>234</v>
      </c>
      <c r="X2" s="223" t="s">
        <v>235</v>
      </c>
      <c r="Y2" s="223" t="s">
        <v>236</v>
      </c>
      <c r="Z2" s="223"/>
      <c r="AA2" s="223" t="s">
        <v>237</v>
      </c>
      <c r="AB2" s="227" t="s">
        <v>240</v>
      </c>
      <c r="AC2" s="227" t="s">
        <v>299</v>
      </c>
      <c r="AD2" s="232"/>
      <c r="AE2" s="233" t="s">
        <v>219</v>
      </c>
      <c r="AF2" s="233" t="s">
        <v>220</v>
      </c>
      <c r="AG2" s="233" t="s">
        <v>218</v>
      </c>
      <c r="AH2" s="233" t="s">
        <v>221</v>
      </c>
      <c r="AI2" s="233" t="s">
        <v>222</v>
      </c>
      <c r="AJ2" s="233" t="s">
        <v>223</v>
      </c>
      <c r="AK2" s="233" t="s">
        <v>224</v>
      </c>
      <c r="AL2" s="233" t="s">
        <v>226</v>
      </c>
      <c r="AN2" s="216"/>
      <c r="AO2" s="217" t="s">
        <v>1430</v>
      </c>
      <c r="AP2" s="219" t="s">
        <v>1431</v>
      </c>
      <c r="AQ2" s="220" t="s">
        <v>218</v>
      </c>
      <c r="AR2" s="220" t="s">
        <v>1433</v>
      </c>
      <c r="AS2" s="220" t="s">
        <v>1435</v>
      </c>
      <c r="AT2" s="220" t="s">
        <v>325</v>
      </c>
      <c r="AU2" s="220" t="s">
        <v>221</v>
      </c>
      <c r="AV2" s="220" t="s">
        <v>1439</v>
      </c>
      <c r="AW2" s="220" t="s">
        <v>319</v>
      </c>
      <c r="AX2" s="220" t="s">
        <v>321</v>
      </c>
      <c r="AY2" s="220" t="s">
        <v>1441</v>
      </c>
      <c r="AZ2" s="217" t="s">
        <v>1446</v>
      </c>
      <c r="BA2" s="241"/>
      <c r="BB2" s="235" t="s">
        <v>1430</v>
      </c>
      <c r="BC2" s="235" t="s">
        <v>1431</v>
      </c>
      <c r="BD2" s="235" t="s">
        <v>218</v>
      </c>
      <c r="BE2" s="235" t="s">
        <v>1433</v>
      </c>
      <c r="BF2" s="235" t="s">
        <v>1435</v>
      </c>
      <c r="BG2" s="235" t="s">
        <v>325</v>
      </c>
      <c r="BH2" s="235" t="s">
        <v>221</v>
      </c>
      <c r="BI2" s="235" t="s">
        <v>1439</v>
      </c>
      <c r="BJ2" s="235" t="s">
        <v>319</v>
      </c>
      <c r="BK2" s="235" t="s">
        <v>321</v>
      </c>
      <c r="BL2" s="235" t="s">
        <v>1441</v>
      </c>
      <c r="BM2" s="235" t="s">
        <v>1446</v>
      </c>
      <c r="BN2" s="242"/>
      <c r="BO2" s="247" t="s">
        <v>1430</v>
      </c>
      <c r="BP2" s="249" t="s">
        <v>1431</v>
      </c>
      <c r="BQ2" s="245" t="s">
        <v>218</v>
      </c>
      <c r="BR2" s="245" t="s">
        <v>1433</v>
      </c>
      <c r="BS2" s="245" t="s">
        <v>1435</v>
      </c>
      <c r="BT2" s="245" t="s">
        <v>325</v>
      </c>
      <c r="BU2" s="245" t="s">
        <v>221</v>
      </c>
      <c r="BV2" s="245" t="s">
        <v>1439</v>
      </c>
      <c r="BW2" s="245" t="s">
        <v>319</v>
      </c>
      <c r="BX2" s="245" t="s">
        <v>321</v>
      </c>
      <c r="BY2" s="245" t="s">
        <v>1441</v>
      </c>
      <c r="BZ2" s="247" t="s">
        <v>1446</v>
      </c>
    </row>
    <row r="3" spans="1:78" ht="24.95" customHeight="1" x14ac:dyDescent="0.25">
      <c r="A3" s="226"/>
      <c r="B3" s="226"/>
      <c r="C3" s="225"/>
      <c r="D3" s="225"/>
      <c r="E3" s="225"/>
      <c r="F3" s="225"/>
      <c r="G3" s="224"/>
      <c r="H3" s="224"/>
      <c r="I3" s="224"/>
      <c r="J3" s="224"/>
      <c r="K3" s="223"/>
      <c r="L3" s="223"/>
      <c r="M3" s="223"/>
      <c r="N3" s="223"/>
      <c r="O3" s="223"/>
      <c r="P3" s="223"/>
      <c r="Q3" s="223"/>
      <c r="R3" s="223"/>
      <c r="S3" s="223"/>
      <c r="T3" s="13" t="s">
        <v>245</v>
      </c>
      <c r="U3" s="13" t="s">
        <v>246</v>
      </c>
      <c r="V3" s="13" t="s">
        <v>249</v>
      </c>
      <c r="W3" s="223"/>
      <c r="X3" s="223"/>
      <c r="Y3" s="13" t="s">
        <v>247</v>
      </c>
      <c r="Z3" s="13" t="s">
        <v>248</v>
      </c>
      <c r="AA3" s="223"/>
      <c r="AB3" s="228"/>
      <c r="AC3" s="228"/>
      <c r="AD3" s="232"/>
      <c r="AE3" s="233"/>
      <c r="AF3" s="233"/>
      <c r="AG3" s="233"/>
      <c r="AH3" s="233"/>
      <c r="AI3" s="233"/>
      <c r="AJ3" s="233"/>
      <c r="AK3" s="233"/>
      <c r="AL3" s="233"/>
      <c r="AN3" s="216"/>
      <c r="AO3" s="218"/>
      <c r="AP3" s="219"/>
      <c r="AQ3" s="221"/>
      <c r="AR3" s="221"/>
      <c r="AS3" s="221"/>
      <c r="AT3" s="221"/>
      <c r="AU3" s="221"/>
      <c r="AV3" s="221"/>
      <c r="AW3" s="221"/>
      <c r="AX3" s="221"/>
      <c r="AY3" s="221"/>
      <c r="AZ3" s="218"/>
      <c r="BA3" s="241"/>
      <c r="BB3" s="235"/>
      <c r="BC3" s="235"/>
      <c r="BD3" s="235"/>
      <c r="BE3" s="235"/>
      <c r="BF3" s="235"/>
      <c r="BG3" s="235"/>
      <c r="BH3" s="235"/>
      <c r="BI3" s="235"/>
      <c r="BJ3" s="235"/>
      <c r="BK3" s="235"/>
      <c r="BL3" s="235"/>
      <c r="BM3" s="235"/>
      <c r="BN3" s="242"/>
      <c r="BO3" s="248"/>
      <c r="BP3" s="249"/>
      <c r="BQ3" s="246"/>
      <c r="BR3" s="246"/>
      <c r="BS3" s="246"/>
      <c r="BT3" s="246"/>
      <c r="BU3" s="246"/>
      <c r="BV3" s="246"/>
      <c r="BW3" s="246"/>
      <c r="BX3" s="246"/>
      <c r="BY3" s="246"/>
      <c r="BZ3" s="248"/>
    </row>
    <row r="4" spans="1:78" ht="20.100000000000001" customHeight="1" x14ac:dyDescent="0.25">
      <c r="A4" s="226"/>
      <c r="B4" s="226"/>
      <c r="C4" s="225"/>
      <c r="D4" s="225"/>
      <c r="E4" s="225"/>
      <c r="F4" s="225"/>
      <c r="G4" s="224"/>
      <c r="H4" s="224"/>
      <c r="I4" s="224"/>
      <c r="J4" s="224"/>
      <c r="K4" s="223"/>
      <c r="L4" s="223"/>
      <c r="M4" s="223"/>
      <c r="N4" s="223"/>
      <c r="O4" s="223"/>
      <c r="P4" s="223"/>
      <c r="Q4" s="223"/>
      <c r="R4" s="223"/>
      <c r="S4" s="8" t="s">
        <v>239</v>
      </c>
      <c r="T4" s="8" t="s">
        <v>239</v>
      </c>
      <c r="U4" s="8" t="s">
        <v>238</v>
      </c>
      <c r="V4" s="8" t="s">
        <v>244</v>
      </c>
      <c r="W4" s="8" t="s">
        <v>239</v>
      </c>
      <c r="X4" s="8" t="s">
        <v>238</v>
      </c>
      <c r="Y4" s="8" t="s">
        <v>239</v>
      </c>
      <c r="Z4" s="8" t="s">
        <v>239</v>
      </c>
      <c r="AA4" s="8" t="s">
        <v>250</v>
      </c>
      <c r="AB4" s="8" t="s">
        <v>241</v>
      </c>
      <c r="AC4" s="8" t="s">
        <v>241</v>
      </c>
      <c r="AD4" s="232"/>
      <c r="AE4" s="233"/>
      <c r="AF4" s="233"/>
      <c r="AG4" s="233"/>
      <c r="AH4" s="233"/>
      <c r="AI4" s="233"/>
      <c r="AJ4" s="233"/>
      <c r="AK4" s="233"/>
      <c r="AL4" s="233"/>
      <c r="AN4" s="216"/>
      <c r="AO4" s="218"/>
      <c r="AP4" s="219"/>
      <c r="AQ4" s="221"/>
      <c r="AR4" s="221"/>
      <c r="AS4" s="221"/>
      <c r="AT4" s="221"/>
      <c r="AU4" s="221"/>
      <c r="AV4" s="221"/>
      <c r="AW4" s="221"/>
      <c r="AX4" s="221"/>
      <c r="AY4" s="221"/>
      <c r="AZ4" s="218"/>
      <c r="BA4" s="111">
        <f>13.3%</f>
        <v>0.13300000000000001</v>
      </c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42"/>
      <c r="BO4" s="248"/>
      <c r="BP4" s="249"/>
      <c r="BQ4" s="246"/>
      <c r="BR4" s="246"/>
      <c r="BS4" s="246"/>
      <c r="BT4" s="246"/>
      <c r="BU4" s="246"/>
      <c r="BV4" s="246"/>
      <c r="BW4" s="246"/>
      <c r="BX4" s="246"/>
      <c r="BY4" s="246"/>
      <c r="BZ4" s="248"/>
    </row>
    <row r="5" spans="1:78" ht="12" customHeight="1" x14ac:dyDescent="0.25">
      <c r="A5" s="18">
        <v>1</v>
      </c>
      <c r="B5" s="6" t="s">
        <v>0</v>
      </c>
      <c r="C5" s="10">
        <f t="shared" ref="C5:C69" si="0">SUM(D5:E5)</f>
        <v>599.6</v>
      </c>
      <c r="D5" s="7">
        <v>599.6</v>
      </c>
      <c r="E5" s="7">
        <v>0</v>
      </c>
      <c r="F5" s="7">
        <v>47.8</v>
      </c>
      <c r="G5" s="18" t="s">
        <v>214</v>
      </c>
      <c r="H5" s="16">
        <v>7</v>
      </c>
      <c r="I5" s="16" t="s">
        <v>276</v>
      </c>
      <c r="J5" s="5">
        <v>31</v>
      </c>
      <c r="K5" s="17">
        <v>5.0999999999999996</v>
      </c>
      <c r="L5" s="17">
        <v>6.59</v>
      </c>
      <c r="M5" s="17">
        <v>8.98</v>
      </c>
      <c r="N5" s="17">
        <v>6.92</v>
      </c>
      <c r="O5" s="17">
        <v>3.15</v>
      </c>
      <c r="P5" s="17">
        <v>0</v>
      </c>
      <c r="Q5" s="17">
        <v>0</v>
      </c>
      <c r="R5" s="17">
        <v>0.26</v>
      </c>
      <c r="S5" s="3">
        <v>40</v>
      </c>
      <c r="T5" s="3">
        <v>40</v>
      </c>
      <c r="U5" s="3">
        <v>2604.04</v>
      </c>
      <c r="V5" s="17">
        <v>195.98199600000001</v>
      </c>
      <c r="W5" s="3">
        <v>42.3</v>
      </c>
      <c r="X5" s="3">
        <v>2604.04</v>
      </c>
      <c r="Y5" s="17">
        <v>7.85</v>
      </c>
      <c r="Z5" s="4">
        <v>0</v>
      </c>
      <c r="AA5" s="17">
        <v>6.73</v>
      </c>
      <c r="AB5" s="17">
        <v>10.67</v>
      </c>
      <c r="AC5" s="17">
        <v>14</v>
      </c>
      <c r="AD5" s="5">
        <f t="shared" ref="AD5:AL5" si="1">$C5*J5*6</f>
        <v>111525.6</v>
      </c>
      <c r="AE5" s="17">
        <f t="shared" si="1"/>
        <v>18347.760000000002</v>
      </c>
      <c r="AF5" s="17">
        <f t="shared" si="1"/>
        <v>23708.184000000001</v>
      </c>
      <c r="AG5" s="17">
        <f t="shared" si="1"/>
        <v>32306.448000000004</v>
      </c>
      <c r="AH5" s="17">
        <f t="shared" si="1"/>
        <v>24895.392</v>
      </c>
      <c r="AI5" s="17">
        <f t="shared" si="1"/>
        <v>11332.44</v>
      </c>
      <c r="AJ5" s="17">
        <f t="shared" si="1"/>
        <v>0</v>
      </c>
      <c r="AK5" s="17">
        <f t="shared" si="1"/>
        <v>0</v>
      </c>
      <c r="AL5" s="17">
        <f t="shared" si="1"/>
        <v>935.37600000000009</v>
      </c>
      <c r="AN5" s="96">
        <f>SUMIF('Page 1'!$L:$L,$B:$B,'Page 1'!$S:$S)</f>
        <v>33.17</v>
      </c>
      <c r="AO5" s="236">
        <f>SUMIF(СиР!$T$25:$Z$25,$AN$5:$AN$244,СиР!$T$26:$Z$26)</f>
        <v>13.89</v>
      </c>
      <c r="AP5" s="236"/>
      <c r="AQ5" s="96">
        <f>SUMIF(СиР!$T$25:$Z$25,$AN$5:$AN$244,СиР!$T$28:$Z$28)</f>
        <v>5.9</v>
      </c>
      <c r="AR5" s="96">
        <f>SUMIF(СиР!$T$25:$Z$25,$AN$5:$AN$244,СиР!$T$29:$Z$29)</f>
        <v>1.53</v>
      </c>
      <c r="AS5" s="96">
        <f>SUMIF(СиР!$T$25:$Z$25,$AN$5:$AN$244,СиР!$T$30:$Z$30)</f>
        <v>0.32</v>
      </c>
      <c r="AT5" s="96">
        <f>SUMIF(СиР!$T$25:$Z$25,$AN$5:$AN$244,СиР!$T$31:$Z$31)</f>
        <v>0.6</v>
      </c>
      <c r="AU5" s="96">
        <f>SUMIF(СиР!$T$25:$Z$25,$AN$5:$AN$244,СиР!$T$32:$Z$32)</f>
        <v>5.01</v>
      </c>
      <c r="AV5" s="96">
        <f>SUMIF(СиР!$T$25:$Z$25,$AN$5:$AN$244,СиР!$T$33:$Z$33)</f>
        <v>4.99</v>
      </c>
      <c r="AW5" s="96">
        <f>SUMIF(СиР!$T$25:$Z$25,$AN$5:$AN$244,СиР!$T$34:$Z$34)</f>
        <v>0</v>
      </c>
      <c r="AX5" s="96">
        <f>SUMIF(СиР!$T$25:$Z$25,$AN$5:$AN$244,СиР!$T$35:$Z$35)</f>
        <v>0</v>
      </c>
      <c r="AY5" s="96">
        <f>SUMIF(СиР!$T$25:$Z$25,$AN$5:$AN$244,СиР!$T$36:$Z$36)</f>
        <v>0</v>
      </c>
      <c r="AZ5" s="98">
        <f>SUMIF(СиР!$T$25:$Z$25,$AN$5:$AN$244,СиР!$T$37:$Z$37)</f>
        <v>0.93</v>
      </c>
      <c r="BA5" s="96">
        <f>AN5*(1+$BA$4)</f>
        <v>37.581610000000005</v>
      </c>
      <c r="BB5" s="236">
        <f>$BA5*AO5/$AN5</f>
        <v>15.737370000000004</v>
      </c>
      <c r="BC5" s="236">
        <f>$BA5*AP5/$AN5</f>
        <v>0</v>
      </c>
      <c r="BD5" s="96">
        <f>$BA5*AQ5/$AN5</f>
        <v>6.6847000000000012</v>
      </c>
      <c r="BE5" s="96">
        <f t="shared" ref="BE5:BM5" si="2">$BA5*AR5/$AN5</f>
        <v>1.7334900000000002</v>
      </c>
      <c r="BF5" s="96">
        <f t="shared" si="2"/>
        <v>0.36256000000000005</v>
      </c>
      <c r="BG5" s="96">
        <f t="shared" si="2"/>
        <v>0.67980000000000007</v>
      </c>
      <c r="BH5" s="96">
        <f t="shared" si="2"/>
        <v>5.6763300000000001</v>
      </c>
      <c r="BI5" s="96">
        <f t="shared" si="2"/>
        <v>5.65367</v>
      </c>
      <c r="BJ5" s="96">
        <f t="shared" si="2"/>
        <v>0</v>
      </c>
      <c r="BK5" s="96">
        <f t="shared" si="2"/>
        <v>0</v>
      </c>
      <c r="BL5" s="96">
        <f t="shared" si="2"/>
        <v>0</v>
      </c>
      <c r="BM5" s="98">
        <f t="shared" si="2"/>
        <v>1.0536900000000002</v>
      </c>
      <c r="BN5" s="113">
        <f>SUM(BO5:BZ5)</f>
        <v>265116.79756000004</v>
      </c>
      <c r="BO5" s="250">
        <f>(AO5*2+BB5*10)*$C5</f>
        <v>111018.15852000003</v>
      </c>
      <c r="BP5" s="250">
        <f t="shared" ref="BP5" si="3">(AP5*6+BC5*6)*$C5</f>
        <v>0</v>
      </c>
      <c r="BQ5" s="113">
        <f>(AQ5*2+BD5*10)*$C5</f>
        <v>47156.741200000004</v>
      </c>
      <c r="BR5" s="113">
        <f t="shared" ref="BR5:BZ5" si="4">(AR5*2+BE5*10)*$C5</f>
        <v>12228.78204</v>
      </c>
      <c r="BS5" s="113">
        <f t="shared" si="4"/>
        <v>2557.6537600000001</v>
      </c>
      <c r="BT5" s="113">
        <f t="shared" si="4"/>
        <v>4795.6008000000011</v>
      </c>
      <c r="BU5" s="113">
        <f t="shared" si="4"/>
        <v>40043.266680000001</v>
      </c>
      <c r="BV5" s="113">
        <f t="shared" si="4"/>
        <v>39883.41332</v>
      </c>
      <c r="BW5" s="113">
        <f t="shared" si="4"/>
        <v>0</v>
      </c>
      <c r="BX5" s="113">
        <f t="shared" si="4"/>
        <v>0</v>
      </c>
      <c r="BY5" s="113">
        <f t="shared" si="4"/>
        <v>0</v>
      </c>
      <c r="BZ5" s="113">
        <f t="shared" si="4"/>
        <v>7433.1812400000017</v>
      </c>
    </row>
    <row r="6" spans="1:78" ht="12" customHeight="1" x14ac:dyDescent="0.25">
      <c r="A6" s="18">
        <f>A5+1</f>
        <v>2</v>
      </c>
      <c r="B6" s="6" t="s">
        <v>1</v>
      </c>
      <c r="C6" s="10">
        <f t="shared" si="0"/>
        <v>464.76</v>
      </c>
      <c r="D6" s="7">
        <v>464.76</v>
      </c>
      <c r="E6" s="7">
        <v>0</v>
      </c>
      <c r="F6" s="7">
        <v>59.3</v>
      </c>
      <c r="G6" s="18" t="s">
        <v>214</v>
      </c>
      <c r="H6" s="16">
        <v>7</v>
      </c>
      <c r="I6" s="16" t="s">
        <v>276</v>
      </c>
      <c r="J6" s="5">
        <v>31</v>
      </c>
      <c r="K6" s="17">
        <v>5.0999999999999996</v>
      </c>
      <c r="L6" s="17">
        <v>6.59</v>
      </c>
      <c r="M6" s="17">
        <v>8.98</v>
      </c>
      <c r="N6" s="17">
        <v>6.92</v>
      </c>
      <c r="O6" s="17">
        <v>3.15</v>
      </c>
      <c r="P6" s="17">
        <v>0</v>
      </c>
      <c r="Q6" s="17">
        <v>0</v>
      </c>
      <c r="R6" s="17">
        <v>0.26</v>
      </c>
      <c r="S6" s="3">
        <v>40</v>
      </c>
      <c r="T6" s="3">
        <v>40</v>
      </c>
      <c r="U6" s="3">
        <v>2604.04</v>
      </c>
      <c r="V6" s="17">
        <v>195.98199600000001</v>
      </c>
      <c r="W6" s="3">
        <v>42.3</v>
      </c>
      <c r="X6" s="3">
        <v>2604.04</v>
      </c>
      <c r="Y6" s="17">
        <v>7.85</v>
      </c>
      <c r="Z6" s="4">
        <v>0</v>
      </c>
      <c r="AA6" s="17">
        <v>6.73</v>
      </c>
      <c r="AB6" s="17">
        <v>10.67</v>
      </c>
      <c r="AC6" s="17">
        <v>14</v>
      </c>
      <c r="AD6" s="5">
        <f t="shared" ref="AD6:AD20" si="5">$C6*J6*6</f>
        <v>86445.36</v>
      </c>
      <c r="AE6" s="17">
        <f t="shared" ref="AE6:AE20" si="6">$C6*K6*6</f>
        <v>14221.655999999999</v>
      </c>
      <c r="AF6" s="17">
        <f t="shared" ref="AF6:AF20" si="7">$C6*L6*6</f>
        <v>18376.610399999998</v>
      </c>
      <c r="AG6" s="17">
        <f t="shared" ref="AG6:AG20" si="8">$C6*M6*6</f>
        <v>25041.268799999998</v>
      </c>
      <c r="AH6" s="17">
        <f t="shared" ref="AH6:AH20" si="9">$C6*N6*6</f>
        <v>19296.835200000001</v>
      </c>
      <c r="AI6" s="17">
        <f t="shared" ref="AI6:AI20" si="10">$C6*O6*6</f>
        <v>8783.9639999999999</v>
      </c>
      <c r="AJ6" s="17">
        <f t="shared" ref="AJ6:AJ20" si="11">$C6*P6*6</f>
        <v>0</v>
      </c>
      <c r="AK6" s="17">
        <f t="shared" ref="AK6:AK20" si="12">$C6*Q6*6</f>
        <v>0</v>
      </c>
      <c r="AL6" s="17">
        <f t="shared" ref="AL6:AL20" si="13">$C6*R6*6</f>
        <v>725.02559999999994</v>
      </c>
      <c r="AN6" s="96">
        <f>SUMIF('Page 1'!$L:$L,$B:$B,'Page 1'!$S:$S)</f>
        <v>33.17</v>
      </c>
      <c r="AO6" s="236">
        <f>SUMIF(СиР!$T$25:$Z$25,$AN$5:$AN$244,СиР!$T$26:$Z$26)</f>
        <v>13.89</v>
      </c>
      <c r="AP6" s="236"/>
      <c r="AQ6" s="96">
        <f>SUMIF(СиР!$T$25:$Z$25,$AN$5:$AN$244,СиР!$T$28:$Z$28)</f>
        <v>5.9</v>
      </c>
      <c r="AR6" s="96">
        <f>SUMIF(СиР!$T$25:$Z$25,$AN$5:$AN$244,СиР!$T$29:$Z$29)</f>
        <v>1.53</v>
      </c>
      <c r="AS6" s="96">
        <f>SUMIF(СиР!$T$25:$Z$25,$AN$5:$AN$244,СиР!$T$30:$Z$30)</f>
        <v>0.32</v>
      </c>
      <c r="AT6" s="96">
        <f>SUMIF(СиР!$T$25:$Z$25,$AN$5:$AN$244,СиР!$T$31:$Z$31)</f>
        <v>0.6</v>
      </c>
      <c r="AU6" s="96">
        <f>SUMIF(СиР!$T$25:$Z$25,$AN$5:$AN$244,СиР!$T$32:$Z$32)</f>
        <v>5.01</v>
      </c>
      <c r="AV6" s="96">
        <f>SUMIF(СиР!$T$25:$Z$25,$AN$5:$AN$244,СиР!$T$33:$Z$33)</f>
        <v>4.99</v>
      </c>
      <c r="AW6" s="96">
        <f>SUMIF(СиР!$T$25:$Z$25,$AN$5:$AN$244,СиР!$T$34:$Z$34)</f>
        <v>0</v>
      </c>
      <c r="AX6" s="96">
        <f>SUMIF(СиР!$T$25:$Z$25,$AN$5:$AN$244,СиР!$T$35:$Z$35)</f>
        <v>0</v>
      </c>
      <c r="AY6" s="96">
        <f>SUMIF(СиР!$T$25:$Z$25,$AN$5:$AN$244,СиР!$T$36:$Z$36)</f>
        <v>0</v>
      </c>
      <c r="AZ6" s="98">
        <f>SUMIF(СиР!$T$25:$Z$25,$AN$5:$AN$244,СиР!$T$37:$Z$37)</f>
        <v>0.93</v>
      </c>
      <c r="BA6" s="96">
        <f t="shared" ref="BA6:BA29" si="14">AN6*(1+$BA$4)</f>
        <v>37.581610000000005</v>
      </c>
      <c r="BB6" s="236">
        <f t="shared" ref="BB6:BB69" si="15">$BA6*AO6/$AN6</f>
        <v>15.737370000000004</v>
      </c>
      <c r="BC6" s="236">
        <f t="shared" ref="BC6:BC69" si="16">$BA6*AP6/$AN6</f>
        <v>0</v>
      </c>
      <c r="BD6" s="96">
        <f t="shared" ref="BD6:BD69" si="17">$BA6*AQ6/$AN6</f>
        <v>6.6847000000000012</v>
      </c>
      <c r="BE6" s="96">
        <f t="shared" ref="BE6:BE69" si="18">$BA6*AR6/$AN6</f>
        <v>1.7334900000000002</v>
      </c>
      <c r="BF6" s="96">
        <f t="shared" ref="BF6:BF69" si="19">$BA6*AS6/$AN6</f>
        <v>0.36256000000000005</v>
      </c>
      <c r="BG6" s="96">
        <f t="shared" ref="BG6:BG69" si="20">$BA6*AT6/$AN6</f>
        <v>0.67980000000000007</v>
      </c>
      <c r="BH6" s="96">
        <f t="shared" ref="BH6:BH69" si="21">$BA6*AU6/$AN6</f>
        <v>5.6763300000000001</v>
      </c>
      <c r="BI6" s="96">
        <f t="shared" ref="BI6:BI69" si="22">$BA6*AV6/$AN6</f>
        <v>5.65367</v>
      </c>
      <c r="BJ6" s="96">
        <f t="shared" ref="BJ6:BJ69" si="23">$BA6*AW6/$AN6</f>
        <v>0</v>
      </c>
      <c r="BK6" s="96">
        <f t="shared" ref="BK6:BK69" si="24">$BA6*AX6/$AN6</f>
        <v>0</v>
      </c>
      <c r="BL6" s="96">
        <f t="shared" ref="BL6:BL69" si="25">$BA6*AY6/$AN6</f>
        <v>0</v>
      </c>
      <c r="BM6" s="98">
        <f t="shared" ref="BM6:BM69" si="26">$BA6*AZ6/$AN6</f>
        <v>1.0536900000000002</v>
      </c>
      <c r="BN6" s="113">
        <f t="shared" ref="BN6:BN69" si="27">SUM(BO6:BZ6)</f>
        <v>205496.46903600005</v>
      </c>
      <c r="BO6" s="250">
        <f>(AO6*2+BB6*10)*$C6</f>
        <v>86052.033612000014</v>
      </c>
      <c r="BP6" s="250">
        <f t="shared" ref="BP6" si="28">(AP6*6+BC6*6)*$C6</f>
        <v>0</v>
      </c>
      <c r="BQ6" s="113">
        <f>(AQ6*2+BD6*10)*$C6</f>
        <v>36551.979720000003</v>
      </c>
      <c r="BR6" s="113">
        <f t="shared" ref="BR6" si="29">(AR6*2+BE6*10)*$C6</f>
        <v>9478.7337239999997</v>
      </c>
      <c r="BS6" s="113">
        <f t="shared" ref="BS6" si="30">(AS6*2+BF6*10)*$C6</f>
        <v>1982.4802560000001</v>
      </c>
      <c r="BT6" s="113">
        <f t="shared" ref="BT6" si="31">(AT6*2+BG6*10)*$C6</f>
        <v>3717.1504800000002</v>
      </c>
      <c r="BU6" s="113">
        <f t="shared" ref="BU6" si="32">(AU6*2+BH6*10)*$C6</f>
        <v>31038.206507999999</v>
      </c>
      <c r="BV6" s="113">
        <f t="shared" ref="BV6" si="33">(AV6*2+BI6*10)*$C6</f>
        <v>30914.301491999999</v>
      </c>
      <c r="BW6" s="113">
        <f t="shared" ref="BW6" si="34">(AW6*2+BJ6*10)*$C6</f>
        <v>0</v>
      </c>
      <c r="BX6" s="113">
        <f t="shared" ref="BX6" si="35">(AX6*2+BK6*10)*$C6</f>
        <v>0</v>
      </c>
      <c r="BY6" s="113">
        <f t="shared" ref="BY6" si="36">(AY6*2+BL6*10)*$C6</f>
        <v>0</v>
      </c>
      <c r="BZ6" s="113">
        <f t="shared" ref="BZ6" si="37">(AZ6*2+BM6*10)*$C6</f>
        <v>5761.5832440000013</v>
      </c>
    </row>
    <row r="7" spans="1:78" ht="12" customHeight="1" x14ac:dyDescent="0.25">
      <c r="A7" s="18">
        <f t="shared" ref="A7:A70" si="38">A6+1</f>
        <v>3</v>
      </c>
      <c r="B7" s="6" t="s">
        <v>2</v>
      </c>
      <c r="C7" s="10">
        <f t="shared" si="0"/>
        <v>490.28</v>
      </c>
      <c r="D7" s="7">
        <v>490.28</v>
      </c>
      <c r="E7" s="7">
        <v>0</v>
      </c>
      <c r="F7" s="7">
        <v>67.7</v>
      </c>
      <c r="G7" s="18" t="s">
        <v>214</v>
      </c>
      <c r="H7" s="16">
        <v>7</v>
      </c>
      <c r="I7" s="16" t="s">
        <v>276</v>
      </c>
      <c r="J7" s="5">
        <v>31</v>
      </c>
      <c r="K7" s="17">
        <v>5.0999999999999996</v>
      </c>
      <c r="L7" s="17">
        <v>6.59</v>
      </c>
      <c r="M7" s="17">
        <v>8.98</v>
      </c>
      <c r="N7" s="17">
        <v>6.92</v>
      </c>
      <c r="O7" s="17">
        <v>3.15</v>
      </c>
      <c r="P7" s="17">
        <v>0</v>
      </c>
      <c r="Q7" s="17">
        <v>0</v>
      </c>
      <c r="R7" s="17">
        <v>0.26</v>
      </c>
      <c r="S7" s="3">
        <v>40</v>
      </c>
      <c r="T7" s="3">
        <v>40</v>
      </c>
      <c r="U7" s="3">
        <v>2604.04</v>
      </c>
      <c r="V7" s="17">
        <v>195.98199600000001</v>
      </c>
      <c r="W7" s="3">
        <v>42.3</v>
      </c>
      <c r="X7" s="3">
        <v>2604.04</v>
      </c>
      <c r="Y7" s="17">
        <v>7.85</v>
      </c>
      <c r="Z7" s="4">
        <v>0</v>
      </c>
      <c r="AA7" s="17">
        <v>6.73</v>
      </c>
      <c r="AB7" s="17">
        <v>10.67</v>
      </c>
      <c r="AC7" s="17">
        <v>14</v>
      </c>
      <c r="AD7" s="5">
        <f t="shared" si="5"/>
        <v>91192.079999999987</v>
      </c>
      <c r="AE7" s="17">
        <f t="shared" si="6"/>
        <v>15002.567999999999</v>
      </c>
      <c r="AF7" s="17">
        <f t="shared" si="7"/>
        <v>19385.671199999997</v>
      </c>
      <c r="AG7" s="17">
        <f t="shared" si="8"/>
        <v>26416.286399999997</v>
      </c>
      <c r="AH7" s="17">
        <f t="shared" si="9"/>
        <v>20356.425599999999</v>
      </c>
      <c r="AI7" s="17">
        <f t="shared" si="10"/>
        <v>9266.2919999999995</v>
      </c>
      <c r="AJ7" s="17">
        <f t="shared" si="11"/>
        <v>0</v>
      </c>
      <c r="AK7" s="17">
        <f t="shared" si="12"/>
        <v>0</v>
      </c>
      <c r="AL7" s="17">
        <f t="shared" si="13"/>
        <v>764.83679999999993</v>
      </c>
      <c r="AN7" s="96">
        <f>SUMIF('Page 1'!$L:$L,$B:$B,'Page 1'!$S:$S)</f>
        <v>0</v>
      </c>
      <c r="AO7" s="236">
        <f>SUMIF(СиР!$T$25:$Z$25,$AN$5:$AN$244,СиР!$T$26:$Z$26)</f>
        <v>0</v>
      </c>
      <c r="AP7" s="236"/>
      <c r="AQ7" s="96">
        <f>SUMIF(СиР!$T$25:$Z$25,$AN$5:$AN$244,СиР!$T$28:$Z$28)</f>
        <v>0</v>
      </c>
      <c r="AR7" s="96">
        <f>SUMIF(СиР!$T$25:$Z$25,$AN$5:$AN$244,СиР!$T$29:$Z$29)</f>
        <v>0</v>
      </c>
      <c r="AS7" s="96">
        <f>SUMIF(СиР!$T$25:$Z$25,$AN$5:$AN$244,СиР!$T$30:$Z$30)</f>
        <v>0</v>
      </c>
      <c r="AT7" s="96">
        <f>SUMIF(СиР!$T$25:$Z$25,$AN$5:$AN$244,СиР!$T$31:$Z$31)</f>
        <v>0</v>
      </c>
      <c r="AU7" s="96">
        <f>SUMIF(СиР!$T$25:$Z$25,$AN$5:$AN$244,СиР!$T$32:$Z$32)</f>
        <v>0</v>
      </c>
      <c r="AV7" s="96">
        <f>SUMIF(СиР!$T$25:$Z$25,$AN$5:$AN$244,СиР!$T$33:$Z$33)</f>
        <v>0</v>
      </c>
      <c r="AW7" s="96">
        <f>SUMIF(СиР!$T$25:$Z$25,$AN$5:$AN$244,СиР!$T$34:$Z$34)</f>
        <v>0</v>
      </c>
      <c r="AX7" s="96">
        <f>SUMIF(СиР!$T$25:$Z$25,$AN$5:$AN$244,СиР!$T$35:$Z$35)</f>
        <v>0</v>
      </c>
      <c r="AY7" s="96">
        <f>SUMIF(СиР!$T$25:$Z$25,$AN$5:$AN$244,СиР!$T$36:$Z$36)</f>
        <v>0</v>
      </c>
      <c r="AZ7" s="98">
        <f>SUMIF(СиР!$T$25:$Z$25,$AN$5:$AN$244,СиР!$T$37:$Z$37)</f>
        <v>0</v>
      </c>
      <c r="BA7" s="96">
        <f t="shared" si="14"/>
        <v>0</v>
      </c>
      <c r="BB7" s="236"/>
      <c r="BC7" s="236"/>
      <c r="BD7" s="96"/>
      <c r="BE7" s="96"/>
      <c r="BF7" s="96"/>
      <c r="BG7" s="96"/>
      <c r="BH7" s="96"/>
      <c r="BI7" s="96"/>
      <c r="BJ7" s="96"/>
      <c r="BK7" s="96"/>
      <c r="BL7" s="96"/>
      <c r="BM7" s="98"/>
      <c r="BN7" s="113">
        <f t="shared" si="27"/>
        <v>0</v>
      </c>
      <c r="BO7" s="250"/>
      <c r="BP7" s="250"/>
      <c r="BQ7" s="113"/>
      <c r="BR7" s="113"/>
      <c r="BS7" s="113"/>
      <c r="BT7" s="113"/>
      <c r="BU7" s="113"/>
      <c r="BV7" s="113"/>
      <c r="BW7" s="113"/>
      <c r="BX7" s="113"/>
      <c r="BY7" s="113"/>
      <c r="BZ7" s="114"/>
    </row>
    <row r="8" spans="1:78" ht="12" customHeight="1" x14ac:dyDescent="0.25">
      <c r="A8" s="18">
        <f t="shared" si="38"/>
        <v>4</v>
      </c>
      <c r="B8" s="6" t="s">
        <v>3</v>
      </c>
      <c r="C8" s="10">
        <f t="shared" si="0"/>
        <v>1544.17</v>
      </c>
      <c r="D8" s="7">
        <v>1279.77</v>
      </c>
      <c r="E8" s="7">
        <v>264.39999999999998</v>
      </c>
      <c r="F8" s="7">
        <v>217.8</v>
      </c>
      <c r="G8" s="18" t="s">
        <v>214</v>
      </c>
      <c r="H8" s="16">
        <v>7</v>
      </c>
      <c r="I8" s="16" t="s">
        <v>276</v>
      </c>
      <c r="J8" s="5">
        <v>31</v>
      </c>
      <c r="K8" s="17">
        <v>5.0999999999999996</v>
      </c>
      <c r="L8" s="17">
        <v>6.59</v>
      </c>
      <c r="M8" s="17">
        <v>8.98</v>
      </c>
      <c r="N8" s="17">
        <v>6.92</v>
      </c>
      <c r="O8" s="17">
        <v>3.15</v>
      </c>
      <c r="P8" s="17">
        <v>0</v>
      </c>
      <c r="Q8" s="17">
        <v>0</v>
      </c>
      <c r="R8" s="17">
        <v>0.26</v>
      </c>
      <c r="S8" s="3">
        <v>40</v>
      </c>
      <c r="T8" s="3">
        <v>40</v>
      </c>
      <c r="U8" s="3">
        <v>2604.04</v>
      </c>
      <c r="V8" s="17">
        <v>195.98199600000001</v>
      </c>
      <c r="W8" s="3">
        <v>42.3</v>
      </c>
      <c r="X8" s="3">
        <v>2604.04</v>
      </c>
      <c r="Y8" s="17">
        <v>7.85</v>
      </c>
      <c r="Z8" s="4">
        <v>0</v>
      </c>
      <c r="AA8" s="17">
        <v>6.73</v>
      </c>
      <c r="AB8" s="17">
        <v>10.67</v>
      </c>
      <c r="AC8" s="17">
        <v>14</v>
      </c>
      <c r="AD8" s="5">
        <f t="shared" si="5"/>
        <v>287215.62</v>
      </c>
      <c r="AE8" s="17">
        <f t="shared" si="6"/>
        <v>47251.601999999999</v>
      </c>
      <c r="AF8" s="17">
        <f t="shared" si="7"/>
        <v>61056.481799999994</v>
      </c>
      <c r="AG8" s="17">
        <f t="shared" si="8"/>
        <v>83199.879600000015</v>
      </c>
      <c r="AH8" s="17">
        <f t="shared" si="9"/>
        <v>64113.938399999999</v>
      </c>
      <c r="AI8" s="17">
        <f t="shared" si="10"/>
        <v>29184.813000000002</v>
      </c>
      <c r="AJ8" s="17">
        <f t="shared" si="11"/>
        <v>0</v>
      </c>
      <c r="AK8" s="17">
        <f t="shared" si="12"/>
        <v>0</v>
      </c>
      <c r="AL8" s="17">
        <f t="shared" si="13"/>
        <v>2408.9052000000001</v>
      </c>
      <c r="AN8" s="96">
        <f>SUMIF('Page 1'!$L:$L,$B:$B,'Page 1'!$S:$S)</f>
        <v>33.17</v>
      </c>
      <c r="AO8" s="236">
        <f>SUMIF(СиР!$T$25:$Z$25,$AN$5:$AN$244,СиР!$T$26:$Z$26)</f>
        <v>13.89</v>
      </c>
      <c r="AP8" s="236"/>
      <c r="AQ8" s="96">
        <f>SUMIF(СиР!$T$25:$Z$25,$AN$5:$AN$244,СиР!$T$28:$Z$28)</f>
        <v>5.9</v>
      </c>
      <c r="AR8" s="96">
        <f>SUMIF(СиР!$T$25:$Z$25,$AN$5:$AN$244,СиР!$T$29:$Z$29)</f>
        <v>1.53</v>
      </c>
      <c r="AS8" s="96">
        <f>SUMIF(СиР!$T$25:$Z$25,$AN$5:$AN$244,СиР!$T$30:$Z$30)</f>
        <v>0.32</v>
      </c>
      <c r="AT8" s="96">
        <f>SUMIF(СиР!$T$25:$Z$25,$AN$5:$AN$244,СиР!$T$31:$Z$31)</f>
        <v>0.6</v>
      </c>
      <c r="AU8" s="96">
        <f>SUMIF(СиР!$T$25:$Z$25,$AN$5:$AN$244,СиР!$T$32:$Z$32)</f>
        <v>5.01</v>
      </c>
      <c r="AV8" s="96">
        <f>SUMIF(СиР!$T$25:$Z$25,$AN$5:$AN$244,СиР!$T$33:$Z$33)</f>
        <v>4.99</v>
      </c>
      <c r="AW8" s="96">
        <f>SUMIF(СиР!$T$25:$Z$25,$AN$5:$AN$244,СиР!$T$34:$Z$34)</f>
        <v>0</v>
      </c>
      <c r="AX8" s="96">
        <f>SUMIF(СиР!$T$25:$Z$25,$AN$5:$AN$244,СиР!$T$35:$Z$35)</f>
        <v>0</v>
      </c>
      <c r="AY8" s="96">
        <f>SUMIF(СиР!$T$25:$Z$25,$AN$5:$AN$244,СиР!$T$36:$Z$36)</f>
        <v>0</v>
      </c>
      <c r="AZ8" s="98">
        <f>SUMIF(СиР!$T$25:$Z$25,$AN$5:$AN$244,СиР!$T$37:$Z$37)</f>
        <v>0.93</v>
      </c>
      <c r="BA8" s="96">
        <f t="shared" si="14"/>
        <v>37.581610000000005</v>
      </c>
      <c r="BB8" s="236">
        <f t="shared" si="15"/>
        <v>15.737370000000004</v>
      </c>
      <c r="BC8" s="236">
        <f t="shared" si="16"/>
        <v>0</v>
      </c>
      <c r="BD8" s="96">
        <f t="shared" si="17"/>
        <v>6.6847000000000012</v>
      </c>
      <c r="BE8" s="96">
        <f t="shared" si="18"/>
        <v>1.7334900000000002</v>
      </c>
      <c r="BF8" s="96">
        <f t="shared" si="19"/>
        <v>0.36256000000000005</v>
      </c>
      <c r="BG8" s="96">
        <f t="shared" si="20"/>
        <v>0.67980000000000007</v>
      </c>
      <c r="BH8" s="96">
        <f t="shared" si="21"/>
        <v>5.6763300000000001</v>
      </c>
      <c r="BI8" s="96">
        <f t="shared" si="22"/>
        <v>5.65367</v>
      </c>
      <c r="BJ8" s="96">
        <f t="shared" si="23"/>
        <v>0</v>
      </c>
      <c r="BK8" s="96">
        <f t="shared" si="24"/>
        <v>0</v>
      </c>
      <c r="BL8" s="96">
        <f t="shared" si="25"/>
        <v>0</v>
      </c>
      <c r="BM8" s="98">
        <f t="shared" si="26"/>
        <v>1.0536900000000002</v>
      </c>
      <c r="BN8" s="113">
        <f t="shared" si="27"/>
        <v>682764.18493700027</v>
      </c>
      <c r="BO8" s="250">
        <f>(AO8*2+BB8*10)*$C8</f>
        <v>285908.78892900009</v>
      </c>
      <c r="BP8" s="250">
        <f t="shared" ref="BP8" si="39">(AP8*6+BC8*6)*$C8</f>
        <v>0</v>
      </c>
      <c r="BQ8" s="113">
        <f>(AQ8*2+BD8*10)*$C8</f>
        <v>121444.33799000001</v>
      </c>
      <c r="BR8" s="113">
        <f t="shared" ref="BR8" si="40">(AR8*2+BE8*10)*$C8</f>
        <v>31493.192733</v>
      </c>
      <c r="BS8" s="113">
        <f t="shared" ref="BS8" si="41">(AS8*2+BF8*10)*$C8</f>
        <v>6586.8115520000001</v>
      </c>
      <c r="BT8" s="113">
        <f t="shared" ref="BT8" si="42">(AT8*2+BG8*10)*$C8</f>
        <v>12350.271660000002</v>
      </c>
      <c r="BU8" s="113">
        <f t="shared" ref="BU8" si="43">(AU8*2+BH8*10)*$C8</f>
        <v>103124.76836099999</v>
      </c>
      <c r="BV8" s="113">
        <f t="shared" ref="BV8" si="44">(AV8*2+BI8*10)*$C8</f>
        <v>102713.09263900001</v>
      </c>
      <c r="BW8" s="113">
        <f t="shared" ref="BW8" si="45">(AW8*2+BJ8*10)*$C8</f>
        <v>0</v>
      </c>
      <c r="BX8" s="113">
        <f t="shared" ref="BX8" si="46">(AX8*2+BK8*10)*$C8</f>
        <v>0</v>
      </c>
      <c r="BY8" s="113">
        <f t="shared" ref="BY8" si="47">(AY8*2+BL8*10)*$C8</f>
        <v>0</v>
      </c>
      <c r="BZ8" s="113">
        <f t="shared" ref="BZ8" si="48">(AZ8*2+BM8*10)*$C8</f>
        <v>19142.921073000005</v>
      </c>
    </row>
    <row r="9" spans="1:78" ht="12" customHeight="1" x14ac:dyDescent="0.25">
      <c r="A9" s="18">
        <f t="shared" si="38"/>
        <v>5</v>
      </c>
      <c r="B9" s="6" t="s">
        <v>4</v>
      </c>
      <c r="C9" s="10">
        <f t="shared" si="0"/>
        <v>543.29999999999995</v>
      </c>
      <c r="D9" s="7">
        <v>543.29999999999995</v>
      </c>
      <c r="E9" s="7">
        <v>0</v>
      </c>
      <c r="F9" s="7">
        <v>84.8</v>
      </c>
      <c r="G9" s="18" t="s">
        <v>214</v>
      </c>
      <c r="H9" s="16">
        <v>7</v>
      </c>
      <c r="I9" s="16" t="s">
        <v>276</v>
      </c>
      <c r="J9" s="5">
        <v>31</v>
      </c>
      <c r="K9" s="17">
        <v>5.0999999999999996</v>
      </c>
      <c r="L9" s="17">
        <v>6.59</v>
      </c>
      <c r="M9" s="17">
        <v>8.98</v>
      </c>
      <c r="N9" s="17">
        <v>6.92</v>
      </c>
      <c r="O9" s="17">
        <v>3.15</v>
      </c>
      <c r="P9" s="17">
        <v>0</v>
      </c>
      <c r="Q9" s="17">
        <v>0</v>
      </c>
      <c r="R9" s="17">
        <v>0.26</v>
      </c>
      <c r="S9" s="3">
        <v>40</v>
      </c>
      <c r="T9" s="3">
        <v>40</v>
      </c>
      <c r="U9" s="3">
        <v>2604.04</v>
      </c>
      <c r="V9" s="17">
        <v>195.98199600000001</v>
      </c>
      <c r="W9" s="3">
        <v>42.3</v>
      </c>
      <c r="X9" s="3">
        <v>2604.04</v>
      </c>
      <c r="Y9" s="17">
        <v>7.85</v>
      </c>
      <c r="Z9" s="4">
        <v>0</v>
      </c>
      <c r="AA9" s="17">
        <v>6.73</v>
      </c>
      <c r="AB9" s="17">
        <v>10.67</v>
      </c>
      <c r="AC9" s="17">
        <v>14</v>
      </c>
      <c r="AD9" s="5">
        <f t="shared" si="5"/>
        <v>101053.79999999999</v>
      </c>
      <c r="AE9" s="17">
        <f t="shared" si="6"/>
        <v>16624.979999999996</v>
      </c>
      <c r="AF9" s="17">
        <f t="shared" si="7"/>
        <v>21482.081999999999</v>
      </c>
      <c r="AG9" s="17">
        <f t="shared" si="8"/>
        <v>29273.004000000001</v>
      </c>
      <c r="AH9" s="17">
        <f t="shared" si="9"/>
        <v>22557.815999999999</v>
      </c>
      <c r="AI9" s="17">
        <f t="shared" si="10"/>
        <v>10268.369999999999</v>
      </c>
      <c r="AJ9" s="17">
        <f t="shared" si="11"/>
        <v>0</v>
      </c>
      <c r="AK9" s="17">
        <f t="shared" si="12"/>
        <v>0</v>
      </c>
      <c r="AL9" s="17">
        <f t="shared" si="13"/>
        <v>847.54799999999989</v>
      </c>
      <c r="AN9" s="96">
        <f>SUMIF('Page 1'!$L:$L,$B:$B,'Page 1'!$S:$S)</f>
        <v>0</v>
      </c>
      <c r="AO9" s="236">
        <f>SUMIF(СиР!$T$25:$Z$25,$AN$5:$AN$244,СиР!$T$26:$Z$26)</f>
        <v>0</v>
      </c>
      <c r="AP9" s="236"/>
      <c r="AQ9" s="96">
        <f>SUMIF(СиР!$T$25:$Z$25,$AN$5:$AN$244,СиР!$T$28:$Z$28)</f>
        <v>0</v>
      </c>
      <c r="AR9" s="96">
        <f>SUMIF(СиР!$T$25:$Z$25,$AN$5:$AN$244,СиР!$T$29:$Z$29)</f>
        <v>0</v>
      </c>
      <c r="AS9" s="96">
        <f>SUMIF(СиР!$T$25:$Z$25,$AN$5:$AN$244,СиР!$T$30:$Z$30)</f>
        <v>0</v>
      </c>
      <c r="AT9" s="96">
        <f>SUMIF(СиР!$T$25:$Z$25,$AN$5:$AN$244,СиР!$T$31:$Z$31)</f>
        <v>0</v>
      </c>
      <c r="AU9" s="96">
        <f>SUMIF(СиР!$T$25:$Z$25,$AN$5:$AN$244,СиР!$T$32:$Z$32)</f>
        <v>0</v>
      </c>
      <c r="AV9" s="96">
        <f>SUMIF(СиР!$T$25:$Z$25,$AN$5:$AN$244,СиР!$T$33:$Z$33)</f>
        <v>0</v>
      </c>
      <c r="AW9" s="96">
        <f>SUMIF(СиР!$T$25:$Z$25,$AN$5:$AN$244,СиР!$T$34:$Z$34)</f>
        <v>0</v>
      </c>
      <c r="AX9" s="96">
        <f>SUMIF(СиР!$T$25:$Z$25,$AN$5:$AN$244,СиР!$T$35:$Z$35)</f>
        <v>0</v>
      </c>
      <c r="AY9" s="96">
        <f>SUMIF(СиР!$T$25:$Z$25,$AN$5:$AN$244,СиР!$T$36:$Z$36)</f>
        <v>0</v>
      </c>
      <c r="AZ9" s="98">
        <f>SUMIF(СиР!$T$25:$Z$25,$AN$5:$AN$244,СиР!$T$37:$Z$37)</f>
        <v>0</v>
      </c>
      <c r="BA9" s="96">
        <f t="shared" si="14"/>
        <v>0</v>
      </c>
      <c r="BB9" s="236"/>
      <c r="BC9" s="236"/>
      <c r="BD9" s="96"/>
      <c r="BE9" s="96"/>
      <c r="BF9" s="96"/>
      <c r="BG9" s="96"/>
      <c r="BH9" s="96"/>
      <c r="BI9" s="96"/>
      <c r="BJ9" s="96"/>
      <c r="BK9" s="96"/>
      <c r="BL9" s="96"/>
      <c r="BM9" s="98"/>
      <c r="BN9" s="113">
        <f t="shared" si="27"/>
        <v>0</v>
      </c>
      <c r="BO9" s="250"/>
      <c r="BP9" s="250"/>
      <c r="BQ9" s="113"/>
      <c r="BR9" s="113"/>
      <c r="BS9" s="113"/>
      <c r="BT9" s="113"/>
      <c r="BU9" s="113"/>
      <c r="BV9" s="113"/>
      <c r="BW9" s="113"/>
      <c r="BX9" s="113"/>
      <c r="BY9" s="113"/>
      <c r="BZ9" s="114"/>
    </row>
    <row r="10" spans="1:78" ht="12" customHeight="1" x14ac:dyDescent="0.25">
      <c r="A10" s="18">
        <f t="shared" si="38"/>
        <v>6</v>
      </c>
      <c r="B10" s="6" t="s">
        <v>5</v>
      </c>
      <c r="C10" s="10">
        <f t="shared" si="0"/>
        <v>724.96</v>
      </c>
      <c r="D10" s="7">
        <v>724.96</v>
      </c>
      <c r="E10" s="7">
        <v>0</v>
      </c>
      <c r="F10" s="7">
        <v>94.7</v>
      </c>
      <c r="G10" s="18" t="s">
        <v>214</v>
      </c>
      <c r="H10" s="16">
        <v>7</v>
      </c>
      <c r="I10" s="16" t="s">
        <v>276</v>
      </c>
      <c r="J10" s="5">
        <v>31</v>
      </c>
      <c r="K10" s="17">
        <v>5.0999999999999996</v>
      </c>
      <c r="L10" s="17">
        <v>6.59</v>
      </c>
      <c r="M10" s="17">
        <v>8.98</v>
      </c>
      <c r="N10" s="17">
        <v>6.92</v>
      </c>
      <c r="O10" s="17">
        <v>3.15</v>
      </c>
      <c r="P10" s="17">
        <v>0</v>
      </c>
      <c r="Q10" s="17">
        <v>0</v>
      </c>
      <c r="R10" s="17">
        <v>0.26</v>
      </c>
      <c r="S10" s="3">
        <v>40</v>
      </c>
      <c r="T10" s="3">
        <v>40</v>
      </c>
      <c r="U10" s="3">
        <v>2604.04</v>
      </c>
      <c r="V10" s="17">
        <v>195.98199600000001</v>
      </c>
      <c r="W10" s="3">
        <v>42.3</v>
      </c>
      <c r="X10" s="3">
        <v>2604.04</v>
      </c>
      <c r="Y10" s="17">
        <v>7.85</v>
      </c>
      <c r="Z10" s="4">
        <v>0</v>
      </c>
      <c r="AA10" s="17">
        <v>6.73</v>
      </c>
      <c r="AB10" s="17">
        <v>10.67</v>
      </c>
      <c r="AC10" s="17">
        <v>14</v>
      </c>
      <c r="AD10" s="5">
        <f t="shared" si="5"/>
        <v>134842.56</v>
      </c>
      <c r="AE10" s="17">
        <f t="shared" si="6"/>
        <v>22183.775999999998</v>
      </c>
      <c r="AF10" s="17">
        <f t="shared" si="7"/>
        <v>28664.918399999999</v>
      </c>
      <c r="AG10" s="17">
        <f t="shared" si="8"/>
        <v>39060.844800000006</v>
      </c>
      <c r="AH10" s="17">
        <f t="shared" si="9"/>
        <v>30100.339200000002</v>
      </c>
      <c r="AI10" s="17">
        <f t="shared" si="10"/>
        <v>13701.744000000002</v>
      </c>
      <c r="AJ10" s="17">
        <f t="shared" si="11"/>
        <v>0</v>
      </c>
      <c r="AK10" s="17">
        <f t="shared" si="12"/>
        <v>0</v>
      </c>
      <c r="AL10" s="17">
        <f t="shared" si="13"/>
        <v>1130.9376000000002</v>
      </c>
      <c r="AN10" s="96">
        <f>SUMIF('Page 1'!$L:$L,$B:$B,'Page 1'!$S:$S)</f>
        <v>0</v>
      </c>
      <c r="AO10" s="236">
        <f>SUMIF(СиР!$T$25:$Z$25,$AN$5:$AN$244,СиР!$T$26:$Z$26)</f>
        <v>0</v>
      </c>
      <c r="AP10" s="236"/>
      <c r="AQ10" s="96">
        <f>SUMIF(СиР!$T$25:$Z$25,$AN$5:$AN$244,СиР!$T$28:$Z$28)</f>
        <v>0</v>
      </c>
      <c r="AR10" s="96">
        <f>SUMIF(СиР!$T$25:$Z$25,$AN$5:$AN$244,СиР!$T$29:$Z$29)</f>
        <v>0</v>
      </c>
      <c r="AS10" s="96">
        <f>SUMIF(СиР!$T$25:$Z$25,$AN$5:$AN$244,СиР!$T$30:$Z$30)</f>
        <v>0</v>
      </c>
      <c r="AT10" s="96">
        <f>SUMIF(СиР!$T$25:$Z$25,$AN$5:$AN$244,СиР!$T$31:$Z$31)</f>
        <v>0</v>
      </c>
      <c r="AU10" s="96">
        <f>SUMIF(СиР!$T$25:$Z$25,$AN$5:$AN$244,СиР!$T$32:$Z$32)</f>
        <v>0</v>
      </c>
      <c r="AV10" s="96">
        <f>SUMIF(СиР!$T$25:$Z$25,$AN$5:$AN$244,СиР!$T$33:$Z$33)</f>
        <v>0</v>
      </c>
      <c r="AW10" s="96">
        <f>SUMIF(СиР!$T$25:$Z$25,$AN$5:$AN$244,СиР!$T$34:$Z$34)</f>
        <v>0</v>
      </c>
      <c r="AX10" s="96">
        <f>SUMIF(СиР!$T$25:$Z$25,$AN$5:$AN$244,СиР!$T$35:$Z$35)</f>
        <v>0</v>
      </c>
      <c r="AY10" s="96">
        <f>SUMIF(СиР!$T$25:$Z$25,$AN$5:$AN$244,СиР!$T$36:$Z$36)</f>
        <v>0</v>
      </c>
      <c r="AZ10" s="98">
        <f>SUMIF(СиР!$T$25:$Z$25,$AN$5:$AN$244,СиР!$T$37:$Z$37)</f>
        <v>0</v>
      </c>
      <c r="BA10" s="96">
        <f t="shared" si="14"/>
        <v>0</v>
      </c>
      <c r="BB10" s="236"/>
      <c r="BC10" s="236"/>
      <c r="BD10" s="96"/>
      <c r="BE10" s="96"/>
      <c r="BF10" s="96"/>
      <c r="BG10" s="96"/>
      <c r="BH10" s="96"/>
      <c r="BI10" s="96"/>
      <c r="BJ10" s="96"/>
      <c r="BK10" s="96"/>
      <c r="BL10" s="96"/>
      <c r="BM10" s="98"/>
      <c r="BN10" s="113">
        <f t="shared" si="27"/>
        <v>0</v>
      </c>
      <c r="BO10" s="250"/>
      <c r="BP10" s="250"/>
      <c r="BQ10" s="113"/>
      <c r="BR10" s="113"/>
      <c r="BS10" s="113"/>
      <c r="BT10" s="113"/>
      <c r="BU10" s="113"/>
      <c r="BV10" s="113"/>
      <c r="BW10" s="113"/>
      <c r="BX10" s="113"/>
      <c r="BY10" s="113"/>
      <c r="BZ10" s="114"/>
    </row>
    <row r="11" spans="1:78" ht="12" customHeight="1" x14ac:dyDescent="0.25">
      <c r="A11" s="18">
        <f t="shared" si="38"/>
        <v>7</v>
      </c>
      <c r="B11" s="6" t="s">
        <v>6</v>
      </c>
      <c r="C11" s="10">
        <f t="shared" si="0"/>
        <v>1102.18</v>
      </c>
      <c r="D11" s="7">
        <v>1102.18</v>
      </c>
      <c r="E11" s="7">
        <v>0</v>
      </c>
      <c r="F11" s="7">
        <v>139.9</v>
      </c>
      <c r="G11" s="18" t="s">
        <v>214</v>
      </c>
      <c r="H11" s="16">
        <v>7</v>
      </c>
      <c r="I11" s="16" t="s">
        <v>276</v>
      </c>
      <c r="J11" s="5">
        <v>31</v>
      </c>
      <c r="K11" s="17">
        <v>5.0999999999999996</v>
      </c>
      <c r="L11" s="17">
        <v>6.59</v>
      </c>
      <c r="M11" s="17">
        <v>8.98</v>
      </c>
      <c r="N11" s="17">
        <v>6.92</v>
      </c>
      <c r="O11" s="17">
        <v>3.15</v>
      </c>
      <c r="P11" s="17">
        <v>0</v>
      </c>
      <c r="Q11" s="17">
        <v>0</v>
      </c>
      <c r="R11" s="17">
        <v>0.26</v>
      </c>
      <c r="S11" s="3">
        <v>40</v>
      </c>
      <c r="T11" s="3">
        <v>40</v>
      </c>
      <c r="U11" s="3">
        <v>2604.04</v>
      </c>
      <c r="V11" s="17">
        <v>195.98199600000001</v>
      </c>
      <c r="W11" s="3">
        <v>42.3</v>
      </c>
      <c r="X11" s="3">
        <v>2604.04</v>
      </c>
      <c r="Y11" s="17">
        <v>7.85</v>
      </c>
      <c r="Z11" s="4">
        <v>0</v>
      </c>
      <c r="AA11" s="17">
        <v>6.73</v>
      </c>
      <c r="AB11" s="17">
        <v>10.67</v>
      </c>
      <c r="AC11" s="17">
        <v>14</v>
      </c>
      <c r="AD11" s="5">
        <f t="shared" si="5"/>
        <v>205005.48</v>
      </c>
      <c r="AE11" s="17">
        <f t="shared" si="6"/>
        <v>33726.707999999999</v>
      </c>
      <c r="AF11" s="17">
        <f t="shared" si="7"/>
        <v>43580.197200000002</v>
      </c>
      <c r="AG11" s="17">
        <f t="shared" si="8"/>
        <v>59385.45840000001</v>
      </c>
      <c r="AH11" s="17">
        <f t="shared" si="9"/>
        <v>45762.513600000006</v>
      </c>
      <c r="AI11" s="17">
        <f t="shared" si="10"/>
        <v>20831.202000000001</v>
      </c>
      <c r="AJ11" s="17">
        <f t="shared" si="11"/>
        <v>0</v>
      </c>
      <c r="AK11" s="17">
        <f t="shared" si="12"/>
        <v>0</v>
      </c>
      <c r="AL11" s="17">
        <f t="shared" si="13"/>
        <v>1719.4007999999999</v>
      </c>
      <c r="AN11" s="96">
        <f>SUMIF('Page 1'!$L:$L,$B:$B,'Page 1'!$S:$S)</f>
        <v>33.17</v>
      </c>
      <c r="AO11" s="236">
        <f>SUMIF(СиР!$T$25:$Z$25,$AN$5:$AN$244,СиР!$T$26:$Z$26)</f>
        <v>13.89</v>
      </c>
      <c r="AP11" s="236"/>
      <c r="AQ11" s="96">
        <f>SUMIF(СиР!$T$25:$Z$25,$AN$5:$AN$244,СиР!$T$28:$Z$28)</f>
        <v>5.9</v>
      </c>
      <c r="AR11" s="96">
        <f>SUMIF(СиР!$T$25:$Z$25,$AN$5:$AN$244,СиР!$T$29:$Z$29)</f>
        <v>1.53</v>
      </c>
      <c r="AS11" s="96">
        <f>SUMIF(СиР!$T$25:$Z$25,$AN$5:$AN$244,СиР!$T$30:$Z$30)</f>
        <v>0.32</v>
      </c>
      <c r="AT11" s="96">
        <f>SUMIF(СиР!$T$25:$Z$25,$AN$5:$AN$244,СиР!$T$31:$Z$31)</f>
        <v>0.6</v>
      </c>
      <c r="AU11" s="96">
        <f>SUMIF(СиР!$T$25:$Z$25,$AN$5:$AN$244,СиР!$T$32:$Z$32)</f>
        <v>5.01</v>
      </c>
      <c r="AV11" s="96">
        <f>SUMIF(СиР!$T$25:$Z$25,$AN$5:$AN$244,СиР!$T$33:$Z$33)</f>
        <v>4.99</v>
      </c>
      <c r="AW11" s="96">
        <f>SUMIF(СиР!$T$25:$Z$25,$AN$5:$AN$244,СиР!$T$34:$Z$34)</f>
        <v>0</v>
      </c>
      <c r="AX11" s="96">
        <f>SUMIF(СиР!$T$25:$Z$25,$AN$5:$AN$244,СиР!$T$35:$Z$35)</f>
        <v>0</v>
      </c>
      <c r="AY11" s="96">
        <f>SUMIF(СиР!$T$25:$Z$25,$AN$5:$AN$244,СиР!$T$36:$Z$36)</f>
        <v>0</v>
      </c>
      <c r="AZ11" s="98">
        <f>SUMIF(СиР!$T$25:$Z$25,$AN$5:$AN$244,СиР!$T$37:$Z$37)</f>
        <v>0.93</v>
      </c>
      <c r="BA11" s="96">
        <f t="shared" si="14"/>
        <v>37.581610000000005</v>
      </c>
      <c r="BB11" s="236">
        <f t="shared" si="15"/>
        <v>15.737370000000004</v>
      </c>
      <c r="BC11" s="236">
        <f t="shared" si="16"/>
        <v>0</v>
      </c>
      <c r="BD11" s="96">
        <f t="shared" si="17"/>
        <v>6.6847000000000012</v>
      </c>
      <c r="BE11" s="96">
        <f t="shared" si="18"/>
        <v>1.7334900000000002</v>
      </c>
      <c r="BF11" s="96">
        <f t="shared" si="19"/>
        <v>0.36256000000000005</v>
      </c>
      <c r="BG11" s="96">
        <f t="shared" si="20"/>
        <v>0.67980000000000007</v>
      </c>
      <c r="BH11" s="96">
        <f t="shared" si="21"/>
        <v>5.6763300000000001</v>
      </c>
      <c r="BI11" s="96">
        <f t="shared" si="22"/>
        <v>5.65367</v>
      </c>
      <c r="BJ11" s="96">
        <f t="shared" si="23"/>
        <v>0</v>
      </c>
      <c r="BK11" s="96">
        <f t="shared" si="24"/>
        <v>0</v>
      </c>
      <c r="BL11" s="96">
        <f t="shared" si="25"/>
        <v>0</v>
      </c>
      <c r="BM11" s="98">
        <f t="shared" si="26"/>
        <v>1.0536900000000002</v>
      </c>
      <c r="BN11" s="113">
        <f t="shared" si="27"/>
        <v>487335.61029800004</v>
      </c>
      <c r="BO11" s="250">
        <f t="shared" ref="BO11:BO12" si="49">(AO11*2+BB11*10)*$C11</f>
        <v>204072.70506600005</v>
      </c>
      <c r="BP11" s="250">
        <f t="shared" ref="BP11:BP12" si="50">(AP11*6+BC11*6)*$C11</f>
        <v>0</v>
      </c>
      <c r="BQ11" s="113">
        <f t="shared" ref="BQ11:BQ12" si="51">(AQ11*2+BD11*10)*$C11</f>
        <v>86683.150460000004</v>
      </c>
      <c r="BR11" s="113">
        <f t="shared" ref="BR11:BR12" si="52">(AR11*2+BE11*10)*$C11</f>
        <v>22478.850882000002</v>
      </c>
      <c r="BS11" s="113">
        <f t="shared" ref="BS11:BS12" si="53">(AS11*2+BF11*10)*$C11</f>
        <v>4701.4590080000007</v>
      </c>
      <c r="BT11" s="113">
        <f t="shared" ref="BT11:BT12" si="54">(AT11*2+BG11*10)*$C11</f>
        <v>8815.2356400000026</v>
      </c>
      <c r="BU11" s="113">
        <f t="shared" ref="BU11:BU12" si="55">(AU11*2+BH11*10)*$C11</f>
        <v>73607.217594000002</v>
      </c>
      <c r="BV11" s="113">
        <f t="shared" ref="BV11:BV12" si="56">(AV11*2+BI11*10)*$C11</f>
        <v>73313.37640600001</v>
      </c>
      <c r="BW11" s="113">
        <f t="shared" ref="BW11:BW12" si="57">(AW11*2+BJ11*10)*$C11</f>
        <v>0</v>
      </c>
      <c r="BX11" s="113">
        <f t="shared" ref="BX11:BX12" si="58">(AX11*2+BK11*10)*$C11</f>
        <v>0</v>
      </c>
      <c r="BY11" s="113">
        <f t="shared" ref="BY11:BY12" si="59">(AY11*2+BL11*10)*$C11</f>
        <v>0</v>
      </c>
      <c r="BZ11" s="113">
        <f t="shared" ref="BZ11:BZ12" si="60">(AZ11*2+BM11*10)*$C11</f>
        <v>13663.615242000003</v>
      </c>
    </row>
    <row r="12" spans="1:78" ht="12" customHeight="1" x14ac:dyDescent="0.25">
      <c r="A12" s="18">
        <f t="shared" si="38"/>
        <v>8</v>
      </c>
      <c r="B12" s="6" t="s">
        <v>7</v>
      </c>
      <c r="C12" s="10">
        <f t="shared" si="0"/>
        <v>1647.35</v>
      </c>
      <c r="D12" s="7">
        <v>1311.85</v>
      </c>
      <c r="E12" s="7">
        <v>335.5</v>
      </c>
      <c r="F12" s="7">
        <v>230.1</v>
      </c>
      <c r="G12" s="18" t="s">
        <v>214</v>
      </c>
      <c r="H12" s="16">
        <v>7</v>
      </c>
      <c r="I12" s="16" t="s">
        <v>276</v>
      </c>
      <c r="J12" s="5">
        <v>31</v>
      </c>
      <c r="K12" s="17">
        <v>5.0999999999999996</v>
      </c>
      <c r="L12" s="17">
        <v>6.59</v>
      </c>
      <c r="M12" s="17">
        <v>8.98</v>
      </c>
      <c r="N12" s="17">
        <v>6.92</v>
      </c>
      <c r="O12" s="17">
        <v>3.15</v>
      </c>
      <c r="P12" s="17">
        <v>0</v>
      </c>
      <c r="Q12" s="17">
        <v>0</v>
      </c>
      <c r="R12" s="17">
        <v>0.26</v>
      </c>
      <c r="S12" s="3">
        <v>40</v>
      </c>
      <c r="T12" s="3">
        <v>40</v>
      </c>
      <c r="U12" s="3">
        <v>2604.04</v>
      </c>
      <c r="V12" s="17">
        <v>195.98199600000001</v>
      </c>
      <c r="W12" s="3">
        <v>42.3</v>
      </c>
      <c r="X12" s="3">
        <v>2604.04</v>
      </c>
      <c r="Y12" s="17">
        <v>7.85</v>
      </c>
      <c r="Z12" s="4">
        <v>0</v>
      </c>
      <c r="AA12" s="17">
        <v>6.73</v>
      </c>
      <c r="AB12" s="17">
        <v>10.67</v>
      </c>
      <c r="AC12" s="17">
        <v>14</v>
      </c>
      <c r="AD12" s="5">
        <f t="shared" si="5"/>
        <v>306407.09999999998</v>
      </c>
      <c r="AE12" s="17">
        <f t="shared" si="6"/>
        <v>50408.909999999989</v>
      </c>
      <c r="AF12" s="17">
        <f t="shared" si="7"/>
        <v>65136.21899999999</v>
      </c>
      <c r="AG12" s="17">
        <f t="shared" si="8"/>
        <v>88759.217999999993</v>
      </c>
      <c r="AH12" s="17">
        <f t="shared" si="9"/>
        <v>68397.971999999994</v>
      </c>
      <c r="AI12" s="17">
        <f t="shared" si="10"/>
        <v>31134.914999999994</v>
      </c>
      <c r="AJ12" s="17">
        <f t="shared" si="11"/>
        <v>0</v>
      </c>
      <c r="AK12" s="17">
        <f t="shared" si="12"/>
        <v>0</v>
      </c>
      <c r="AL12" s="17">
        <f t="shared" si="13"/>
        <v>2569.866</v>
      </c>
      <c r="AN12" s="96">
        <f>SUMIF('Page 1'!$L:$L,$B:$B,'Page 1'!$S:$S)</f>
        <v>33.17</v>
      </c>
      <c r="AO12" s="236">
        <f>SUMIF(СиР!$T$25:$Z$25,$AN$5:$AN$244,СиР!$T$26:$Z$26)</f>
        <v>13.89</v>
      </c>
      <c r="AP12" s="236"/>
      <c r="AQ12" s="96">
        <f>SUMIF(СиР!$T$25:$Z$25,$AN$5:$AN$244,СиР!$T$28:$Z$28)</f>
        <v>5.9</v>
      </c>
      <c r="AR12" s="96">
        <f>SUMIF(СиР!$T$25:$Z$25,$AN$5:$AN$244,СиР!$T$29:$Z$29)</f>
        <v>1.53</v>
      </c>
      <c r="AS12" s="96">
        <f>SUMIF(СиР!$T$25:$Z$25,$AN$5:$AN$244,СиР!$T$30:$Z$30)</f>
        <v>0.32</v>
      </c>
      <c r="AT12" s="96">
        <f>SUMIF(СиР!$T$25:$Z$25,$AN$5:$AN$244,СиР!$T$31:$Z$31)</f>
        <v>0.6</v>
      </c>
      <c r="AU12" s="96">
        <f>SUMIF(СиР!$T$25:$Z$25,$AN$5:$AN$244,СиР!$T$32:$Z$32)</f>
        <v>5.01</v>
      </c>
      <c r="AV12" s="96">
        <f>SUMIF(СиР!$T$25:$Z$25,$AN$5:$AN$244,СиР!$T$33:$Z$33)</f>
        <v>4.99</v>
      </c>
      <c r="AW12" s="96">
        <f>SUMIF(СиР!$T$25:$Z$25,$AN$5:$AN$244,СиР!$T$34:$Z$34)</f>
        <v>0</v>
      </c>
      <c r="AX12" s="96">
        <f>SUMIF(СиР!$T$25:$Z$25,$AN$5:$AN$244,СиР!$T$35:$Z$35)</f>
        <v>0</v>
      </c>
      <c r="AY12" s="96">
        <f>SUMIF(СиР!$T$25:$Z$25,$AN$5:$AN$244,СиР!$T$36:$Z$36)</f>
        <v>0</v>
      </c>
      <c r="AZ12" s="98">
        <f>SUMIF(СиР!$T$25:$Z$25,$AN$5:$AN$244,СиР!$T$37:$Z$37)</f>
        <v>0.93</v>
      </c>
      <c r="BA12" s="96">
        <f t="shared" si="14"/>
        <v>37.581610000000005</v>
      </c>
      <c r="BB12" s="236">
        <f t="shared" si="15"/>
        <v>15.737370000000004</v>
      </c>
      <c r="BC12" s="236">
        <f t="shared" si="16"/>
        <v>0</v>
      </c>
      <c r="BD12" s="96">
        <f t="shared" si="17"/>
        <v>6.6847000000000012</v>
      </c>
      <c r="BE12" s="96">
        <f t="shared" si="18"/>
        <v>1.7334900000000002</v>
      </c>
      <c r="BF12" s="96">
        <f t="shared" si="19"/>
        <v>0.36256000000000005</v>
      </c>
      <c r="BG12" s="96">
        <f t="shared" si="20"/>
        <v>0.67980000000000007</v>
      </c>
      <c r="BH12" s="96">
        <f t="shared" si="21"/>
        <v>5.6763300000000001</v>
      </c>
      <c r="BI12" s="96">
        <f t="shared" si="22"/>
        <v>5.65367</v>
      </c>
      <c r="BJ12" s="96">
        <f t="shared" si="23"/>
        <v>0</v>
      </c>
      <c r="BK12" s="96">
        <f t="shared" si="24"/>
        <v>0</v>
      </c>
      <c r="BL12" s="96">
        <f t="shared" si="25"/>
        <v>0</v>
      </c>
      <c r="BM12" s="98">
        <f t="shared" si="26"/>
        <v>1.0536900000000002</v>
      </c>
      <c r="BN12" s="113">
        <f t="shared" si="27"/>
        <v>728385.85133500001</v>
      </c>
      <c r="BO12" s="250">
        <f t="shared" si="49"/>
        <v>305012.94769500004</v>
      </c>
      <c r="BP12" s="250">
        <f t="shared" si="50"/>
        <v>0</v>
      </c>
      <c r="BQ12" s="113">
        <f t="shared" si="51"/>
        <v>129559.13545</v>
      </c>
      <c r="BR12" s="113">
        <f t="shared" si="52"/>
        <v>33597.538515</v>
      </c>
      <c r="BS12" s="113">
        <f t="shared" si="53"/>
        <v>7026.9361599999993</v>
      </c>
      <c r="BT12" s="113">
        <f t="shared" si="54"/>
        <v>13175.505300000001</v>
      </c>
      <c r="BU12" s="113">
        <f t="shared" si="55"/>
        <v>110015.46925499999</v>
      </c>
      <c r="BV12" s="113">
        <f t="shared" si="56"/>
        <v>109576.285745</v>
      </c>
      <c r="BW12" s="113">
        <f t="shared" si="57"/>
        <v>0</v>
      </c>
      <c r="BX12" s="113">
        <f t="shared" si="58"/>
        <v>0</v>
      </c>
      <c r="BY12" s="113">
        <f t="shared" si="59"/>
        <v>0</v>
      </c>
      <c r="BZ12" s="113">
        <f t="shared" si="60"/>
        <v>20422.033215000003</v>
      </c>
    </row>
    <row r="13" spans="1:78" ht="12" customHeight="1" x14ac:dyDescent="0.25">
      <c r="A13" s="18">
        <f t="shared" si="38"/>
        <v>9</v>
      </c>
      <c r="B13" s="6" t="s">
        <v>8</v>
      </c>
      <c r="C13" s="10">
        <f t="shared" si="0"/>
        <v>553.4</v>
      </c>
      <c r="D13" s="7">
        <v>553.4</v>
      </c>
      <c r="E13" s="7">
        <v>0</v>
      </c>
      <c r="F13" s="7">
        <v>82.8</v>
      </c>
      <c r="G13" s="18" t="s">
        <v>214</v>
      </c>
      <c r="H13" s="16">
        <v>7</v>
      </c>
      <c r="I13" s="16" t="s">
        <v>276</v>
      </c>
      <c r="J13" s="5">
        <v>31</v>
      </c>
      <c r="K13" s="17">
        <v>5.0999999999999996</v>
      </c>
      <c r="L13" s="17">
        <v>6.59</v>
      </c>
      <c r="M13" s="17">
        <v>8.98</v>
      </c>
      <c r="N13" s="17">
        <v>6.92</v>
      </c>
      <c r="O13" s="17">
        <v>3.15</v>
      </c>
      <c r="P13" s="17">
        <v>0</v>
      </c>
      <c r="Q13" s="17">
        <v>0</v>
      </c>
      <c r="R13" s="17">
        <v>0.26</v>
      </c>
      <c r="S13" s="3">
        <v>40</v>
      </c>
      <c r="T13" s="3">
        <v>40</v>
      </c>
      <c r="U13" s="3">
        <v>2604.04</v>
      </c>
      <c r="V13" s="17">
        <v>195.98199600000001</v>
      </c>
      <c r="W13" s="3">
        <v>42.3</v>
      </c>
      <c r="X13" s="3">
        <v>2604.04</v>
      </c>
      <c r="Y13" s="17">
        <v>7.85</v>
      </c>
      <c r="Z13" s="4">
        <v>0</v>
      </c>
      <c r="AA13" s="17">
        <v>6.73</v>
      </c>
      <c r="AB13" s="17">
        <v>10.67</v>
      </c>
      <c r="AC13" s="17">
        <v>14</v>
      </c>
      <c r="AD13" s="5">
        <f t="shared" si="5"/>
        <v>102932.4</v>
      </c>
      <c r="AE13" s="17">
        <f t="shared" si="6"/>
        <v>16934.039999999997</v>
      </c>
      <c r="AF13" s="17">
        <f t="shared" si="7"/>
        <v>21881.436000000002</v>
      </c>
      <c r="AG13" s="17">
        <f t="shared" si="8"/>
        <v>29817.192000000003</v>
      </c>
      <c r="AH13" s="17">
        <f t="shared" si="9"/>
        <v>22977.167999999998</v>
      </c>
      <c r="AI13" s="17">
        <f t="shared" si="10"/>
        <v>10459.259999999998</v>
      </c>
      <c r="AJ13" s="17">
        <f t="shared" si="11"/>
        <v>0</v>
      </c>
      <c r="AK13" s="17">
        <f t="shared" si="12"/>
        <v>0</v>
      </c>
      <c r="AL13" s="17">
        <f t="shared" si="13"/>
        <v>863.30399999999986</v>
      </c>
      <c r="AN13" s="96">
        <f>SUMIF('Page 1'!$L:$L,$B:$B,'Page 1'!$S:$S)</f>
        <v>0</v>
      </c>
      <c r="AO13" s="236">
        <f>SUMIF(СиР!$T$25:$Z$25,$AN$5:$AN$244,СиР!$T$26:$Z$26)</f>
        <v>0</v>
      </c>
      <c r="AP13" s="236"/>
      <c r="AQ13" s="96">
        <f>SUMIF(СиР!$T$25:$Z$25,$AN$5:$AN$244,СиР!$T$28:$Z$28)</f>
        <v>0</v>
      </c>
      <c r="AR13" s="96">
        <f>SUMIF(СиР!$T$25:$Z$25,$AN$5:$AN$244,СиР!$T$29:$Z$29)</f>
        <v>0</v>
      </c>
      <c r="AS13" s="96">
        <f>SUMIF(СиР!$T$25:$Z$25,$AN$5:$AN$244,СиР!$T$30:$Z$30)</f>
        <v>0</v>
      </c>
      <c r="AT13" s="96">
        <f>SUMIF(СиР!$T$25:$Z$25,$AN$5:$AN$244,СиР!$T$31:$Z$31)</f>
        <v>0</v>
      </c>
      <c r="AU13" s="96">
        <f>SUMIF(СиР!$T$25:$Z$25,$AN$5:$AN$244,СиР!$T$32:$Z$32)</f>
        <v>0</v>
      </c>
      <c r="AV13" s="96">
        <f>SUMIF(СиР!$T$25:$Z$25,$AN$5:$AN$244,СиР!$T$33:$Z$33)</f>
        <v>0</v>
      </c>
      <c r="AW13" s="96">
        <f>SUMIF(СиР!$T$25:$Z$25,$AN$5:$AN$244,СиР!$T$34:$Z$34)</f>
        <v>0</v>
      </c>
      <c r="AX13" s="96">
        <f>SUMIF(СиР!$T$25:$Z$25,$AN$5:$AN$244,СиР!$T$35:$Z$35)</f>
        <v>0</v>
      </c>
      <c r="AY13" s="96">
        <f>SUMIF(СиР!$T$25:$Z$25,$AN$5:$AN$244,СиР!$T$36:$Z$36)</f>
        <v>0</v>
      </c>
      <c r="AZ13" s="98">
        <f>SUMIF(СиР!$T$25:$Z$25,$AN$5:$AN$244,СиР!$T$37:$Z$37)</f>
        <v>0</v>
      </c>
      <c r="BA13" s="96">
        <f t="shared" si="14"/>
        <v>0</v>
      </c>
      <c r="BB13" s="236"/>
      <c r="BC13" s="236"/>
      <c r="BD13" s="96"/>
      <c r="BE13" s="96"/>
      <c r="BF13" s="96"/>
      <c r="BG13" s="96"/>
      <c r="BH13" s="96"/>
      <c r="BI13" s="96"/>
      <c r="BJ13" s="96"/>
      <c r="BK13" s="96"/>
      <c r="BL13" s="96"/>
      <c r="BM13" s="98"/>
      <c r="BN13" s="113">
        <f t="shared" si="27"/>
        <v>0</v>
      </c>
      <c r="BO13" s="250"/>
      <c r="BP13" s="250"/>
      <c r="BQ13" s="113"/>
      <c r="BR13" s="113"/>
      <c r="BS13" s="113"/>
      <c r="BT13" s="113"/>
      <c r="BU13" s="113"/>
      <c r="BV13" s="113"/>
      <c r="BW13" s="113"/>
      <c r="BX13" s="113"/>
      <c r="BY13" s="113"/>
      <c r="BZ13" s="114"/>
    </row>
    <row r="14" spans="1:78" ht="12" customHeight="1" x14ac:dyDescent="0.25">
      <c r="A14" s="18">
        <f t="shared" si="38"/>
        <v>10</v>
      </c>
      <c r="B14" s="6" t="s">
        <v>9</v>
      </c>
      <c r="C14" s="10">
        <f t="shared" si="0"/>
        <v>2262.31</v>
      </c>
      <c r="D14" s="7">
        <v>2262.31</v>
      </c>
      <c r="E14" s="7">
        <v>0</v>
      </c>
      <c r="F14" s="7">
        <v>484.5</v>
      </c>
      <c r="G14" s="18" t="s">
        <v>214</v>
      </c>
      <c r="H14" s="16">
        <v>3</v>
      </c>
      <c r="I14" s="16" t="s">
        <v>276</v>
      </c>
      <c r="J14" s="5">
        <v>45.06</v>
      </c>
      <c r="K14" s="17">
        <v>5.0999999999999996</v>
      </c>
      <c r="L14" s="17">
        <v>8.6300000000000008</v>
      </c>
      <c r="M14" s="17">
        <v>13.43</v>
      </c>
      <c r="N14" s="17">
        <v>6.91</v>
      </c>
      <c r="O14" s="17">
        <v>3.15</v>
      </c>
      <c r="P14" s="17">
        <v>1.81</v>
      </c>
      <c r="Q14" s="17">
        <v>5.77</v>
      </c>
      <c r="R14" s="17">
        <v>0.26</v>
      </c>
      <c r="S14" s="3">
        <v>40</v>
      </c>
      <c r="T14" s="3">
        <v>40</v>
      </c>
      <c r="U14" s="3">
        <v>2604.04</v>
      </c>
      <c r="V14" s="17">
        <v>195.98199600000001</v>
      </c>
      <c r="W14" s="3">
        <v>42.3</v>
      </c>
      <c r="X14" s="3">
        <v>2604.04</v>
      </c>
      <c r="Y14" s="17">
        <v>7.85</v>
      </c>
      <c r="Z14" s="4">
        <v>0</v>
      </c>
      <c r="AA14" s="17">
        <v>6.73</v>
      </c>
      <c r="AB14" s="17">
        <v>10.67</v>
      </c>
      <c r="AC14" s="17">
        <v>14</v>
      </c>
      <c r="AD14" s="5">
        <f t="shared" si="5"/>
        <v>611638.13160000008</v>
      </c>
      <c r="AE14" s="17">
        <f t="shared" si="6"/>
        <v>69226.685999999987</v>
      </c>
      <c r="AF14" s="17">
        <f t="shared" si="7"/>
        <v>117142.4118</v>
      </c>
      <c r="AG14" s="17">
        <f t="shared" si="8"/>
        <v>182296.93979999999</v>
      </c>
      <c r="AH14" s="17">
        <f t="shared" si="9"/>
        <v>93795.372600000002</v>
      </c>
      <c r="AI14" s="17">
        <f t="shared" si="10"/>
        <v>42757.659</v>
      </c>
      <c r="AJ14" s="17">
        <f t="shared" si="11"/>
        <v>24568.686600000001</v>
      </c>
      <c r="AK14" s="17">
        <f t="shared" si="12"/>
        <v>78321.172200000001</v>
      </c>
      <c r="AL14" s="17">
        <f t="shared" si="13"/>
        <v>3529.2035999999998</v>
      </c>
      <c r="AN14" s="96">
        <f>SUMIF('Page 1'!$L:$L,$B:$B,'Page 1'!$S:$S)</f>
        <v>48.44</v>
      </c>
      <c r="AO14" s="236">
        <f>SUMIF(СиР!$T$25:$Z$25,$AN$5:$AN$244,СиР!$T$26:$Z$26)</f>
        <v>18.489999999999998</v>
      </c>
      <c r="AP14" s="236"/>
      <c r="AQ14" s="96">
        <f>SUMIF(СиР!$T$25:$Z$25,$AN$5:$AN$244,СиР!$T$28:$Z$28)</f>
        <v>6.67</v>
      </c>
      <c r="AR14" s="96">
        <f>SUMIF(СиР!$T$25:$Z$25,$AN$5:$AN$244,СиР!$T$29:$Z$29)</f>
        <v>1.53</v>
      </c>
      <c r="AS14" s="96">
        <f>SUMIF(СиР!$T$25:$Z$25,$AN$5:$AN$244,СиР!$T$30:$Z$30)</f>
        <v>0.32</v>
      </c>
      <c r="AT14" s="96">
        <f>SUMIF(СиР!$T$25:$Z$25,$AN$5:$AN$244,СиР!$T$31:$Z$31)</f>
        <v>0.87</v>
      </c>
      <c r="AU14" s="96">
        <f>SUMIF(СиР!$T$25:$Z$25,$AN$5:$AN$244,СиР!$T$32:$Z$32)</f>
        <v>5.01</v>
      </c>
      <c r="AV14" s="96">
        <f>SUMIF(СиР!$T$25:$Z$25,$AN$5:$AN$244,СиР!$T$33:$Z$33)</f>
        <v>4.99</v>
      </c>
      <c r="AW14" s="96">
        <f>SUMIF(СиР!$T$25:$Z$25,$AN$5:$AN$244,СиР!$T$34:$Z$34)</f>
        <v>2.7</v>
      </c>
      <c r="AX14" s="96">
        <f>SUMIF(СиР!$T$25:$Z$25,$AN$5:$AN$244,СиР!$T$35:$Z$35)</f>
        <v>6.46</v>
      </c>
      <c r="AY14" s="96">
        <f>SUMIF(СиР!$T$25:$Z$25,$AN$5:$AN$244,СиР!$T$36:$Z$36)</f>
        <v>0.47</v>
      </c>
      <c r="AZ14" s="98">
        <f>SUMIF(СиР!$T$25:$Z$25,$AN$5:$AN$244,СиР!$T$37:$Z$37)</f>
        <v>0.93</v>
      </c>
      <c r="BA14" s="96">
        <f t="shared" si="14"/>
        <v>54.88252</v>
      </c>
      <c r="BB14" s="236">
        <f t="shared" si="15"/>
        <v>20.949169999999999</v>
      </c>
      <c r="BC14" s="236">
        <f t="shared" si="16"/>
        <v>0</v>
      </c>
      <c r="BD14" s="96">
        <f t="shared" si="17"/>
        <v>7.5571100000000007</v>
      </c>
      <c r="BE14" s="96">
        <f t="shared" si="18"/>
        <v>1.7334900000000002</v>
      </c>
      <c r="BF14" s="96">
        <f t="shared" si="19"/>
        <v>0.36256000000000005</v>
      </c>
      <c r="BG14" s="96">
        <f t="shared" si="20"/>
        <v>0.98571000000000009</v>
      </c>
      <c r="BH14" s="96">
        <f t="shared" si="21"/>
        <v>5.6763300000000001</v>
      </c>
      <c r="BI14" s="96">
        <f t="shared" si="22"/>
        <v>5.65367</v>
      </c>
      <c r="BJ14" s="96">
        <f t="shared" si="23"/>
        <v>3.0591000000000004</v>
      </c>
      <c r="BK14" s="96">
        <f t="shared" si="24"/>
        <v>7.3191800000000002</v>
      </c>
      <c r="BL14" s="96">
        <f t="shared" si="25"/>
        <v>0.53250999999999993</v>
      </c>
      <c r="BM14" s="98">
        <f t="shared" si="26"/>
        <v>1.05369</v>
      </c>
      <c r="BN14" s="113">
        <f t="shared" si="27"/>
        <v>1460785.3310119999</v>
      </c>
      <c r="BO14" s="250">
        <f t="shared" ref="BO14:BO23" si="61">(AO14*2+BB14*10)*$C14</f>
        <v>557595.39162699995</v>
      </c>
      <c r="BP14" s="250">
        <f t="shared" ref="BP14:BP23" si="62">(AP14*6+BC14*6)*$C14</f>
        <v>0</v>
      </c>
      <c r="BQ14" s="113">
        <f t="shared" ref="BQ14:BQ23" si="63">(AQ14*2+BD14*10)*$C14</f>
        <v>201144.47064099999</v>
      </c>
      <c r="BR14" s="113">
        <f t="shared" ref="BR14:BR23" si="64">(AR14*2+BE14*10)*$C14</f>
        <v>46139.586218999997</v>
      </c>
      <c r="BS14" s="113">
        <f t="shared" ref="BS14:BS23" si="65">(AS14*2+BF14*10)*$C14</f>
        <v>9650.1095359999999</v>
      </c>
      <c r="BT14" s="113">
        <f t="shared" ref="BT14:BT23" si="66">(AT14*2+BG14*10)*$C14</f>
        <v>26236.235301000001</v>
      </c>
      <c r="BU14" s="113">
        <f t="shared" ref="BU14:BU23" si="67">(AU14*2+BH14*10)*$C14</f>
        <v>151084.52742299999</v>
      </c>
      <c r="BV14" s="113">
        <f t="shared" ref="BV14:BV23" si="68">(AV14*2+BI14*10)*$C14</f>
        <v>150481.39557699999</v>
      </c>
      <c r="BW14" s="113">
        <f t="shared" ref="BW14:BW23" si="69">(AW14*2+BJ14*10)*$C14</f>
        <v>81422.799210000012</v>
      </c>
      <c r="BX14" s="113">
        <f t="shared" ref="BX14:BX23" si="70">(AX14*2+BK14*10)*$C14</f>
        <v>194811.586258</v>
      </c>
      <c r="BY14" s="113">
        <f t="shared" ref="BY14:BY23" si="71">(AY14*2+BL14*10)*$C14</f>
        <v>14173.598380999996</v>
      </c>
      <c r="BZ14" s="113">
        <f t="shared" ref="BZ14:BZ23" si="72">(AZ14*2+BM14*10)*$C14</f>
        <v>28045.630838999998</v>
      </c>
    </row>
    <row r="15" spans="1:78" ht="12" customHeight="1" x14ac:dyDescent="0.25">
      <c r="A15" s="18">
        <f t="shared" si="38"/>
        <v>11</v>
      </c>
      <c r="B15" s="6" t="s">
        <v>10</v>
      </c>
      <c r="C15" s="10">
        <f t="shared" si="0"/>
        <v>2252</v>
      </c>
      <c r="D15" s="7">
        <v>2252</v>
      </c>
      <c r="E15" s="7">
        <v>0</v>
      </c>
      <c r="F15" s="7">
        <v>485.9</v>
      </c>
      <c r="G15" s="18" t="s">
        <v>214</v>
      </c>
      <c r="H15" s="16">
        <v>3</v>
      </c>
      <c r="I15" s="16" t="s">
        <v>276</v>
      </c>
      <c r="J15" s="5">
        <v>45.06</v>
      </c>
      <c r="K15" s="17">
        <v>5.0999999999999996</v>
      </c>
      <c r="L15" s="17">
        <v>8.6300000000000008</v>
      </c>
      <c r="M15" s="17">
        <v>13.43</v>
      </c>
      <c r="N15" s="17">
        <v>6.91</v>
      </c>
      <c r="O15" s="17">
        <v>3.15</v>
      </c>
      <c r="P15" s="17">
        <v>1.81</v>
      </c>
      <c r="Q15" s="17">
        <v>5.77</v>
      </c>
      <c r="R15" s="17">
        <v>0.26</v>
      </c>
      <c r="S15" s="3">
        <v>40</v>
      </c>
      <c r="T15" s="3">
        <v>40</v>
      </c>
      <c r="U15" s="3">
        <v>2604.04</v>
      </c>
      <c r="V15" s="17">
        <v>195.98199600000001</v>
      </c>
      <c r="W15" s="3">
        <v>42.3</v>
      </c>
      <c r="X15" s="3">
        <v>2604.04</v>
      </c>
      <c r="Y15" s="17">
        <v>7.85</v>
      </c>
      <c r="Z15" s="4">
        <v>0</v>
      </c>
      <c r="AA15" s="17">
        <v>6.73</v>
      </c>
      <c r="AB15" s="17">
        <v>10.67</v>
      </c>
      <c r="AC15" s="17">
        <v>14</v>
      </c>
      <c r="AD15" s="5">
        <f t="shared" si="5"/>
        <v>608850.72000000009</v>
      </c>
      <c r="AE15" s="17">
        <f t="shared" si="6"/>
        <v>68911.199999999997</v>
      </c>
      <c r="AF15" s="17">
        <f t="shared" si="7"/>
        <v>116608.56000000001</v>
      </c>
      <c r="AG15" s="17">
        <f t="shared" si="8"/>
        <v>181466.16</v>
      </c>
      <c r="AH15" s="17">
        <f t="shared" si="9"/>
        <v>93367.92</v>
      </c>
      <c r="AI15" s="17">
        <f t="shared" si="10"/>
        <v>42562.8</v>
      </c>
      <c r="AJ15" s="17">
        <f t="shared" si="11"/>
        <v>24456.720000000001</v>
      </c>
      <c r="AK15" s="17">
        <f t="shared" si="12"/>
        <v>77964.239999999991</v>
      </c>
      <c r="AL15" s="17">
        <f t="shared" si="13"/>
        <v>3513.12</v>
      </c>
      <c r="AN15" s="96">
        <f>SUMIF('Page 1'!$L:$L,$B:$B,'Page 1'!$S:$S)</f>
        <v>48.44</v>
      </c>
      <c r="AO15" s="236">
        <f>SUMIF(СиР!$T$25:$Z$25,$AN$5:$AN$244,СиР!$T$26:$Z$26)</f>
        <v>18.489999999999998</v>
      </c>
      <c r="AP15" s="236"/>
      <c r="AQ15" s="96">
        <f>SUMIF(СиР!$T$25:$Z$25,$AN$5:$AN$244,СиР!$T$28:$Z$28)</f>
        <v>6.67</v>
      </c>
      <c r="AR15" s="96">
        <f>SUMIF(СиР!$T$25:$Z$25,$AN$5:$AN$244,СиР!$T$29:$Z$29)</f>
        <v>1.53</v>
      </c>
      <c r="AS15" s="96">
        <f>SUMIF(СиР!$T$25:$Z$25,$AN$5:$AN$244,СиР!$T$30:$Z$30)</f>
        <v>0.32</v>
      </c>
      <c r="AT15" s="96">
        <f>SUMIF(СиР!$T$25:$Z$25,$AN$5:$AN$244,СиР!$T$31:$Z$31)</f>
        <v>0.87</v>
      </c>
      <c r="AU15" s="96">
        <f>SUMIF(СиР!$T$25:$Z$25,$AN$5:$AN$244,СиР!$T$32:$Z$32)</f>
        <v>5.01</v>
      </c>
      <c r="AV15" s="96">
        <f>SUMIF(СиР!$T$25:$Z$25,$AN$5:$AN$244,СиР!$T$33:$Z$33)</f>
        <v>4.99</v>
      </c>
      <c r="AW15" s="96">
        <f>SUMIF(СиР!$T$25:$Z$25,$AN$5:$AN$244,СиР!$T$34:$Z$34)</f>
        <v>2.7</v>
      </c>
      <c r="AX15" s="96">
        <f>SUMIF(СиР!$T$25:$Z$25,$AN$5:$AN$244,СиР!$T$35:$Z$35)</f>
        <v>6.46</v>
      </c>
      <c r="AY15" s="96">
        <f>SUMIF(СиР!$T$25:$Z$25,$AN$5:$AN$244,СиР!$T$36:$Z$36)</f>
        <v>0.47</v>
      </c>
      <c r="AZ15" s="98">
        <f>SUMIF(СиР!$T$25:$Z$25,$AN$5:$AN$244,СиР!$T$37:$Z$37)</f>
        <v>0.93</v>
      </c>
      <c r="BA15" s="96">
        <f t="shared" si="14"/>
        <v>54.88252</v>
      </c>
      <c r="BB15" s="236">
        <f t="shared" si="15"/>
        <v>20.949169999999999</v>
      </c>
      <c r="BC15" s="236">
        <f t="shared" si="16"/>
        <v>0</v>
      </c>
      <c r="BD15" s="96">
        <f t="shared" si="17"/>
        <v>7.5571100000000007</v>
      </c>
      <c r="BE15" s="96">
        <f t="shared" si="18"/>
        <v>1.7334900000000002</v>
      </c>
      <c r="BF15" s="96">
        <f t="shared" si="19"/>
        <v>0.36256000000000005</v>
      </c>
      <c r="BG15" s="96">
        <f t="shared" si="20"/>
        <v>0.98571000000000009</v>
      </c>
      <c r="BH15" s="96">
        <f t="shared" si="21"/>
        <v>5.6763300000000001</v>
      </c>
      <c r="BI15" s="96">
        <f t="shared" si="22"/>
        <v>5.65367</v>
      </c>
      <c r="BJ15" s="96">
        <f t="shared" si="23"/>
        <v>3.0591000000000004</v>
      </c>
      <c r="BK15" s="96">
        <f t="shared" si="24"/>
        <v>7.3191800000000002</v>
      </c>
      <c r="BL15" s="96">
        <f t="shared" si="25"/>
        <v>0.53250999999999993</v>
      </c>
      <c r="BM15" s="98">
        <f t="shared" si="26"/>
        <v>1.05369</v>
      </c>
      <c r="BN15" s="113">
        <f t="shared" si="27"/>
        <v>1454128.1103999999</v>
      </c>
      <c r="BO15" s="250">
        <f t="shared" si="61"/>
        <v>555054.26839999994</v>
      </c>
      <c r="BP15" s="250">
        <f t="shared" si="62"/>
        <v>0</v>
      </c>
      <c r="BQ15" s="113">
        <f t="shared" si="63"/>
        <v>200227.7972</v>
      </c>
      <c r="BR15" s="113">
        <f t="shared" si="64"/>
        <v>45929.3148</v>
      </c>
      <c r="BS15" s="113">
        <f t="shared" si="65"/>
        <v>9606.1311999999998</v>
      </c>
      <c r="BT15" s="113">
        <f t="shared" si="66"/>
        <v>26116.669200000004</v>
      </c>
      <c r="BU15" s="113">
        <f t="shared" si="67"/>
        <v>150395.99159999998</v>
      </c>
      <c r="BV15" s="113">
        <f t="shared" si="68"/>
        <v>149795.6084</v>
      </c>
      <c r="BW15" s="113">
        <f t="shared" si="69"/>
        <v>81051.732000000018</v>
      </c>
      <c r="BX15" s="113">
        <f t="shared" si="70"/>
        <v>193923.77360000001</v>
      </c>
      <c r="BY15" s="113">
        <f t="shared" si="71"/>
        <v>14109.005199999996</v>
      </c>
      <c r="BZ15" s="113">
        <f t="shared" si="72"/>
        <v>27917.818799999997</v>
      </c>
    </row>
    <row r="16" spans="1:78" ht="12" customHeight="1" x14ac:dyDescent="0.25">
      <c r="A16" s="18">
        <f t="shared" si="38"/>
        <v>12</v>
      </c>
      <c r="B16" s="6" t="s">
        <v>11</v>
      </c>
      <c r="C16" s="10">
        <f t="shared" si="0"/>
        <v>2252.2800000000002</v>
      </c>
      <c r="D16" s="7">
        <v>2252.2800000000002</v>
      </c>
      <c r="E16" s="7">
        <v>0</v>
      </c>
      <c r="F16" s="7">
        <v>485.9</v>
      </c>
      <c r="G16" s="18" t="s">
        <v>214</v>
      </c>
      <c r="H16" s="16">
        <v>3</v>
      </c>
      <c r="I16" s="16" t="s">
        <v>276</v>
      </c>
      <c r="J16" s="5">
        <v>45.06</v>
      </c>
      <c r="K16" s="17">
        <v>5.0999999999999996</v>
      </c>
      <c r="L16" s="17">
        <v>8.6300000000000008</v>
      </c>
      <c r="M16" s="17">
        <v>13.43</v>
      </c>
      <c r="N16" s="17">
        <v>6.91</v>
      </c>
      <c r="O16" s="17">
        <v>3.15</v>
      </c>
      <c r="P16" s="17">
        <v>1.81</v>
      </c>
      <c r="Q16" s="17">
        <v>5.77</v>
      </c>
      <c r="R16" s="17">
        <v>0.26</v>
      </c>
      <c r="S16" s="3">
        <v>40</v>
      </c>
      <c r="T16" s="3">
        <v>40</v>
      </c>
      <c r="U16" s="3">
        <v>2604.04</v>
      </c>
      <c r="V16" s="17">
        <v>195.98199600000001</v>
      </c>
      <c r="W16" s="3">
        <v>42.3</v>
      </c>
      <c r="X16" s="3">
        <v>2604.04</v>
      </c>
      <c r="Y16" s="17">
        <v>7.85</v>
      </c>
      <c r="Z16" s="4">
        <v>0</v>
      </c>
      <c r="AA16" s="17">
        <v>6.73</v>
      </c>
      <c r="AB16" s="17">
        <v>10.67</v>
      </c>
      <c r="AC16" s="17">
        <v>14</v>
      </c>
      <c r="AD16" s="5">
        <f t="shared" si="5"/>
        <v>608926.42080000008</v>
      </c>
      <c r="AE16" s="17">
        <f t="shared" si="6"/>
        <v>68919.768000000011</v>
      </c>
      <c r="AF16" s="17">
        <f t="shared" si="7"/>
        <v>116623.05840000002</v>
      </c>
      <c r="AG16" s="17">
        <f t="shared" si="8"/>
        <v>181488.72240000003</v>
      </c>
      <c r="AH16" s="17">
        <f t="shared" si="9"/>
        <v>93379.528800000015</v>
      </c>
      <c r="AI16" s="17">
        <f t="shared" si="10"/>
        <v>42568.092000000004</v>
      </c>
      <c r="AJ16" s="17">
        <f t="shared" si="11"/>
        <v>24459.760800000004</v>
      </c>
      <c r="AK16" s="17">
        <f t="shared" si="12"/>
        <v>77973.933600000004</v>
      </c>
      <c r="AL16" s="17">
        <f t="shared" si="13"/>
        <v>3513.5568000000007</v>
      </c>
      <c r="AN16" s="96">
        <f>SUMIF('Page 1'!$L:$L,$B:$B,'Page 1'!$S:$S)</f>
        <v>48.44</v>
      </c>
      <c r="AO16" s="236">
        <f>SUMIF(СиР!$T$25:$Z$25,$AN$5:$AN$244,СиР!$T$26:$Z$26)</f>
        <v>18.489999999999998</v>
      </c>
      <c r="AP16" s="236"/>
      <c r="AQ16" s="96">
        <f>SUMIF(СиР!$T$25:$Z$25,$AN$5:$AN$244,СиР!$T$28:$Z$28)</f>
        <v>6.67</v>
      </c>
      <c r="AR16" s="96">
        <f>SUMIF(СиР!$T$25:$Z$25,$AN$5:$AN$244,СиР!$T$29:$Z$29)</f>
        <v>1.53</v>
      </c>
      <c r="AS16" s="96">
        <f>SUMIF(СиР!$T$25:$Z$25,$AN$5:$AN$244,СиР!$T$30:$Z$30)</f>
        <v>0.32</v>
      </c>
      <c r="AT16" s="96">
        <f>SUMIF(СиР!$T$25:$Z$25,$AN$5:$AN$244,СиР!$T$31:$Z$31)</f>
        <v>0.87</v>
      </c>
      <c r="AU16" s="96">
        <f>SUMIF(СиР!$T$25:$Z$25,$AN$5:$AN$244,СиР!$T$32:$Z$32)</f>
        <v>5.01</v>
      </c>
      <c r="AV16" s="96">
        <f>SUMIF(СиР!$T$25:$Z$25,$AN$5:$AN$244,СиР!$T$33:$Z$33)</f>
        <v>4.99</v>
      </c>
      <c r="AW16" s="96">
        <f>SUMIF(СиР!$T$25:$Z$25,$AN$5:$AN$244,СиР!$T$34:$Z$34)</f>
        <v>2.7</v>
      </c>
      <c r="AX16" s="96">
        <f>SUMIF(СиР!$T$25:$Z$25,$AN$5:$AN$244,СиР!$T$35:$Z$35)</f>
        <v>6.46</v>
      </c>
      <c r="AY16" s="96">
        <f>SUMIF(СиР!$T$25:$Z$25,$AN$5:$AN$244,СиР!$T$36:$Z$36)</f>
        <v>0.47</v>
      </c>
      <c r="AZ16" s="98">
        <f>SUMIF(СиР!$T$25:$Z$25,$AN$5:$AN$244,СиР!$T$37:$Z$37)</f>
        <v>0.93</v>
      </c>
      <c r="BA16" s="96">
        <f t="shared" si="14"/>
        <v>54.88252</v>
      </c>
      <c r="BB16" s="236">
        <f t="shared" si="15"/>
        <v>20.949169999999999</v>
      </c>
      <c r="BC16" s="236">
        <f t="shared" si="16"/>
        <v>0</v>
      </c>
      <c r="BD16" s="96">
        <f t="shared" si="17"/>
        <v>7.5571100000000007</v>
      </c>
      <c r="BE16" s="96">
        <f t="shared" si="18"/>
        <v>1.7334900000000002</v>
      </c>
      <c r="BF16" s="96">
        <f t="shared" si="19"/>
        <v>0.36256000000000005</v>
      </c>
      <c r="BG16" s="96">
        <f t="shared" si="20"/>
        <v>0.98571000000000009</v>
      </c>
      <c r="BH16" s="96">
        <f t="shared" si="21"/>
        <v>5.6763300000000001</v>
      </c>
      <c r="BI16" s="96">
        <f t="shared" si="22"/>
        <v>5.65367</v>
      </c>
      <c r="BJ16" s="96">
        <f t="shared" si="23"/>
        <v>3.0591000000000004</v>
      </c>
      <c r="BK16" s="96">
        <f t="shared" si="24"/>
        <v>7.3191800000000002</v>
      </c>
      <c r="BL16" s="96">
        <f t="shared" si="25"/>
        <v>0.53250999999999993</v>
      </c>
      <c r="BM16" s="98">
        <f t="shared" si="26"/>
        <v>1.05369</v>
      </c>
      <c r="BN16" s="113">
        <f t="shared" si="27"/>
        <v>1454308.9078559999</v>
      </c>
      <c r="BO16" s="250">
        <f t="shared" si="61"/>
        <v>555123.28047599993</v>
      </c>
      <c r="BP16" s="250">
        <f t="shared" si="62"/>
        <v>0</v>
      </c>
      <c r="BQ16" s="113">
        <f t="shared" si="63"/>
        <v>200252.69230800003</v>
      </c>
      <c r="BR16" s="113">
        <f t="shared" si="64"/>
        <v>45935.025372000004</v>
      </c>
      <c r="BS16" s="113">
        <f t="shared" si="65"/>
        <v>9607.3255680000002</v>
      </c>
      <c r="BT16" s="113">
        <f t="shared" si="66"/>
        <v>26119.916388000005</v>
      </c>
      <c r="BU16" s="113">
        <f t="shared" si="67"/>
        <v>150414.69092399999</v>
      </c>
      <c r="BV16" s="113">
        <f t="shared" si="68"/>
        <v>149814.233076</v>
      </c>
      <c r="BW16" s="113">
        <f t="shared" si="69"/>
        <v>81061.809480000025</v>
      </c>
      <c r="BX16" s="113">
        <f t="shared" si="70"/>
        <v>193947.88490400004</v>
      </c>
      <c r="BY16" s="113">
        <f t="shared" si="71"/>
        <v>14110.759427999998</v>
      </c>
      <c r="BZ16" s="113">
        <f t="shared" si="72"/>
        <v>27921.289932</v>
      </c>
    </row>
    <row r="17" spans="1:78" ht="12" customHeight="1" x14ac:dyDescent="0.25">
      <c r="A17" s="18">
        <f t="shared" si="38"/>
        <v>13</v>
      </c>
      <c r="B17" s="6" t="s">
        <v>12</v>
      </c>
      <c r="C17" s="10">
        <f t="shared" si="0"/>
        <v>546.05999999999995</v>
      </c>
      <c r="D17" s="7">
        <v>546.05999999999995</v>
      </c>
      <c r="E17" s="7">
        <v>0</v>
      </c>
      <c r="F17" s="7">
        <v>89.7</v>
      </c>
      <c r="G17" s="18" t="s">
        <v>214</v>
      </c>
      <c r="H17" s="16">
        <v>7</v>
      </c>
      <c r="I17" s="16" t="s">
        <v>276</v>
      </c>
      <c r="J17" s="5">
        <v>31</v>
      </c>
      <c r="K17" s="17">
        <v>5.0999999999999996</v>
      </c>
      <c r="L17" s="17">
        <v>6.59</v>
      </c>
      <c r="M17" s="17">
        <v>8.98</v>
      </c>
      <c r="N17" s="17">
        <v>6.92</v>
      </c>
      <c r="O17" s="17">
        <v>3.15</v>
      </c>
      <c r="P17" s="17">
        <v>0</v>
      </c>
      <c r="Q17" s="17">
        <v>0</v>
      </c>
      <c r="R17" s="17">
        <v>0.26</v>
      </c>
      <c r="S17" s="3">
        <v>40</v>
      </c>
      <c r="T17" s="3">
        <v>40</v>
      </c>
      <c r="U17" s="3">
        <v>2604.04</v>
      </c>
      <c r="V17" s="17">
        <v>195.98199600000001</v>
      </c>
      <c r="W17" s="3">
        <v>42.3</v>
      </c>
      <c r="X17" s="3">
        <v>2604.04</v>
      </c>
      <c r="Y17" s="17">
        <v>7.85</v>
      </c>
      <c r="Z17" s="4">
        <v>0</v>
      </c>
      <c r="AA17" s="17">
        <v>6.73</v>
      </c>
      <c r="AB17" s="17">
        <v>10.67</v>
      </c>
      <c r="AC17" s="17">
        <v>14</v>
      </c>
      <c r="AD17" s="5">
        <f t="shared" si="5"/>
        <v>101567.15999999997</v>
      </c>
      <c r="AE17" s="17">
        <f t="shared" si="6"/>
        <v>16709.435999999998</v>
      </c>
      <c r="AF17" s="17">
        <f t="shared" si="7"/>
        <v>21591.212399999997</v>
      </c>
      <c r="AG17" s="17">
        <f t="shared" si="8"/>
        <v>29421.712800000001</v>
      </c>
      <c r="AH17" s="17">
        <f t="shared" si="9"/>
        <v>22672.411199999999</v>
      </c>
      <c r="AI17" s="17">
        <f t="shared" si="10"/>
        <v>10320.533999999998</v>
      </c>
      <c r="AJ17" s="17">
        <f t="shared" si="11"/>
        <v>0</v>
      </c>
      <c r="AK17" s="17">
        <f t="shared" si="12"/>
        <v>0</v>
      </c>
      <c r="AL17" s="17">
        <f t="shared" si="13"/>
        <v>851.85359999999991</v>
      </c>
      <c r="AN17" s="96">
        <f>SUMIF('Page 1'!$L:$L,$B:$B,'Page 1'!$S:$S)</f>
        <v>33.17</v>
      </c>
      <c r="AO17" s="236">
        <f>SUMIF(СиР!$T$25:$Z$25,$AN$5:$AN$244,СиР!$T$26:$Z$26)</f>
        <v>13.89</v>
      </c>
      <c r="AP17" s="236"/>
      <c r="AQ17" s="96">
        <f>SUMIF(СиР!$T$25:$Z$25,$AN$5:$AN$244,СиР!$T$28:$Z$28)</f>
        <v>5.9</v>
      </c>
      <c r="AR17" s="96">
        <f>SUMIF(СиР!$T$25:$Z$25,$AN$5:$AN$244,СиР!$T$29:$Z$29)</f>
        <v>1.53</v>
      </c>
      <c r="AS17" s="96">
        <f>SUMIF(СиР!$T$25:$Z$25,$AN$5:$AN$244,СиР!$T$30:$Z$30)</f>
        <v>0.32</v>
      </c>
      <c r="AT17" s="96">
        <f>SUMIF(СиР!$T$25:$Z$25,$AN$5:$AN$244,СиР!$T$31:$Z$31)</f>
        <v>0.6</v>
      </c>
      <c r="AU17" s="96">
        <f>SUMIF(СиР!$T$25:$Z$25,$AN$5:$AN$244,СиР!$T$32:$Z$32)</f>
        <v>5.01</v>
      </c>
      <c r="AV17" s="96">
        <f>SUMIF(СиР!$T$25:$Z$25,$AN$5:$AN$244,СиР!$T$33:$Z$33)</f>
        <v>4.99</v>
      </c>
      <c r="AW17" s="96">
        <f>SUMIF(СиР!$T$25:$Z$25,$AN$5:$AN$244,СиР!$T$34:$Z$34)</f>
        <v>0</v>
      </c>
      <c r="AX17" s="96">
        <f>SUMIF(СиР!$T$25:$Z$25,$AN$5:$AN$244,СиР!$T$35:$Z$35)</f>
        <v>0</v>
      </c>
      <c r="AY17" s="96">
        <f>SUMIF(СиР!$T$25:$Z$25,$AN$5:$AN$244,СиР!$T$36:$Z$36)</f>
        <v>0</v>
      </c>
      <c r="AZ17" s="98">
        <f>SUMIF(СиР!$T$25:$Z$25,$AN$5:$AN$244,СиР!$T$37:$Z$37)</f>
        <v>0.93</v>
      </c>
      <c r="BA17" s="96">
        <f t="shared" si="14"/>
        <v>37.581610000000005</v>
      </c>
      <c r="BB17" s="236">
        <f t="shared" si="15"/>
        <v>15.737370000000004</v>
      </c>
      <c r="BC17" s="236">
        <f t="shared" si="16"/>
        <v>0</v>
      </c>
      <c r="BD17" s="96">
        <f t="shared" si="17"/>
        <v>6.6847000000000012</v>
      </c>
      <c r="BE17" s="96">
        <f t="shared" si="18"/>
        <v>1.7334900000000002</v>
      </c>
      <c r="BF17" s="96">
        <f t="shared" si="19"/>
        <v>0.36256000000000005</v>
      </c>
      <c r="BG17" s="96">
        <f t="shared" si="20"/>
        <v>0.67980000000000007</v>
      </c>
      <c r="BH17" s="96">
        <f t="shared" si="21"/>
        <v>5.6763300000000001</v>
      </c>
      <c r="BI17" s="96">
        <f t="shared" si="22"/>
        <v>5.65367</v>
      </c>
      <c r="BJ17" s="96">
        <f t="shared" si="23"/>
        <v>0</v>
      </c>
      <c r="BK17" s="96">
        <f t="shared" si="24"/>
        <v>0</v>
      </c>
      <c r="BL17" s="96">
        <f t="shared" si="25"/>
        <v>0</v>
      </c>
      <c r="BM17" s="98">
        <f t="shared" si="26"/>
        <v>1.0536900000000002</v>
      </c>
      <c r="BN17" s="113">
        <f t="shared" si="27"/>
        <v>241443.75996599995</v>
      </c>
      <c r="BO17" s="250">
        <f t="shared" si="61"/>
        <v>101105.02942200001</v>
      </c>
      <c r="BP17" s="250">
        <f t="shared" si="62"/>
        <v>0</v>
      </c>
      <c r="BQ17" s="113">
        <f t="shared" si="63"/>
        <v>42945.980819999997</v>
      </c>
      <c r="BR17" s="113">
        <f t="shared" si="64"/>
        <v>11136.839093999999</v>
      </c>
      <c r="BS17" s="113">
        <f t="shared" si="65"/>
        <v>2329.2735359999997</v>
      </c>
      <c r="BT17" s="113">
        <f t="shared" si="66"/>
        <v>4367.3878800000002</v>
      </c>
      <c r="BU17" s="113">
        <f t="shared" si="67"/>
        <v>36467.688797999996</v>
      </c>
      <c r="BV17" s="113">
        <f t="shared" si="68"/>
        <v>36322.109202</v>
      </c>
      <c r="BW17" s="113">
        <f t="shared" si="69"/>
        <v>0</v>
      </c>
      <c r="BX17" s="113">
        <f t="shared" si="70"/>
        <v>0</v>
      </c>
      <c r="BY17" s="113">
        <f t="shared" si="71"/>
        <v>0</v>
      </c>
      <c r="BZ17" s="113">
        <f t="shared" si="72"/>
        <v>6769.4512140000006</v>
      </c>
    </row>
    <row r="18" spans="1:78" ht="12" customHeight="1" x14ac:dyDescent="0.25">
      <c r="A18" s="18">
        <f t="shared" si="38"/>
        <v>14</v>
      </c>
      <c r="B18" s="6" t="s">
        <v>13</v>
      </c>
      <c r="C18" s="10">
        <f t="shared" si="0"/>
        <v>560.67999999999995</v>
      </c>
      <c r="D18" s="7">
        <v>560.67999999999995</v>
      </c>
      <c r="E18" s="7">
        <v>0</v>
      </c>
      <c r="F18" s="7">
        <v>100</v>
      </c>
      <c r="G18" s="18" t="s">
        <v>214</v>
      </c>
      <c r="H18" s="16">
        <v>7</v>
      </c>
      <c r="I18" s="16" t="s">
        <v>276</v>
      </c>
      <c r="J18" s="5">
        <v>31</v>
      </c>
      <c r="K18" s="17">
        <v>5.0999999999999996</v>
      </c>
      <c r="L18" s="17">
        <v>6.59</v>
      </c>
      <c r="M18" s="17">
        <v>8.98</v>
      </c>
      <c r="N18" s="17">
        <v>6.92</v>
      </c>
      <c r="O18" s="17">
        <v>3.15</v>
      </c>
      <c r="P18" s="17">
        <v>0</v>
      </c>
      <c r="Q18" s="17">
        <v>0</v>
      </c>
      <c r="R18" s="17">
        <v>0.26</v>
      </c>
      <c r="S18" s="3">
        <v>40</v>
      </c>
      <c r="T18" s="3">
        <v>40</v>
      </c>
      <c r="U18" s="3">
        <v>2604.04</v>
      </c>
      <c r="V18" s="17">
        <v>195.98199600000001</v>
      </c>
      <c r="W18" s="3">
        <v>42.3</v>
      </c>
      <c r="X18" s="3">
        <v>2604.04</v>
      </c>
      <c r="Y18" s="17">
        <v>7.85</v>
      </c>
      <c r="Z18" s="4">
        <v>0</v>
      </c>
      <c r="AA18" s="17">
        <v>6.73</v>
      </c>
      <c r="AB18" s="17">
        <v>10.67</v>
      </c>
      <c r="AC18" s="17">
        <v>14</v>
      </c>
      <c r="AD18" s="5">
        <f t="shared" si="5"/>
        <v>104286.47999999998</v>
      </c>
      <c r="AE18" s="17">
        <f t="shared" si="6"/>
        <v>17156.807999999997</v>
      </c>
      <c r="AF18" s="17">
        <f t="shared" si="7"/>
        <v>22169.287199999999</v>
      </c>
      <c r="AG18" s="17">
        <f t="shared" si="8"/>
        <v>30209.438399999999</v>
      </c>
      <c r="AH18" s="17">
        <f t="shared" si="9"/>
        <v>23279.433599999997</v>
      </c>
      <c r="AI18" s="17">
        <f t="shared" si="10"/>
        <v>10596.851999999999</v>
      </c>
      <c r="AJ18" s="17">
        <f t="shared" si="11"/>
        <v>0</v>
      </c>
      <c r="AK18" s="17">
        <f t="shared" si="12"/>
        <v>0</v>
      </c>
      <c r="AL18" s="17">
        <f t="shared" si="13"/>
        <v>874.66079999999988</v>
      </c>
      <c r="AN18" s="96">
        <f>SUMIF('Page 1'!$L:$L,$B:$B,'Page 1'!$S:$S)</f>
        <v>33.17</v>
      </c>
      <c r="AO18" s="236">
        <f>SUMIF(СиР!$T$25:$Z$25,$AN$5:$AN$244,СиР!$T$26:$Z$26)</f>
        <v>13.89</v>
      </c>
      <c r="AP18" s="236"/>
      <c r="AQ18" s="96">
        <f>SUMIF(СиР!$T$25:$Z$25,$AN$5:$AN$244,СиР!$T$28:$Z$28)</f>
        <v>5.9</v>
      </c>
      <c r="AR18" s="96">
        <f>SUMIF(СиР!$T$25:$Z$25,$AN$5:$AN$244,СиР!$T$29:$Z$29)</f>
        <v>1.53</v>
      </c>
      <c r="AS18" s="96">
        <f>SUMIF(СиР!$T$25:$Z$25,$AN$5:$AN$244,СиР!$T$30:$Z$30)</f>
        <v>0.32</v>
      </c>
      <c r="AT18" s="96">
        <f>SUMIF(СиР!$T$25:$Z$25,$AN$5:$AN$244,СиР!$T$31:$Z$31)</f>
        <v>0.6</v>
      </c>
      <c r="AU18" s="96">
        <f>SUMIF(СиР!$T$25:$Z$25,$AN$5:$AN$244,СиР!$T$32:$Z$32)</f>
        <v>5.01</v>
      </c>
      <c r="AV18" s="96">
        <f>SUMIF(СиР!$T$25:$Z$25,$AN$5:$AN$244,СиР!$T$33:$Z$33)</f>
        <v>4.99</v>
      </c>
      <c r="AW18" s="96">
        <f>SUMIF(СиР!$T$25:$Z$25,$AN$5:$AN$244,СиР!$T$34:$Z$34)</f>
        <v>0</v>
      </c>
      <c r="AX18" s="96">
        <f>SUMIF(СиР!$T$25:$Z$25,$AN$5:$AN$244,СиР!$T$35:$Z$35)</f>
        <v>0</v>
      </c>
      <c r="AY18" s="96">
        <f>SUMIF(СиР!$T$25:$Z$25,$AN$5:$AN$244,СиР!$T$36:$Z$36)</f>
        <v>0</v>
      </c>
      <c r="AZ18" s="98">
        <f>SUMIF(СиР!$T$25:$Z$25,$AN$5:$AN$244,СиР!$T$37:$Z$37)</f>
        <v>0.93</v>
      </c>
      <c r="BA18" s="96">
        <f t="shared" si="14"/>
        <v>37.581610000000005</v>
      </c>
      <c r="BB18" s="236">
        <f t="shared" si="15"/>
        <v>15.737370000000004</v>
      </c>
      <c r="BC18" s="236">
        <f t="shared" si="16"/>
        <v>0</v>
      </c>
      <c r="BD18" s="96">
        <f t="shared" si="17"/>
        <v>6.6847000000000012</v>
      </c>
      <c r="BE18" s="96">
        <f t="shared" si="18"/>
        <v>1.7334900000000002</v>
      </c>
      <c r="BF18" s="96">
        <f t="shared" si="19"/>
        <v>0.36256000000000005</v>
      </c>
      <c r="BG18" s="96">
        <f t="shared" si="20"/>
        <v>0.67980000000000007</v>
      </c>
      <c r="BH18" s="96">
        <f t="shared" si="21"/>
        <v>5.6763300000000001</v>
      </c>
      <c r="BI18" s="96">
        <f t="shared" si="22"/>
        <v>5.65367</v>
      </c>
      <c r="BJ18" s="96">
        <f t="shared" si="23"/>
        <v>0</v>
      </c>
      <c r="BK18" s="96">
        <f t="shared" si="24"/>
        <v>0</v>
      </c>
      <c r="BL18" s="96">
        <f t="shared" si="25"/>
        <v>0</v>
      </c>
      <c r="BM18" s="98">
        <f t="shared" si="26"/>
        <v>1.0536900000000002</v>
      </c>
      <c r="BN18" s="113">
        <f t="shared" si="27"/>
        <v>247908.08214799999</v>
      </c>
      <c r="BO18" s="250">
        <f t="shared" si="61"/>
        <v>103811.97651600001</v>
      </c>
      <c r="BP18" s="250">
        <f t="shared" si="62"/>
        <v>0</v>
      </c>
      <c r="BQ18" s="113">
        <f t="shared" si="63"/>
        <v>44095.799959999997</v>
      </c>
      <c r="BR18" s="113">
        <f t="shared" si="64"/>
        <v>11435.012531999999</v>
      </c>
      <c r="BS18" s="113">
        <f t="shared" si="65"/>
        <v>2391.6366079999998</v>
      </c>
      <c r="BT18" s="113">
        <f t="shared" si="66"/>
        <v>4484.3186400000004</v>
      </c>
      <c r="BU18" s="113">
        <f t="shared" si="67"/>
        <v>37444.060643999997</v>
      </c>
      <c r="BV18" s="113">
        <f t="shared" si="68"/>
        <v>37294.583355999996</v>
      </c>
      <c r="BW18" s="113">
        <f t="shared" si="69"/>
        <v>0</v>
      </c>
      <c r="BX18" s="113">
        <f t="shared" si="70"/>
        <v>0</v>
      </c>
      <c r="BY18" s="113">
        <f t="shared" si="71"/>
        <v>0</v>
      </c>
      <c r="BZ18" s="113">
        <f t="shared" si="72"/>
        <v>6950.6938920000002</v>
      </c>
    </row>
    <row r="19" spans="1:78" ht="12" customHeight="1" x14ac:dyDescent="0.25">
      <c r="A19" s="18">
        <f t="shared" si="38"/>
        <v>15</v>
      </c>
      <c r="B19" s="6" t="s">
        <v>14</v>
      </c>
      <c r="C19" s="10">
        <f t="shared" si="0"/>
        <v>642.20000000000005</v>
      </c>
      <c r="D19" s="7">
        <v>642.20000000000005</v>
      </c>
      <c r="E19" s="7">
        <v>0</v>
      </c>
      <c r="F19" s="7">
        <v>65.400000000000006</v>
      </c>
      <c r="G19" s="18" t="s">
        <v>214</v>
      </c>
      <c r="H19" s="16">
        <v>7</v>
      </c>
      <c r="I19" s="16" t="s">
        <v>276</v>
      </c>
      <c r="J19" s="5">
        <v>31</v>
      </c>
      <c r="K19" s="17">
        <v>5.0999999999999996</v>
      </c>
      <c r="L19" s="17">
        <v>6.59</v>
      </c>
      <c r="M19" s="17">
        <v>8.98</v>
      </c>
      <c r="N19" s="17">
        <v>6.92</v>
      </c>
      <c r="O19" s="17">
        <v>3.15</v>
      </c>
      <c r="P19" s="17">
        <v>0</v>
      </c>
      <c r="Q19" s="17">
        <v>0</v>
      </c>
      <c r="R19" s="17">
        <v>0.26</v>
      </c>
      <c r="S19" s="3">
        <v>40</v>
      </c>
      <c r="T19" s="3">
        <v>40</v>
      </c>
      <c r="U19" s="3">
        <v>2604.04</v>
      </c>
      <c r="V19" s="17">
        <v>195.98199600000001</v>
      </c>
      <c r="W19" s="3">
        <v>42.3</v>
      </c>
      <c r="X19" s="3">
        <v>2604.04</v>
      </c>
      <c r="Y19" s="17">
        <v>7.85</v>
      </c>
      <c r="Z19" s="4">
        <v>0</v>
      </c>
      <c r="AA19" s="17">
        <v>6.73</v>
      </c>
      <c r="AB19" s="17">
        <v>10.67</v>
      </c>
      <c r="AC19" s="17">
        <v>14</v>
      </c>
      <c r="AD19" s="5">
        <f t="shared" si="5"/>
        <v>119449.20000000001</v>
      </c>
      <c r="AE19" s="17">
        <f t="shared" si="6"/>
        <v>19651.32</v>
      </c>
      <c r="AF19" s="17">
        <f t="shared" si="7"/>
        <v>25392.588</v>
      </c>
      <c r="AG19" s="17">
        <f t="shared" si="8"/>
        <v>34601.736000000004</v>
      </c>
      <c r="AH19" s="17">
        <f t="shared" si="9"/>
        <v>26664.144</v>
      </c>
      <c r="AI19" s="17">
        <f t="shared" si="10"/>
        <v>12137.58</v>
      </c>
      <c r="AJ19" s="17">
        <f t="shared" si="11"/>
        <v>0</v>
      </c>
      <c r="AK19" s="17">
        <f t="shared" si="12"/>
        <v>0</v>
      </c>
      <c r="AL19" s="17">
        <f t="shared" si="13"/>
        <v>1001.8320000000001</v>
      </c>
      <c r="AN19" s="96">
        <f>SUMIF('Page 1'!$L:$L,$B:$B,'Page 1'!$S:$S)</f>
        <v>33.17</v>
      </c>
      <c r="AO19" s="236">
        <f>SUMIF(СиР!$T$25:$Z$25,$AN$5:$AN$244,СиР!$T$26:$Z$26)</f>
        <v>13.89</v>
      </c>
      <c r="AP19" s="236"/>
      <c r="AQ19" s="96">
        <f>SUMIF(СиР!$T$25:$Z$25,$AN$5:$AN$244,СиР!$T$28:$Z$28)</f>
        <v>5.9</v>
      </c>
      <c r="AR19" s="96">
        <f>SUMIF(СиР!$T$25:$Z$25,$AN$5:$AN$244,СиР!$T$29:$Z$29)</f>
        <v>1.53</v>
      </c>
      <c r="AS19" s="96">
        <f>SUMIF(СиР!$T$25:$Z$25,$AN$5:$AN$244,СиР!$T$30:$Z$30)</f>
        <v>0.32</v>
      </c>
      <c r="AT19" s="96">
        <f>SUMIF(СиР!$T$25:$Z$25,$AN$5:$AN$244,СиР!$T$31:$Z$31)</f>
        <v>0.6</v>
      </c>
      <c r="AU19" s="96">
        <f>SUMIF(СиР!$T$25:$Z$25,$AN$5:$AN$244,СиР!$T$32:$Z$32)</f>
        <v>5.01</v>
      </c>
      <c r="AV19" s="96">
        <f>SUMIF(СиР!$T$25:$Z$25,$AN$5:$AN$244,СиР!$T$33:$Z$33)</f>
        <v>4.99</v>
      </c>
      <c r="AW19" s="96">
        <f>SUMIF(СиР!$T$25:$Z$25,$AN$5:$AN$244,СиР!$T$34:$Z$34)</f>
        <v>0</v>
      </c>
      <c r="AX19" s="96">
        <f>SUMIF(СиР!$T$25:$Z$25,$AN$5:$AN$244,СиР!$T$35:$Z$35)</f>
        <v>0</v>
      </c>
      <c r="AY19" s="96">
        <f>SUMIF(СиР!$T$25:$Z$25,$AN$5:$AN$244,СиР!$T$36:$Z$36)</f>
        <v>0</v>
      </c>
      <c r="AZ19" s="98">
        <f>SUMIF(СиР!$T$25:$Z$25,$AN$5:$AN$244,СиР!$T$37:$Z$37)</f>
        <v>0.93</v>
      </c>
      <c r="BA19" s="96">
        <f t="shared" si="14"/>
        <v>37.581610000000005</v>
      </c>
      <c r="BB19" s="236">
        <f t="shared" si="15"/>
        <v>15.737370000000004</v>
      </c>
      <c r="BC19" s="236">
        <f t="shared" si="16"/>
        <v>0</v>
      </c>
      <c r="BD19" s="96">
        <f t="shared" si="17"/>
        <v>6.6847000000000012</v>
      </c>
      <c r="BE19" s="96">
        <f t="shared" si="18"/>
        <v>1.7334900000000002</v>
      </c>
      <c r="BF19" s="96">
        <f t="shared" si="19"/>
        <v>0.36256000000000005</v>
      </c>
      <c r="BG19" s="96">
        <f t="shared" si="20"/>
        <v>0.67980000000000007</v>
      </c>
      <c r="BH19" s="96">
        <f t="shared" si="21"/>
        <v>5.6763300000000001</v>
      </c>
      <c r="BI19" s="96">
        <f t="shared" si="22"/>
        <v>5.65367</v>
      </c>
      <c r="BJ19" s="96">
        <f t="shared" si="23"/>
        <v>0</v>
      </c>
      <c r="BK19" s="96">
        <f t="shared" si="24"/>
        <v>0</v>
      </c>
      <c r="BL19" s="96">
        <f t="shared" si="25"/>
        <v>0</v>
      </c>
      <c r="BM19" s="98">
        <f t="shared" si="26"/>
        <v>1.0536900000000002</v>
      </c>
      <c r="BN19" s="113">
        <f t="shared" si="27"/>
        <v>283952.64742000011</v>
      </c>
      <c r="BO19" s="250">
        <f t="shared" si="61"/>
        <v>118905.70614000004</v>
      </c>
      <c r="BP19" s="250">
        <f t="shared" si="62"/>
        <v>0</v>
      </c>
      <c r="BQ19" s="113">
        <f t="shared" si="63"/>
        <v>50507.103400000007</v>
      </c>
      <c r="BR19" s="113">
        <f t="shared" si="64"/>
        <v>13097.604780000001</v>
      </c>
      <c r="BS19" s="113">
        <f t="shared" si="65"/>
        <v>2739.36832</v>
      </c>
      <c r="BT19" s="113">
        <f t="shared" si="66"/>
        <v>5136.3156000000008</v>
      </c>
      <c r="BU19" s="113">
        <f t="shared" si="67"/>
        <v>42888.235260000001</v>
      </c>
      <c r="BV19" s="113">
        <f t="shared" si="68"/>
        <v>42717.024740000001</v>
      </c>
      <c r="BW19" s="113">
        <f t="shared" si="69"/>
        <v>0</v>
      </c>
      <c r="BX19" s="113">
        <f t="shared" si="70"/>
        <v>0</v>
      </c>
      <c r="BY19" s="113">
        <f t="shared" si="71"/>
        <v>0</v>
      </c>
      <c r="BZ19" s="113">
        <f t="shared" si="72"/>
        <v>7961.2891800000016</v>
      </c>
    </row>
    <row r="20" spans="1:78" ht="12" customHeight="1" x14ac:dyDescent="0.25">
      <c r="A20" s="18">
        <f t="shared" si="38"/>
        <v>16</v>
      </c>
      <c r="B20" s="6" t="s">
        <v>15</v>
      </c>
      <c r="C20" s="10">
        <f t="shared" si="0"/>
        <v>646.79999999999995</v>
      </c>
      <c r="D20" s="7">
        <v>646.79999999999995</v>
      </c>
      <c r="E20" s="7">
        <v>0</v>
      </c>
      <c r="F20" s="7">
        <v>65.400000000000006</v>
      </c>
      <c r="G20" s="18" t="s">
        <v>214</v>
      </c>
      <c r="H20" s="16">
        <v>7</v>
      </c>
      <c r="I20" s="16" t="s">
        <v>276</v>
      </c>
      <c r="J20" s="5">
        <v>31</v>
      </c>
      <c r="K20" s="17">
        <v>5.0999999999999996</v>
      </c>
      <c r="L20" s="17">
        <v>6.59</v>
      </c>
      <c r="M20" s="17">
        <v>8.98</v>
      </c>
      <c r="N20" s="17">
        <v>6.92</v>
      </c>
      <c r="O20" s="17">
        <v>3.15</v>
      </c>
      <c r="P20" s="17">
        <v>0</v>
      </c>
      <c r="Q20" s="17">
        <v>0</v>
      </c>
      <c r="R20" s="17">
        <v>0.26</v>
      </c>
      <c r="S20" s="3">
        <v>40</v>
      </c>
      <c r="T20" s="3">
        <v>40</v>
      </c>
      <c r="U20" s="3">
        <v>2604.04</v>
      </c>
      <c r="V20" s="17">
        <v>195.98199600000001</v>
      </c>
      <c r="W20" s="3">
        <v>42.3</v>
      </c>
      <c r="X20" s="3">
        <v>2604.04</v>
      </c>
      <c r="Y20" s="17">
        <v>7.85</v>
      </c>
      <c r="Z20" s="4">
        <v>0</v>
      </c>
      <c r="AA20" s="17">
        <v>6.73</v>
      </c>
      <c r="AB20" s="17">
        <v>10.67</v>
      </c>
      <c r="AC20" s="17">
        <v>14</v>
      </c>
      <c r="AD20" s="5">
        <f t="shared" si="5"/>
        <v>120304.79999999999</v>
      </c>
      <c r="AE20" s="17">
        <f t="shared" si="6"/>
        <v>19792.079999999994</v>
      </c>
      <c r="AF20" s="17">
        <f t="shared" si="7"/>
        <v>25574.471999999994</v>
      </c>
      <c r="AG20" s="17">
        <f t="shared" si="8"/>
        <v>34849.584000000003</v>
      </c>
      <c r="AH20" s="17">
        <f t="shared" si="9"/>
        <v>26855.135999999999</v>
      </c>
      <c r="AI20" s="17">
        <f t="shared" si="10"/>
        <v>12224.519999999999</v>
      </c>
      <c r="AJ20" s="17">
        <f t="shared" si="11"/>
        <v>0</v>
      </c>
      <c r="AK20" s="17">
        <f t="shared" si="12"/>
        <v>0</v>
      </c>
      <c r="AL20" s="17">
        <f t="shared" si="13"/>
        <v>1009.008</v>
      </c>
      <c r="AN20" s="96">
        <f>SUMIF('Page 1'!$L:$L,$B:$B,'Page 1'!$S:$S)</f>
        <v>33.17</v>
      </c>
      <c r="AO20" s="236">
        <f>SUMIF(СиР!$T$25:$Z$25,$AN$5:$AN$244,СиР!$T$26:$Z$26)</f>
        <v>13.89</v>
      </c>
      <c r="AP20" s="236"/>
      <c r="AQ20" s="96">
        <f>SUMIF(СиР!$T$25:$Z$25,$AN$5:$AN$244,СиР!$T$28:$Z$28)</f>
        <v>5.9</v>
      </c>
      <c r="AR20" s="96">
        <f>SUMIF(СиР!$T$25:$Z$25,$AN$5:$AN$244,СиР!$T$29:$Z$29)</f>
        <v>1.53</v>
      </c>
      <c r="AS20" s="96">
        <f>SUMIF(СиР!$T$25:$Z$25,$AN$5:$AN$244,СиР!$T$30:$Z$30)</f>
        <v>0.32</v>
      </c>
      <c r="AT20" s="96">
        <f>SUMIF(СиР!$T$25:$Z$25,$AN$5:$AN$244,СиР!$T$31:$Z$31)</f>
        <v>0.6</v>
      </c>
      <c r="AU20" s="96">
        <f>SUMIF(СиР!$T$25:$Z$25,$AN$5:$AN$244,СиР!$T$32:$Z$32)</f>
        <v>5.01</v>
      </c>
      <c r="AV20" s="96">
        <f>SUMIF(СиР!$T$25:$Z$25,$AN$5:$AN$244,СиР!$T$33:$Z$33)</f>
        <v>4.99</v>
      </c>
      <c r="AW20" s="96">
        <f>SUMIF(СиР!$T$25:$Z$25,$AN$5:$AN$244,СиР!$T$34:$Z$34)</f>
        <v>0</v>
      </c>
      <c r="AX20" s="96">
        <f>SUMIF(СиР!$T$25:$Z$25,$AN$5:$AN$244,СиР!$T$35:$Z$35)</f>
        <v>0</v>
      </c>
      <c r="AY20" s="96">
        <f>SUMIF(СиР!$T$25:$Z$25,$AN$5:$AN$244,СиР!$T$36:$Z$36)</f>
        <v>0</v>
      </c>
      <c r="AZ20" s="98">
        <f>SUMIF(СиР!$T$25:$Z$25,$AN$5:$AN$244,СиР!$T$37:$Z$37)</f>
        <v>0.93</v>
      </c>
      <c r="BA20" s="96">
        <f t="shared" si="14"/>
        <v>37.581610000000005</v>
      </c>
      <c r="BB20" s="236">
        <f t="shared" si="15"/>
        <v>15.737370000000004</v>
      </c>
      <c r="BC20" s="236">
        <f t="shared" si="16"/>
        <v>0</v>
      </c>
      <c r="BD20" s="96">
        <f t="shared" si="17"/>
        <v>6.6847000000000012</v>
      </c>
      <c r="BE20" s="96">
        <f t="shared" si="18"/>
        <v>1.7334900000000002</v>
      </c>
      <c r="BF20" s="96">
        <f t="shared" si="19"/>
        <v>0.36256000000000005</v>
      </c>
      <c r="BG20" s="96">
        <f t="shared" si="20"/>
        <v>0.67980000000000007</v>
      </c>
      <c r="BH20" s="96">
        <f t="shared" si="21"/>
        <v>5.6763300000000001</v>
      </c>
      <c r="BI20" s="96">
        <f t="shared" si="22"/>
        <v>5.65367</v>
      </c>
      <c r="BJ20" s="96">
        <f t="shared" si="23"/>
        <v>0</v>
      </c>
      <c r="BK20" s="96">
        <f t="shared" si="24"/>
        <v>0</v>
      </c>
      <c r="BL20" s="96">
        <f t="shared" si="25"/>
        <v>0</v>
      </c>
      <c r="BM20" s="98">
        <f t="shared" si="26"/>
        <v>1.0536900000000002</v>
      </c>
      <c r="BN20" s="113">
        <f t="shared" si="27"/>
        <v>285986.56547999999</v>
      </c>
      <c r="BO20" s="250">
        <f t="shared" si="61"/>
        <v>119757.41316000003</v>
      </c>
      <c r="BP20" s="250">
        <f t="shared" si="62"/>
        <v>0</v>
      </c>
      <c r="BQ20" s="113">
        <f t="shared" si="63"/>
        <v>50868.8796</v>
      </c>
      <c r="BR20" s="113">
        <f t="shared" si="64"/>
        <v>13191.421319999999</v>
      </c>
      <c r="BS20" s="113">
        <f t="shared" si="65"/>
        <v>2758.99008</v>
      </c>
      <c r="BT20" s="113">
        <f t="shared" si="66"/>
        <v>5173.1064000000006</v>
      </c>
      <c r="BU20" s="113">
        <f t="shared" si="67"/>
        <v>43195.438439999998</v>
      </c>
      <c r="BV20" s="113">
        <f t="shared" si="68"/>
        <v>43023.001559999997</v>
      </c>
      <c r="BW20" s="113">
        <f t="shared" si="69"/>
        <v>0</v>
      </c>
      <c r="BX20" s="113">
        <f t="shared" si="70"/>
        <v>0</v>
      </c>
      <c r="BY20" s="113">
        <f t="shared" si="71"/>
        <v>0</v>
      </c>
      <c r="BZ20" s="113">
        <f t="shared" si="72"/>
        <v>8018.3149200000007</v>
      </c>
    </row>
    <row r="21" spans="1:78" ht="12" customHeight="1" x14ac:dyDescent="0.25">
      <c r="A21" s="18">
        <f t="shared" si="38"/>
        <v>17</v>
      </c>
      <c r="B21" s="6" t="s">
        <v>16</v>
      </c>
      <c r="C21" s="10">
        <f t="shared" si="0"/>
        <v>633</v>
      </c>
      <c r="D21" s="7">
        <v>633</v>
      </c>
      <c r="E21" s="7">
        <v>0</v>
      </c>
      <c r="F21" s="7">
        <v>65.400000000000006</v>
      </c>
      <c r="G21" s="18" t="s">
        <v>214</v>
      </c>
      <c r="H21" s="16">
        <v>7</v>
      </c>
      <c r="I21" s="16" t="s">
        <v>276</v>
      </c>
      <c r="J21" s="5">
        <v>31</v>
      </c>
      <c r="K21" s="17">
        <v>5.0999999999999996</v>
      </c>
      <c r="L21" s="17">
        <v>6.59</v>
      </c>
      <c r="M21" s="17">
        <v>8.98</v>
      </c>
      <c r="N21" s="17">
        <v>6.92</v>
      </c>
      <c r="O21" s="17">
        <v>3.15</v>
      </c>
      <c r="P21" s="17">
        <v>0</v>
      </c>
      <c r="Q21" s="17">
        <v>0</v>
      </c>
      <c r="R21" s="17">
        <v>0.26</v>
      </c>
      <c r="S21" s="3">
        <v>40</v>
      </c>
      <c r="T21" s="3">
        <v>40</v>
      </c>
      <c r="U21" s="3">
        <v>2604.04</v>
      </c>
      <c r="V21" s="17">
        <v>195.98199600000001</v>
      </c>
      <c r="W21" s="3">
        <v>42.3</v>
      </c>
      <c r="X21" s="3">
        <v>2604.04</v>
      </c>
      <c r="Y21" s="17">
        <v>7.85</v>
      </c>
      <c r="Z21" s="4">
        <v>0</v>
      </c>
      <c r="AA21" s="17">
        <v>6.73</v>
      </c>
      <c r="AB21" s="17">
        <v>10.67</v>
      </c>
      <c r="AC21" s="17">
        <v>14</v>
      </c>
      <c r="AD21" s="5">
        <f t="shared" ref="AD21:AD46" si="73">$C21*J21*6</f>
        <v>117738</v>
      </c>
      <c r="AE21" s="17">
        <f t="shared" ref="AE21:AE46" si="74">$C21*K21*6</f>
        <v>19369.8</v>
      </c>
      <c r="AF21" s="17">
        <f t="shared" ref="AF21:AF46" si="75">$C21*L21*6</f>
        <v>25028.82</v>
      </c>
      <c r="AG21" s="17">
        <f t="shared" ref="AG21:AG46" si="76">$C21*M21*6</f>
        <v>34106.04</v>
      </c>
      <c r="AH21" s="17">
        <f t="shared" ref="AH21:AH46" si="77">$C21*N21*6</f>
        <v>26282.159999999996</v>
      </c>
      <c r="AI21" s="17">
        <f t="shared" ref="AI21:AI46" si="78">$C21*O21*6</f>
        <v>11963.7</v>
      </c>
      <c r="AJ21" s="17">
        <f t="shared" ref="AJ21:AJ46" si="79">$C21*P21*6</f>
        <v>0</v>
      </c>
      <c r="AK21" s="17">
        <f t="shared" ref="AK21:AK46" si="80">$C21*Q21*6</f>
        <v>0</v>
      </c>
      <c r="AL21" s="17">
        <f t="shared" ref="AL21:AL46" si="81">$C21*R21*6</f>
        <v>987.48</v>
      </c>
      <c r="AN21" s="96">
        <f>SUMIF('Page 1'!$L:$L,$B:$B,'Page 1'!$S:$S)</f>
        <v>33.17</v>
      </c>
      <c r="AO21" s="236">
        <f>SUMIF(СиР!$T$25:$Z$25,$AN$5:$AN$244,СиР!$T$26:$Z$26)</f>
        <v>13.89</v>
      </c>
      <c r="AP21" s="236"/>
      <c r="AQ21" s="96">
        <f>SUMIF(СиР!$T$25:$Z$25,$AN$5:$AN$244,СиР!$T$28:$Z$28)</f>
        <v>5.9</v>
      </c>
      <c r="AR21" s="96">
        <f>SUMIF(СиР!$T$25:$Z$25,$AN$5:$AN$244,СиР!$T$29:$Z$29)</f>
        <v>1.53</v>
      </c>
      <c r="AS21" s="96">
        <f>SUMIF(СиР!$T$25:$Z$25,$AN$5:$AN$244,СиР!$T$30:$Z$30)</f>
        <v>0.32</v>
      </c>
      <c r="AT21" s="96">
        <f>SUMIF(СиР!$T$25:$Z$25,$AN$5:$AN$244,СиР!$T$31:$Z$31)</f>
        <v>0.6</v>
      </c>
      <c r="AU21" s="96">
        <f>SUMIF(СиР!$T$25:$Z$25,$AN$5:$AN$244,СиР!$T$32:$Z$32)</f>
        <v>5.01</v>
      </c>
      <c r="AV21" s="96">
        <f>SUMIF(СиР!$T$25:$Z$25,$AN$5:$AN$244,СиР!$T$33:$Z$33)</f>
        <v>4.99</v>
      </c>
      <c r="AW21" s="96">
        <f>SUMIF(СиР!$T$25:$Z$25,$AN$5:$AN$244,СиР!$T$34:$Z$34)</f>
        <v>0</v>
      </c>
      <c r="AX21" s="96">
        <f>SUMIF(СиР!$T$25:$Z$25,$AN$5:$AN$244,СиР!$T$35:$Z$35)</f>
        <v>0</v>
      </c>
      <c r="AY21" s="96">
        <f>SUMIF(СиР!$T$25:$Z$25,$AN$5:$AN$244,СиР!$T$36:$Z$36)</f>
        <v>0</v>
      </c>
      <c r="AZ21" s="98">
        <f>SUMIF(СиР!$T$25:$Z$25,$AN$5:$AN$244,СиР!$T$37:$Z$37)</f>
        <v>0.93</v>
      </c>
      <c r="BA21" s="96">
        <f t="shared" si="14"/>
        <v>37.581610000000005</v>
      </c>
      <c r="BB21" s="236">
        <f t="shared" si="15"/>
        <v>15.737370000000004</v>
      </c>
      <c r="BC21" s="236">
        <f t="shared" si="16"/>
        <v>0</v>
      </c>
      <c r="BD21" s="96">
        <f t="shared" si="17"/>
        <v>6.6847000000000012</v>
      </c>
      <c r="BE21" s="96">
        <f t="shared" si="18"/>
        <v>1.7334900000000002</v>
      </c>
      <c r="BF21" s="96">
        <f t="shared" si="19"/>
        <v>0.36256000000000005</v>
      </c>
      <c r="BG21" s="96">
        <f t="shared" si="20"/>
        <v>0.67980000000000007</v>
      </c>
      <c r="BH21" s="96">
        <f t="shared" si="21"/>
        <v>5.6763300000000001</v>
      </c>
      <c r="BI21" s="96">
        <f t="shared" si="22"/>
        <v>5.65367</v>
      </c>
      <c r="BJ21" s="96">
        <f t="shared" si="23"/>
        <v>0</v>
      </c>
      <c r="BK21" s="96">
        <f t="shared" si="24"/>
        <v>0</v>
      </c>
      <c r="BL21" s="96">
        <f t="shared" si="25"/>
        <v>0</v>
      </c>
      <c r="BM21" s="98">
        <f t="shared" si="26"/>
        <v>1.0536900000000002</v>
      </c>
      <c r="BN21" s="113">
        <f t="shared" si="27"/>
        <v>279884.8113</v>
      </c>
      <c r="BO21" s="250">
        <f t="shared" si="61"/>
        <v>117202.29210000002</v>
      </c>
      <c r="BP21" s="250">
        <f t="shared" si="62"/>
        <v>0</v>
      </c>
      <c r="BQ21" s="113">
        <f t="shared" si="63"/>
        <v>49783.551000000007</v>
      </c>
      <c r="BR21" s="113">
        <f t="shared" si="64"/>
        <v>12909.9717</v>
      </c>
      <c r="BS21" s="113">
        <f t="shared" si="65"/>
        <v>2700.1248000000001</v>
      </c>
      <c r="BT21" s="113">
        <f t="shared" si="66"/>
        <v>5062.7340000000004</v>
      </c>
      <c r="BU21" s="113">
        <f t="shared" si="67"/>
        <v>42273.8289</v>
      </c>
      <c r="BV21" s="113">
        <f t="shared" si="68"/>
        <v>42105.071100000001</v>
      </c>
      <c r="BW21" s="113">
        <f t="shared" si="69"/>
        <v>0</v>
      </c>
      <c r="BX21" s="113">
        <f t="shared" si="70"/>
        <v>0</v>
      </c>
      <c r="BY21" s="113">
        <f t="shared" si="71"/>
        <v>0</v>
      </c>
      <c r="BZ21" s="113">
        <f t="shared" si="72"/>
        <v>7847.2377000000015</v>
      </c>
    </row>
    <row r="22" spans="1:78" ht="12" customHeight="1" x14ac:dyDescent="0.25">
      <c r="A22" s="18">
        <f t="shared" si="38"/>
        <v>18</v>
      </c>
      <c r="B22" s="6" t="s">
        <v>17</v>
      </c>
      <c r="C22" s="10">
        <f t="shared" si="0"/>
        <v>604.79999999999995</v>
      </c>
      <c r="D22" s="7">
        <v>604.79999999999995</v>
      </c>
      <c r="E22" s="7">
        <v>0</v>
      </c>
      <c r="F22" s="7">
        <v>67.400000000000006</v>
      </c>
      <c r="G22" s="18" t="s">
        <v>214</v>
      </c>
      <c r="H22" s="16">
        <v>7</v>
      </c>
      <c r="I22" s="16" t="s">
        <v>276</v>
      </c>
      <c r="J22" s="5">
        <v>31</v>
      </c>
      <c r="K22" s="17">
        <v>5.0999999999999996</v>
      </c>
      <c r="L22" s="17">
        <v>6.59</v>
      </c>
      <c r="M22" s="17">
        <v>8.98</v>
      </c>
      <c r="N22" s="17">
        <v>6.92</v>
      </c>
      <c r="O22" s="17">
        <v>3.15</v>
      </c>
      <c r="P22" s="17">
        <v>0</v>
      </c>
      <c r="Q22" s="17">
        <v>0</v>
      </c>
      <c r="R22" s="17">
        <v>0.26</v>
      </c>
      <c r="S22" s="3">
        <v>40</v>
      </c>
      <c r="T22" s="3">
        <v>40</v>
      </c>
      <c r="U22" s="3">
        <v>2604.04</v>
      </c>
      <c r="V22" s="17">
        <v>195.98199600000001</v>
      </c>
      <c r="W22" s="3">
        <v>42.3</v>
      </c>
      <c r="X22" s="3">
        <v>2604.04</v>
      </c>
      <c r="Y22" s="17">
        <v>7.85</v>
      </c>
      <c r="Z22" s="4">
        <v>0</v>
      </c>
      <c r="AA22" s="17">
        <v>6.73</v>
      </c>
      <c r="AB22" s="17">
        <v>10.67</v>
      </c>
      <c r="AC22" s="17">
        <v>14</v>
      </c>
      <c r="AD22" s="5">
        <f t="shared" si="73"/>
        <v>112492.79999999999</v>
      </c>
      <c r="AE22" s="17">
        <f t="shared" si="74"/>
        <v>18506.879999999997</v>
      </c>
      <c r="AF22" s="17">
        <f t="shared" si="75"/>
        <v>23913.791999999998</v>
      </c>
      <c r="AG22" s="17">
        <f t="shared" si="76"/>
        <v>32586.624000000003</v>
      </c>
      <c r="AH22" s="17">
        <f t="shared" si="77"/>
        <v>25111.295999999995</v>
      </c>
      <c r="AI22" s="17">
        <f t="shared" si="78"/>
        <v>11430.72</v>
      </c>
      <c r="AJ22" s="17">
        <f t="shared" si="79"/>
        <v>0</v>
      </c>
      <c r="AK22" s="17">
        <f t="shared" si="80"/>
        <v>0</v>
      </c>
      <c r="AL22" s="17">
        <f t="shared" si="81"/>
        <v>943.48799999999994</v>
      </c>
      <c r="AN22" s="96">
        <f>SUMIF('Page 1'!$L:$L,$B:$B,'Page 1'!$S:$S)</f>
        <v>33.17</v>
      </c>
      <c r="AO22" s="236">
        <f>SUMIF(СиР!$T$25:$Z$25,$AN$5:$AN$244,СиР!$T$26:$Z$26)</f>
        <v>13.89</v>
      </c>
      <c r="AP22" s="236"/>
      <c r="AQ22" s="96">
        <f>SUMIF(СиР!$T$25:$Z$25,$AN$5:$AN$244,СиР!$T$28:$Z$28)</f>
        <v>5.9</v>
      </c>
      <c r="AR22" s="96">
        <f>SUMIF(СиР!$T$25:$Z$25,$AN$5:$AN$244,СиР!$T$29:$Z$29)</f>
        <v>1.53</v>
      </c>
      <c r="AS22" s="96">
        <f>SUMIF(СиР!$T$25:$Z$25,$AN$5:$AN$244,СиР!$T$30:$Z$30)</f>
        <v>0.32</v>
      </c>
      <c r="AT22" s="96">
        <f>SUMIF(СиР!$T$25:$Z$25,$AN$5:$AN$244,СиР!$T$31:$Z$31)</f>
        <v>0.6</v>
      </c>
      <c r="AU22" s="96">
        <f>SUMIF(СиР!$T$25:$Z$25,$AN$5:$AN$244,СиР!$T$32:$Z$32)</f>
        <v>5.01</v>
      </c>
      <c r="AV22" s="96">
        <f>SUMIF(СиР!$T$25:$Z$25,$AN$5:$AN$244,СиР!$T$33:$Z$33)</f>
        <v>4.99</v>
      </c>
      <c r="AW22" s="96">
        <f>SUMIF(СиР!$T$25:$Z$25,$AN$5:$AN$244,СиР!$T$34:$Z$34)</f>
        <v>0</v>
      </c>
      <c r="AX22" s="96">
        <f>SUMIF(СиР!$T$25:$Z$25,$AN$5:$AN$244,СиР!$T$35:$Z$35)</f>
        <v>0</v>
      </c>
      <c r="AY22" s="96">
        <f>SUMIF(СиР!$T$25:$Z$25,$AN$5:$AN$244,СиР!$T$36:$Z$36)</f>
        <v>0</v>
      </c>
      <c r="AZ22" s="98">
        <f>SUMIF(СиР!$T$25:$Z$25,$AN$5:$AN$244,СиР!$T$37:$Z$37)</f>
        <v>0.93</v>
      </c>
      <c r="BA22" s="96">
        <f t="shared" si="14"/>
        <v>37.581610000000005</v>
      </c>
      <c r="BB22" s="236">
        <f t="shared" si="15"/>
        <v>15.737370000000004</v>
      </c>
      <c r="BC22" s="236">
        <f t="shared" si="16"/>
        <v>0</v>
      </c>
      <c r="BD22" s="96">
        <f t="shared" si="17"/>
        <v>6.6847000000000012</v>
      </c>
      <c r="BE22" s="96">
        <f t="shared" si="18"/>
        <v>1.7334900000000002</v>
      </c>
      <c r="BF22" s="96">
        <f t="shared" si="19"/>
        <v>0.36256000000000005</v>
      </c>
      <c r="BG22" s="96">
        <f t="shared" si="20"/>
        <v>0.67980000000000007</v>
      </c>
      <c r="BH22" s="96">
        <f t="shared" si="21"/>
        <v>5.6763300000000001</v>
      </c>
      <c r="BI22" s="96">
        <f t="shared" si="22"/>
        <v>5.65367</v>
      </c>
      <c r="BJ22" s="96">
        <f t="shared" si="23"/>
        <v>0</v>
      </c>
      <c r="BK22" s="96">
        <f t="shared" si="24"/>
        <v>0</v>
      </c>
      <c r="BL22" s="96">
        <f t="shared" si="25"/>
        <v>0</v>
      </c>
      <c r="BM22" s="98">
        <f t="shared" si="26"/>
        <v>1.0536900000000002</v>
      </c>
      <c r="BN22" s="113">
        <f t="shared" si="27"/>
        <v>267416.00928</v>
      </c>
      <c r="BO22" s="250">
        <f t="shared" si="61"/>
        <v>111980.95776000002</v>
      </c>
      <c r="BP22" s="250">
        <f t="shared" si="62"/>
        <v>0</v>
      </c>
      <c r="BQ22" s="113">
        <f t="shared" si="63"/>
        <v>47565.705600000001</v>
      </c>
      <c r="BR22" s="113">
        <f t="shared" si="64"/>
        <v>12334.835519999999</v>
      </c>
      <c r="BS22" s="113">
        <f t="shared" si="65"/>
        <v>2579.8348799999999</v>
      </c>
      <c r="BT22" s="113">
        <f t="shared" si="66"/>
        <v>4837.1904000000004</v>
      </c>
      <c r="BU22" s="113">
        <f t="shared" si="67"/>
        <v>40390.539839999998</v>
      </c>
      <c r="BV22" s="113">
        <f t="shared" si="68"/>
        <v>40229.300159999999</v>
      </c>
      <c r="BW22" s="113">
        <f t="shared" si="69"/>
        <v>0</v>
      </c>
      <c r="BX22" s="113">
        <f t="shared" si="70"/>
        <v>0</v>
      </c>
      <c r="BY22" s="113">
        <f t="shared" si="71"/>
        <v>0</v>
      </c>
      <c r="BZ22" s="113">
        <f t="shared" si="72"/>
        <v>7497.645120000001</v>
      </c>
    </row>
    <row r="23" spans="1:78" ht="12" customHeight="1" x14ac:dyDescent="0.25">
      <c r="A23" s="18">
        <f t="shared" si="38"/>
        <v>19</v>
      </c>
      <c r="B23" s="6" t="s">
        <v>18</v>
      </c>
      <c r="C23" s="10">
        <f t="shared" si="0"/>
        <v>1021.96</v>
      </c>
      <c r="D23" s="7">
        <v>1021.96</v>
      </c>
      <c r="E23" s="7">
        <v>0</v>
      </c>
      <c r="F23" s="7">
        <v>90.7</v>
      </c>
      <c r="G23" s="18" t="s">
        <v>214</v>
      </c>
      <c r="H23" s="16">
        <v>7</v>
      </c>
      <c r="I23" s="16" t="s">
        <v>276</v>
      </c>
      <c r="J23" s="5">
        <v>31</v>
      </c>
      <c r="K23" s="17">
        <v>5.0999999999999996</v>
      </c>
      <c r="L23" s="17">
        <v>6.59</v>
      </c>
      <c r="M23" s="17">
        <v>8.98</v>
      </c>
      <c r="N23" s="17">
        <v>6.92</v>
      </c>
      <c r="O23" s="17">
        <v>3.15</v>
      </c>
      <c r="P23" s="17">
        <v>0</v>
      </c>
      <c r="Q23" s="17">
        <v>0</v>
      </c>
      <c r="R23" s="17">
        <v>0.26</v>
      </c>
      <c r="S23" s="3">
        <v>40</v>
      </c>
      <c r="T23" s="3">
        <v>40</v>
      </c>
      <c r="U23" s="3">
        <v>2604.04</v>
      </c>
      <c r="V23" s="17">
        <v>195.98199600000001</v>
      </c>
      <c r="W23" s="3">
        <v>42.3</v>
      </c>
      <c r="X23" s="3">
        <v>2604.04</v>
      </c>
      <c r="Y23" s="17">
        <v>7.85</v>
      </c>
      <c r="Z23" s="4">
        <v>0</v>
      </c>
      <c r="AA23" s="17">
        <v>6.73</v>
      </c>
      <c r="AB23" s="17">
        <v>10.67</v>
      </c>
      <c r="AC23" s="17">
        <v>14</v>
      </c>
      <c r="AD23" s="5">
        <f t="shared" si="73"/>
        <v>190084.56</v>
      </c>
      <c r="AE23" s="17">
        <f t="shared" si="74"/>
        <v>31271.976000000002</v>
      </c>
      <c r="AF23" s="17">
        <f t="shared" si="75"/>
        <v>40408.2984</v>
      </c>
      <c r="AG23" s="17">
        <f t="shared" si="76"/>
        <v>55063.204800000007</v>
      </c>
      <c r="AH23" s="17">
        <f t="shared" si="77"/>
        <v>42431.779200000004</v>
      </c>
      <c r="AI23" s="17">
        <f t="shared" si="78"/>
        <v>19315.044000000002</v>
      </c>
      <c r="AJ23" s="17">
        <f t="shared" si="79"/>
        <v>0</v>
      </c>
      <c r="AK23" s="17">
        <f t="shared" si="80"/>
        <v>0</v>
      </c>
      <c r="AL23" s="17">
        <f t="shared" si="81"/>
        <v>1594.2576000000001</v>
      </c>
      <c r="AN23" s="96">
        <f>SUMIF('Page 1'!$L:$L,$B:$B,'Page 1'!$S:$S)</f>
        <v>33.17</v>
      </c>
      <c r="AO23" s="236">
        <f>SUMIF(СиР!$T$25:$Z$25,$AN$5:$AN$244,СиР!$T$26:$Z$26)</f>
        <v>13.89</v>
      </c>
      <c r="AP23" s="236"/>
      <c r="AQ23" s="96">
        <f>SUMIF(СиР!$T$25:$Z$25,$AN$5:$AN$244,СиР!$T$28:$Z$28)</f>
        <v>5.9</v>
      </c>
      <c r="AR23" s="96">
        <f>SUMIF(СиР!$T$25:$Z$25,$AN$5:$AN$244,СиР!$T$29:$Z$29)</f>
        <v>1.53</v>
      </c>
      <c r="AS23" s="96">
        <f>SUMIF(СиР!$T$25:$Z$25,$AN$5:$AN$244,СиР!$T$30:$Z$30)</f>
        <v>0.32</v>
      </c>
      <c r="AT23" s="96">
        <f>SUMIF(СиР!$T$25:$Z$25,$AN$5:$AN$244,СиР!$T$31:$Z$31)</f>
        <v>0.6</v>
      </c>
      <c r="AU23" s="96">
        <f>SUMIF(СиР!$T$25:$Z$25,$AN$5:$AN$244,СиР!$T$32:$Z$32)</f>
        <v>5.01</v>
      </c>
      <c r="AV23" s="96">
        <f>SUMIF(СиР!$T$25:$Z$25,$AN$5:$AN$244,СиР!$T$33:$Z$33)</f>
        <v>4.99</v>
      </c>
      <c r="AW23" s="96">
        <f>SUMIF(СиР!$T$25:$Z$25,$AN$5:$AN$244,СиР!$T$34:$Z$34)</f>
        <v>0</v>
      </c>
      <c r="AX23" s="96">
        <f>SUMIF(СиР!$T$25:$Z$25,$AN$5:$AN$244,СиР!$T$35:$Z$35)</f>
        <v>0</v>
      </c>
      <c r="AY23" s="96">
        <f>SUMIF(СиР!$T$25:$Z$25,$AN$5:$AN$244,СиР!$T$36:$Z$36)</f>
        <v>0</v>
      </c>
      <c r="AZ23" s="98">
        <f>SUMIF(СиР!$T$25:$Z$25,$AN$5:$AN$244,СиР!$T$37:$Z$37)</f>
        <v>0.93</v>
      </c>
      <c r="BA23" s="96">
        <f t="shared" si="14"/>
        <v>37.581610000000005</v>
      </c>
      <c r="BB23" s="236">
        <f t="shared" si="15"/>
        <v>15.737370000000004</v>
      </c>
      <c r="BC23" s="236">
        <f t="shared" si="16"/>
        <v>0</v>
      </c>
      <c r="BD23" s="96">
        <f t="shared" si="17"/>
        <v>6.6847000000000012</v>
      </c>
      <c r="BE23" s="96">
        <f t="shared" si="18"/>
        <v>1.7334900000000002</v>
      </c>
      <c r="BF23" s="96">
        <f t="shared" si="19"/>
        <v>0.36256000000000005</v>
      </c>
      <c r="BG23" s="96">
        <f t="shared" si="20"/>
        <v>0.67980000000000007</v>
      </c>
      <c r="BH23" s="96">
        <f t="shared" si="21"/>
        <v>5.6763300000000001</v>
      </c>
      <c r="BI23" s="96">
        <f t="shared" si="22"/>
        <v>5.65367</v>
      </c>
      <c r="BJ23" s="96">
        <f t="shared" si="23"/>
        <v>0</v>
      </c>
      <c r="BK23" s="96">
        <f t="shared" si="24"/>
        <v>0</v>
      </c>
      <c r="BL23" s="96">
        <f t="shared" si="25"/>
        <v>0</v>
      </c>
      <c r="BM23" s="98">
        <f t="shared" si="26"/>
        <v>1.0536900000000002</v>
      </c>
      <c r="BN23" s="113">
        <f t="shared" si="27"/>
        <v>451865.84795600013</v>
      </c>
      <c r="BO23" s="250">
        <f t="shared" si="61"/>
        <v>189219.67525200004</v>
      </c>
      <c r="BP23" s="250">
        <f t="shared" si="62"/>
        <v>0</v>
      </c>
      <c r="BQ23" s="113">
        <f t="shared" si="63"/>
        <v>80374.088120000015</v>
      </c>
      <c r="BR23" s="113">
        <f t="shared" si="64"/>
        <v>20842.772004000002</v>
      </c>
      <c r="BS23" s="113">
        <f t="shared" si="65"/>
        <v>4359.2725760000003</v>
      </c>
      <c r="BT23" s="113">
        <f t="shared" si="66"/>
        <v>8173.6360800000011</v>
      </c>
      <c r="BU23" s="113">
        <f t="shared" si="67"/>
        <v>68249.861267999993</v>
      </c>
      <c r="BV23" s="113">
        <f t="shared" si="68"/>
        <v>67977.406732000003</v>
      </c>
      <c r="BW23" s="113">
        <f t="shared" si="69"/>
        <v>0</v>
      </c>
      <c r="BX23" s="113">
        <f t="shared" si="70"/>
        <v>0</v>
      </c>
      <c r="BY23" s="113">
        <f t="shared" si="71"/>
        <v>0</v>
      </c>
      <c r="BZ23" s="113">
        <f t="shared" si="72"/>
        <v>12669.135924000002</v>
      </c>
    </row>
    <row r="24" spans="1:78" ht="12" customHeight="1" x14ac:dyDescent="0.25">
      <c r="A24" s="18">
        <f t="shared" si="38"/>
        <v>20</v>
      </c>
      <c r="B24" s="6" t="s">
        <v>230</v>
      </c>
      <c r="C24" s="10">
        <f t="shared" si="0"/>
        <v>385.6</v>
      </c>
      <c r="D24" s="7">
        <v>385.6</v>
      </c>
      <c r="E24" s="7">
        <v>0</v>
      </c>
      <c r="F24" s="7">
        <v>54.9</v>
      </c>
      <c r="G24" s="18" t="s">
        <v>215</v>
      </c>
      <c r="H24" s="16">
        <v>9</v>
      </c>
      <c r="I24" s="16" t="s">
        <v>276</v>
      </c>
      <c r="J24" s="5">
        <v>25.05</v>
      </c>
      <c r="K24" s="17">
        <v>3.9</v>
      </c>
      <c r="L24" s="17">
        <v>5.09</v>
      </c>
      <c r="M24" s="17">
        <v>8.4499999999999993</v>
      </c>
      <c r="N24" s="17">
        <v>4.93</v>
      </c>
      <c r="O24" s="17">
        <v>2.42</v>
      </c>
      <c r="P24" s="17">
        <v>0</v>
      </c>
      <c r="Q24" s="17">
        <v>0</v>
      </c>
      <c r="R24" s="17">
        <v>0.26</v>
      </c>
      <c r="S24" s="3">
        <v>0</v>
      </c>
      <c r="T24" s="3">
        <v>0</v>
      </c>
      <c r="U24" s="3">
        <v>0</v>
      </c>
      <c r="V24" s="17">
        <v>0</v>
      </c>
      <c r="W24" s="3">
        <v>0</v>
      </c>
      <c r="X24" s="17" t="s">
        <v>211</v>
      </c>
      <c r="Y24" s="17">
        <v>7.85</v>
      </c>
      <c r="Z24" s="4">
        <v>0</v>
      </c>
      <c r="AA24" s="17">
        <v>6.73</v>
      </c>
      <c r="AB24" s="17">
        <v>10.67</v>
      </c>
      <c r="AC24" s="17">
        <v>14</v>
      </c>
      <c r="AD24" s="5">
        <f t="shared" si="73"/>
        <v>57955.680000000008</v>
      </c>
      <c r="AE24" s="17">
        <f t="shared" si="74"/>
        <v>9023.0400000000009</v>
      </c>
      <c r="AF24" s="17">
        <f t="shared" si="75"/>
        <v>11776.224</v>
      </c>
      <c r="AG24" s="17">
        <f t="shared" si="76"/>
        <v>19549.919999999998</v>
      </c>
      <c r="AH24" s="17">
        <f t="shared" si="77"/>
        <v>11406.048000000001</v>
      </c>
      <c r="AI24" s="17">
        <f t="shared" si="78"/>
        <v>5598.9120000000003</v>
      </c>
      <c r="AJ24" s="17">
        <f t="shared" si="79"/>
        <v>0</v>
      </c>
      <c r="AK24" s="17">
        <f t="shared" si="80"/>
        <v>0</v>
      </c>
      <c r="AL24" s="17">
        <f t="shared" si="81"/>
        <v>601.53600000000006</v>
      </c>
      <c r="AN24" s="96">
        <f>SUMIF('Page 1'!$L:$L,$B:$B,'Page 1'!$S:$S)</f>
        <v>26.91</v>
      </c>
      <c r="AO24" s="236">
        <f>SUMIF(СиР!$T$25:$Z$25,$AN$5:$AN$244,СиР!$T$26:$Z$26)</f>
        <v>7.81</v>
      </c>
      <c r="AP24" s="236"/>
      <c r="AQ24" s="96">
        <f>SUMIF(СиР!$T$25:$Z$25,$AN$5:$AN$244,СиР!$T$28:$Z$28)</f>
        <v>8.4499999999999993</v>
      </c>
      <c r="AR24" s="96">
        <f>SUMIF(СиР!$T$25:$Z$25,$AN$5:$AN$244,СиР!$T$29:$Z$29)</f>
        <v>1.53</v>
      </c>
      <c r="AS24" s="96">
        <f>SUMIF(СиР!$T$25:$Z$25,$AN$5:$AN$244,СиР!$T$30:$Z$30)</f>
        <v>0.18</v>
      </c>
      <c r="AT24" s="96">
        <f>SUMIF(СиР!$T$25:$Z$25,$AN$5:$AN$244,СиР!$T$31:$Z$31)</f>
        <v>0.48</v>
      </c>
      <c r="AU24" s="96">
        <f>SUMIF(СиР!$T$25:$Z$25,$AN$5:$AN$244,СиР!$T$32:$Z$32)</f>
        <v>4.93</v>
      </c>
      <c r="AV24" s="96">
        <f>SUMIF(СиР!$T$25:$Z$25,$AN$5:$AN$244,СиР!$T$33:$Z$33)</f>
        <v>2.6</v>
      </c>
      <c r="AW24" s="96">
        <f>SUMIF(СиР!$T$25:$Z$25,$AN$5:$AN$244,СиР!$T$34:$Z$34)</f>
        <v>0</v>
      </c>
      <c r="AX24" s="96">
        <f>SUMIF(СиР!$T$25:$Z$25,$AN$5:$AN$244,СиР!$T$35:$Z$35)</f>
        <v>0</v>
      </c>
      <c r="AY24" s="96">
        <f>SUMIF(СиР!$T$25:$Z$25,$AN$5:$AN$244,СиР!$T$36:$Z$36)</f>
        <v>0</v>
      </c>
      <c r="AZ24" s="98">
        <f>SUMIF(СиР!$T$25:$Z$25,$AN$5:$AN$244,СиР!$T$37:$Z$37)</f>
        <v>0.93</v>
      </c>
      <c r="BA24" s="96">
        <f t="shared" si="14"/>
        <v>30.48903</v>
      </c>
      <c r="BB24" s="236">
        <f t="shared" ref="BB24:BB25" si="82">$BA24*AO24/$AN24</f>
        <v>8.8487299999999998</v>
      </c>
      <c r="BC24" s="236">
        <f t="shared" ref="BC24:BC25" si="83">$BA24*AP24/$AN24</f>
        <v>0</v>
      </c>
      <c r="BD24" s="96">
        <f t="shared" ref="BD24:BD25" si="84">$BA24*AQ24/$AN24</f>
        <v>9.5738499999999984</v>
      </c>
      <c r="BE24" s="96">
        <f t="shared" ref="BE24:BE25" si="85">$BA24*AR24/$AN24</f>
        <v>1.73349</v>
      </c>
      <c r="BF24" s="96">
        <f t="shared" ref="BF24:BF25" si="86">$BA24*AS24/$AN24</f>
        <v>0.20393999999999998</v>
      </c>
      <c r="BG24" s="96">
        <f t="shared" ref="BG24:BG25" si="87">$BA24*AT24/$AN24</f>
        <v>0.54383999999999999</v>
      </c>
      <c r="BH24" s="96">
        <f t="shared" ref="BH24:BH25" si="88">$BA24*AU24/$AN24</f>
        <v>5.5856899999999996</v>
      </c>
      <c r="BI24" s="96">
        <f t="shared" ref="BI24:BI25" si="89">$BA24*AV24/$AN24</f>
        <v>2.9458000000000002</v>
      </c>
      <c r="BJ24" s="96">
        <f t="shared" ref="BJ24:BJ25" si="90">$BA24*AW24/$AN24</f>
        <v>0</v>
      </c>
      <c r="BK24" s="96">
        <f t="shared" ref="BK24:BK25" si="91">$BA24*AX24/$AN24</f>
        <v>0</v>
      </c>
      <c r="BL24" s="96">
        <f t="shared" ref="BL24:BL25" si="92">$BA24*AY24/$AN24</f>
        <v>0</v>
      </c>
      <c r="BM24" s="98">
        <f t="shared" ref="BM24:BM25" si="93">$BA24*AZ24/$AN24</f>
        <v>1.05369</v>
      </c>
      <c r="BN24" s="113">
        <f t="shared" ref="BN24:BN25" si="94">SUM(BO24:BZ24)</f>
        <v>138318.69167999999</v>
      </c>
      <c r="BO24" s="250">
        <f t="shared" ref="BO24:BO25" si="95">(AO24*2+BB24*10)*$C24</f>
        <v>40143.774880000004</v>
      </c>
      <c r="BP24" s="250">
        <f t="shared" ref="BP24:BP25" si="96">(AP24*6+BC24*6)*$C24</f>
        <v>0</v>
      </c>
      <c r="BQ24" s="113">
        <f t="shared" ref="BQ24:BQ25" si="97">(AQ24*2+BD24*10)*$C24</f>
        <v>43433.405599999998</v>
      </c>
      <c r="BR24" s="113">
        <f t="shared" ref="BR24:BR25" si="98">(AR24*2+BE24*10)*$C24</f>
        <v>7864.2734399999999</v>
      </c>
      <c r="BS24" s="113">
        <f t="shared" ref="BS24:BS25" si="99">(AS24*2+BF24*10)*$C24</f>
        <v>925.20863999999983</v>
      </c>
      <c r="BT24" s="113">
        <f t="shared" ref="BT24:BT25" si="100">(AT24*2+BG24*10)*$C24</f>
        <v>2467.2230399999999</v>
      </c>
      <c r="BU24" s="113">
        <f t="shared" ref="BU24:BU25" si="101">(AU24*2+BH24*10)*$C24</f>
        <v>25340.43664</v>
      </c>
      <c r="BV24" s="113">
        <f t="shared" ref="BV24:BV25" si="102">(AV24*2+BI24*10)*$C24</f>
        <v>13364.124800000001</v>
      </c>
      <c r="BW24" s="113">
        <f t="shared" ref="BW24:BW25" si="103">(AW24*2+BJ24*10)*$C24</f>
        <v>0</v>
      </c>
      <c r="BX24" s="113">
        <f t="shared" ref="BX24:BX25" si="104">(AX24*2+BK24*10)*$C24</f>
        <v>0</v>
      </c>
      <c r="BY24" s="113">
        <f t="shared" ref="BY24:BY25" si="105">(AY24*2+BL24*10)*$C24</f>
        <v>0</v>
      </c>
      <c r="BZ24" s="113">
        <f t="shared" ref="BZ24:BZ25" si="106">(AZ24*2+BM24*10)*$C24</f>
        <v>4780.2446399999999</v>
      </c>
    </row>
    <row r="25" spans="1:78" ht="12" customHeight="1" x14ac:dyDescent="0.25">
      <c r="A25" s="18">
        <f t="shared" si="38"/>
        <v>21</v>
      </c>
      <c r="B25" s="6" t="s">
        <v>231</v>
      </c>
      <c r="C25" s="10">
        <f t="shared" si="0"/>
        <v>385.6</v>
      </c>
      <c r="D25" s="7">
        <v>385.6</v>
      </c>
      <c r="E25" s="7">
        <v>0</v>
      </c>
      <c r="F25" s="7">
        <v>54.9</v>
      </c>
      <c r="G25" s="18" t="s">
        <v>215</v>
      </c>
      <c r="H25" s="16">
        <v>9</v>
      </c>
      <c r="I25" s="16" t="s">
        <v>276</v>
      </c>
      <c r="J25" s="5">
        <v>25.05</v>
      </c>
      <c r="K25" s="17">
        <v>3.9</v>
      </c>
      <c r="L25" s="17">
        <v>5.09</v>
      </c>
      <c r="M25" s="17">
        <v>8.4499999999999993</v>
      </c>
      <c r="N25" s="17">
        <v>4.93</v>
      </c>
      <c r="O25" s="17">
        <v>2.42</v>
      </c>
      <c r="P25" s="17">
        <v>0</v>
      </c>
      <c r="Q25" s="17">
        <v>0</v>
      </c>
      <c r="R25" s="17">
        <v>0.26</v>
      </c>
      <c r="S25" s="3">
        <v>0</v>
      </c>
      <c r="T25" s="3">
        <v>0</v>
      </c>
      <c r="U25" s="3">
        <v>0</v>
      </c>
      <c r="V25" s="17">
        <v>0</v>
      </c>
      <c r="W25" s="3">
        <v>0</v>
      </c>
      <c r="X25" s="17" t="s">
        <v>211</v>
      </c>
      <c r="Y25" s="17">
        <v>7.85</v>
      </c>
      <c r="Z25" s="4">
        <v>0</v>
      </c>
      <c r="AA25" s="17">
        <v>6.73</v>
      </c>
      <c r="AB25" s="17">
        <v>10.67</v>
      </c>
      <c r="AC25" s="17">
        <v>14</v>
      </c>
      <c r="AD25" s="5">
        <f t="shared" si="73"/>
        <v>57955.680000000008</v>
      </c>
      <c r="AE25" s="17">
        <f t="shared" si="74"/>
        <v>9023.0400000000009</v>
      </c>
      <c r="AF25" s="17">
        <f t="shared" si="75"/>
        <v>11776.224</v>
      </c>
      <c r="AG25" s="17">
        <f t="shared" si="76"/>
        <v>19549.919999999998</v>
      </c>
      <c r="AH25" s="17">
        <f t="shared" si="77"/>
        <v>11406.048000000001</v>
      </c>
      <c r="AI25" s="17">
        <f t="shared" si="78"/>
        <v>5598.9120000000003</v>
      </c>
      <c r="AJ25" s="17">
        <f t="shared" si="79"/>
        <v>0</v>
      </c>
      <c r="AK25" s="17">
        <f t="shared" si="80"/>
        <v>0</v>
      </c>
      <c r="AL25" s="17">
        <f t="shared" si="81"/>
        <v>601.53600000000006</v>
      </c>
      <c r="AN25" s="96">
        <f>SUMIF('Page 1'!$L:$L,$B:$B,'Page 1'!$S:$S)</f>
        <v>26.91</v>
      </c>
      <c r="AO25" s="236">
        <f>SUMIF(СиР!$T$25:$Z$25,$AN$5:$AN$244,СиР!$T$26:$Z$26)</f>
        <v>7.81</v>
      </c>
      <c r="AP25" s="236"/>
      <c r="AQ25" s="96">
        <f>SUMIF(СиР!$T$25:$Z$25,$AN$5:$AN$244,СиР!$T$28:$Z$28)</f>
        <v>8.4499999999999993</v>
      </c>
      <c r="AR25" s="96">
        <f>SUMIF(СиР!$T$25:$Z$25,$AN$5:$AN$244,СиР!$T$29:$Z$29)</f>
        <v>1.53</v>
      </c>
      <c r="AS25" s="96">
        <f>SUMIF(СиР!$T$25:$Z$25,$AN$5:$AN$244,СиР!$T$30:$Z$30)</f>
        <v>0.18</v>
      </c>
      <c r="AT25" s="96">
        <f>SUMIF(СиР!$T$25:$Z$25,$AN$5:$AN$244,СиР!$T$31:$Z$31)</f>
        <v>0.48</v>
      </c>
      <c r="AU25" s="96">
        <f>SUMIF(СиР!$T$25:$Z$25,$AN$5:$AN$244,СиР!$T$32:$Z$32)</f>
        <v>4.93</v>
      </c>
      <c r="AV25" s="96">
        <f>SUMIF(СиР!$T$25:$Z$25,$AN$5:$AN$244,СиР!$T$33:$Z$33)</f>
        <v>2.6</v>
      </c>
      <c r="AW25" s="96">
        <f>SUMIF(СиР!$T$25:$Z$25,$AN$5:$AN$244,СиР!$T$34:$Z$34)</f>
        <v>0</v>
      </c>
      <c r="AX25" s="96">
        <f>SUMIF(СиР!$T$25:$Z$25,$AN$5:$AN$244,СиР!$T$35:$Z$35)</f>
        <v>0</v>
      </c>
      <c r="AY25" s="96">
        <f>SUMIF(СиР!$T$25:$Z$25,$AN$5:$AN$244,СиР!$T$36:$Z$36)</f>
        <v>0</v>
      </c>
      <c r="AZ25" s="98">
        <f>SUMIF(СиР!$T$25:$Z$25,$AN$5:$AN$244,СиР!$T$37:$Z$37)</f>
        <v>0.93</v>
      </c>
      <c r="BA25" s="96">
        <f t="shared" si="14"/>
        <v>30.48903</v>
      </c>
      <c r="BB25" s="236">
        <f t="shared" si="82"/>
        <v>8.8487299999999998</v>
      </c>
      <c r="BC25" s="236">
        <f t="shared" si="83"/>
        <v>0</v>
      </c>
      <c r="BD25" s="96">
        <f t="shared" si="84"/>
        <v>9.5738499999999984</v>
      </c>
      <c r="BE25" s="96">
        <f t="shared" si="85"/>
        <v>1.73349</v>
      </c>
      <c r="BF25" s="96">
        <f t="shared" si="86"/>
        <v>0.20393999999999998</v>
      </c>
      <c r="BG25" s="96">
        <f t="shared" si="87"/>
        <v>0.54383999999999999</v>
      </c>
      <c r="BH25" s="96">
        <f t="shared" si="88"/>
        <v>5.5856899999999996</v>
      </c>
      <c r="BI25" s="96">
        <f t="shared" si="89"/>
        <v>2.9458000000000002</v>
      </c>
      <c r="BJ25" s="96">
        <f t="shared" si="90"/>
        <v>0</v>
      </c>
      <c r="BK25" s="96">
        <f t="shared" si="91"/>
        <v>0</v>
      </c>
      <c r="BL25" s="96">
        <f t="shared" si="92"/>
        <v>0</v>
      </c>
      <c r="BM25" s="98">
        <f t="shared" si="93"/>
        <v>1.05369</v>
      </c>
      <c r="BN25" s="113">
        <f t="shared" si="94"/>
        <v>138318.69167999999</v>
      </c>
      <c r="BO25" s="250">
        <f t="shared" si="95"/>
        <v>40143.774880000004</v>
      </c>
      <c r="BP25" s="250">
        <f t="shared" si="96"/>
        <v>0</v>
      </c>
      <c r="BQ25" s="113">
        <f t="shared" si="97"/>
        <v>43433.405599999998</v>
      </c>
      <c r="BR25" s="113">
        <f t="shared" si="98"/>
        <v>7864.2734399999999</v>
      </c>
      <c r="BS25" s="113">
        <f t="shared" si="99"/>
        <v>925.20863999999983</v>
      </c>
      <c r="BT25" s="113">
        <f t="shared" si="100"/>
        <v>2467.2230399999999</v>
      </c>
      <c r="BU25" s="113">
        <f t="shared" si="101"/>
        <v>25340.43664</v>
      </c>
      <c r="BV25" s="113">
        <f t="shared" si="102"/>
        <v>13364.124800000001</v>
      </c>
      <c r="BW25" s="113">
        <f t="shared" si="103"/>
        <v>0</v>
      </c>
      <c r="BX25" s="113">
        <f t="shared" si="104"/>
        <v>0</v>
      </c>
      <c r="BY25" s="113">
        <f t="shared" si="105"/>
        <v>0</v>
      </c>
      <c r="BZ25" s="113">
        <f t="shared" si="106"/>
        <v>4780.2446399999999</v>
      </c>
    </row>
    <row r="26" spans="1:78" ht="12" customHeight="1" x14ac:dyDescent="0.25">
      <c r="A26" s="18">
        <f t="shared" si="38"/>
        <v>22</v>
      </c>
      <c r="B26" s="6" t="s">
        <v>19</v>
      </c>
      <c r="C26" s="10">
        <f t="shared" si="0"/>
        <v>10450.300000000001</v>
      </c>
      <c r="D26" s="7">
        <v>9759.6</v>
      </c>
      <c r="E26" s="7">
        <v>690.7</v>
      </c>
      <c r="F26" s="7">
        <v>2001.5</v>
      </c>
      <c r="G26" s="18" t="s">
        <v>213</v>
      </c>
      <c r="H26" s="16">
        <v>3</v>
      </c>
      <c r="I26" s="16" t="s">
        <v>276</v>
      </c>
      <c r="J26" s="5">
        <v>45.06</v>
      </c>
      <c r="K26" s="17">
        <v>5.0999999999999996</v>
      </c>
      <c r="L26" s="17">
        <v>8.6300000000000008</v>
      </c>
      <c r="M26" s="17">
        <v>13.43</v>
      </c>
      <c r="N26" s="17">
        <v>6.91</v>
      </c>
      <c r="O26" s="17">
        <v>3.15</v>
      </c>
      <c r="P26" s="17">
        <v>1.81</v>
      </c>
      <c r="Q26" s="17">
        <v>5.77</v>
      </c>
      <c r="R26" s="17">
        <v>0.26</v>
      </c>
      <c r="S26" s="3">
        <v>40</v>
      </c>
      <c r="T26" s="3">
        <v>40</v>
      </c>
      <c r="U26" s="3">
        <v>2604.04</v>
      </c>
      <c r="V26" s="17">
        <v>195.98199600000001</v>
      </c>
      <c r="W26" s="3">
        <v>42.3</v>
      </c>
      <c r="X26" s="3">
        <v>2604.04</v>
      </c>
      <c r="Y26" s="17">
        <v>7.85</v>
      </c>
      <c r="Z26" s="4">
        <v>0</v>
      </c>
      <c r="AA26" s="17">
        <v>6.73</v>
      </c>
      <c r="AB26" s="17">
        <v>10.67</v>
      </c>
      <c r="AC26" s="17">
        <v>14</v>
      </c>
      <c r="AD26" s="5">
        <f t="shared" si="73"/>
        <v>2825343.1080000005</v>
      </c>
      <c r="AE26" s="17">
        <f t="shared" si="74"/>
        <v>319779.18</v>
      </c>
      <c r="AF26" s="17">
        <f t="shared" si="75"/>
        <v>541116.5340000001</v>
      </c>
      <c r="AG26" s="17">
        <f t="shared" si="76"/>
        <v>842085.17400000012</v>
      </c>
      <c r="AH26" s="17">
        <f t="shared" si="77"/>
        <v>433269.43800000002</v>
      </c>
      <c r="AI26" s="17">
        <f t="shared" si="78"/>
        <v>197510.66999999998</v>
      </c>
      <c r="AJ26" s="17">
        <f t="shared" si="79"/>
        <v>113490.258</v>
      </c>
      <c r="AK26" s="17">
        <f t="shared" si="80"/>
        <v>361789.386</v>
      </c>
      <c r="AL26" s="17">
        <f t="shared" si="81"/>
        <v>16302.468000000003</v>
      </c>
      <c r="AN26" s="96">
        <f>SUMIF('Page 1'!$L:$L,$B:$B,'Page 1'!$S:$S)</f>
        <v>48.44</v>
      </c>
      <c r="AO26" s="236">
        <f>SUMIF(СиР!$T$25:$Z$25,$AN$5:$AN$244,СиР!$T$26:$Z$26)</f>
        <v>18.489999999999998</v>
      </c>
      <c r="AP26" s="236"/>
      <c r="AQ26" s="96">
        <f>SUMIF(СиР!$T$25:$Z$25,$AN$5:$AN$244,СиР!$T$28:$Z$28)</f>
        <v>6.67</v>
      </c>
      <c r="AR26" s="96">
        <f>SUMIF(СиР!$T$25:$Z$25,$AN$5:$AN$244,СиР!$T$29:$Z$29)</f>
        <v>1.53</v>
      </c>
      <c r="AS26" s="96">
        <f>SUMIF(СиР!$T$25:$Z$25,$AN$5:$AN$244,СиР!$T$30:$Z$30)</f>
        <v>0.32</v>
      </c>
      <c r="AT26" s="96">
        <f>SUMIF(СиР!$T$25:$Z$25,$AN$5:$AN$244,СиР!$T$31:$Z$31)</f>
        <v>0.87</v>
      </c>
      <c r="AU26" s="96">
        <f>SUMIF(СиР!$T$25:$Z$25,$AN$5:$AN$244,СиР!$T$32:$Z$32)</f>
        <v>5.01</v>
      </c>
      <c r="AV26" s="96">
        <f>SUMIF(СиР!$T$25:$Z$25,$AN$5:$AN$244,СиР!$T$33:$Z$33)</f>
        <v>4.99</v>
      </c>
      <c r="AW26" s="96">
        <f>SUMIF(СиР!$T$25:$Z$25,$AN$5:$AN$244,СиР!$T$34:$Z$34)</f>
        <v>2.7</v>
      </c>
      <c r="AX26" s="96">
        <f>SUMIF(СиР!$T$25:$Z$25,$AN$5:$AN$244,СиР!$T$35:$Z$35)</f>
        <v>6.46</v>
      </c>
      <c r="AY26" s="96">
        <f>SUMIF(СиР!$T$25:$Z$25,$AN$5:$AN$244,СиР!$T$36:$Z$36)</f>
        <v>0.47</v>
      </c>
      <c r="AZ26" s="98">
        <f>SUMIF(СиР!$T$25:$Z$25,$AN$5:$AN$244,СиР!$T$37:$Z$37)</f>
        <v>0.93</v>
      </c>
      <c r="BA26" s="96">
        <f t="shared" si="14"/>
        <v>54.88252</v>
      </c>
      <c r="BB26" s="236">
        <f t="shared" si="15"/>
        <v>20.949169999999999</v>
      </c>
      <c r="BC26" s="236">
        <f t="shared" si="16"/>
        <v>0</v>
      </c>
      <c r="BD26" s="96">
        <f t="shared" si="17"/>
        <v>7.5571100000000007</v>
      </c>
      <c r="BE26" s="96">
        <f t="shared" si="18"/>
        <v>1.7334900000000002</v>
      </c>
      <c r="BF26" s="96">
        <f t="shared" si="19"/>
        <v>0.36256000000000005</v>
      </c>
      <c r="BG26" s="96">
        <f t="shared" si="20"/>
        <v>0.98571000000000009</v>
      </c>
      <c r="BH26" s="96">
        <f t="shared" si="21"/>
        <v>5.6763300000000001</v>
      </c>
      <c r="BI26" s="96">
        <f t="shared" si="22"/>
        <v>5.65367</v>
      </c>
      <c r="BJ26" s="96">
        <f t="shared" si="23"/>
        <v>3.0591000000000004</v>
      </c>
      <c r="BK26" s="96">
        <f t="shared" si="24"/>
        <v>7.3191800000000002</v>
      </c>
      <c r="BL26" s="96">
        <f t="shared" si="25"/>
        <v>0.53250999999999993</v>
      </c>
      <c r="BM26" s="98">
        <f t="shared" si="26"/>
        <v>1.05369</v>
      </c>
      <c r="BN26" s="113">
        <f t="shared" si="27"/>
        <v>6747813.0515600014</v>
      </c>
      <c r="BO26" s="250">
        <f t="shared" ref="BO26:BO28" si="107">(AO26*2+BB26*10)*$C26</f>
        <v>2575703.2065099999</v>
      </c>
      <c r="BP26" s="250">
        <f t="shared" ref="BP26:BP28" si="108">(AP26*6+BC26*6)*$C26</f>
        <v>0</v>
      </c>
      <c r="BQ26" s="113">
        <f t="shared" ref="BQ26:BQ28" si="109">(AQ26*2+BD26*10)*$C26</f>
        <v>929147.66833000013</v>
      </c>
      <c r="BR26" s="113">
        <f t="shared" ref="BR26:BR28" si="110">(AR26*2+BE26*10)*$C26</f>
        <v>213132.82347000003</v>
      </c>
      <c r="BS26" s="113">
        <f t="shared" ref="BS26:BS28" si="111">(AS26*2+BF26*10)*$C26</f>
        <v>44576.799680000004</v>
      </c>
      <c r="BT26" s="113">
        <f t="shared" ref="BT26:BT28" si="112">(AT26*2+BG26*10)*$C26</f>
        <v>121193.17413000003</v>
      </c>
      <c r="BU26" s="113">
        <f t="shared" ref="BU26:BU28" si="113">(AU26*2+BH26*10)*$C26</f>
        <v>697905.51999000006</v>
      </c>
      <c r="BV26" s="113">
        <f t="shared" ref="BV26:BV28" si="114">(AV26*2+BI26*10)*$C26</f>
        <v>695119.47001000005</v>
      </c>
      <c r="BW26" s="113">
        <f t="shared" ref="BW26:BW28" si="115">(AW26*2+BJ26*10)*$C26</f>
        <v>376116.7473000001</v>
      </c>
      <c r="BX26" s="113">
        <f t="shared" ref="BX26:BX28" si="116">(AX26*2+BK26*10)*$C26</f>
        <v>899894.14354000008</v>
      </c>
      <c r="BY26" s="113">
        <f t="shared" ref="BY26:BY28" si="117">(AY26*2+BL26*10)*$C26</f>
        <v>65472.174529999989</v>
      </c>
      <c r="BZ26" s="113">
        <f t="shared" ref="BZ26:BZ28" si="118">(AZ26*2+BM26*10)*$C26</f>
        <v>129551.32407</v>
      </c>
    </row>
    <row r="27" spans="1:78" ht="12" customHeight="1" x14ac:dyDescent="0.25">
      <c r="A27" s="18">
        <f t="shared" si="38"/>
        <v>23</v>
      </c>
      <c r="B27" s="6" t="s">
        <v>20</v>
      </c>
      <c r="C27" s="10">
        <f t="shared" si="0"/>
        <v>3844.53</v>
      </c>
      <c r="D27" s="7">
        <v>3633.53</v>
      </c>
      <c r="E27" s="7">
        <v>211</v>
      </c>
      <c r="F27" s="7">
        <v>808.1</v>
      </c>
      <c r="G27" s="18" t="s">
        <v>213</v>
      </c>
      <c r="H27" s="16">
        <v>3</v>
      </c>
      <c r="I27" s="16" t="s">
        <v>276</v>
      </c>
      <c r="J27" s="5">
        <v>45.06</v>
      </c>
      <c r="K27" s="17">
        <v>5.0999999999999996</v>
      </c>
      <c r="L27" s="17">
        <v>8.6300000000000008</v>
      </c>
      <c r="M27" s="17">
        <v>13.43</v>
      </c>
      <c r="N27" s="17">
        <v>6.91</v>
      </c>
      <c r="O27" s="17">
        <v>3.15</v>
      </c>
      <c r="P27" s="17">
        <v>1.81</v>
      </c>
      <c r="Q27" s="17">
        <v>5.77</v>
      </c>
      <c r="R27" s="17">
        <v>0.26</v>
      </c>
      <c r="S27" s="3">
        <v>40</v>
      </c>
      <c r="T27" s="3">
        <v>40</v>
      </c>
      <c r="U27" s="3">
        <v>2604.04</v>
      </c>
      <c r="V27" s="17">
        <v>195.98199600000001</v>
      </c>
      <c r="W27" s="3">
        <v>42.3</v>
      </c>
      <c r="X27" s="3">
        <v>2604.04</v>
      </c>
      <c r="Y27" s="17">
        <v>7.85</v>
      </c>
      <c r="Z27" s="4">
        <v>0</v>
      </c>
      <c r="AA27" s="17">
        <v>6.73</v>
      </c>
      <c r="AB27" s="17">
        <v>10.67</v>
      </c>
      <c r="AC27" s="17">
        <v>14</v>
      </c>
      <c r="AD27" s="5">
        <f t="shared" si="73"/>
        <v>1039407.1308000002</v>
      </c>
      <c r="AE27" s="17">
        <f t="shared" si="74"/>
        <v>117642.61799999999</v>
      </c>
      <c r="AF27" s="17">
        <f t="shared" si="75"/>
        <v>199069.76340000003</v>
      </c>
      <c r="AG27" s="17">
        <f t="shared" si="76"/>
        <v>309792.22740000003</v>
      </c>
      <c r="AH27" s="17">
        <f t="shared" si="77"/>
        <v>159394.2138</v>
      </c>
      <c r="AI27" s="17">
        <f t="shared" si="78"/>
        <v>72661.616999999998</v>
      </c>
      <c r="AJ27" s="17">
        <f t="shared" si="79"/>
        <v>41751.595800000003</v>
      </c>
      <c r="AK27" s="17">
        <f t="shared" si="80"/>
        <v>133097.6286</v>
      </c>
      <c r="AL27" s="17">
        <f t="shared" si="81"/>
        <v>5997.4668000000011</v>
      </c>
      <c r="AN27" s="96">
        <f>SUMIF('Page 1'!$L:$L,$B:$B,'Page 1'!$S:$S)</f>
        <v>48.44</v>
      </c>
      <c r="AO27" s="236">
        <f>SUMIF(СиР!$T$25:$Z$25,$AN$5:$AN$244,СиР!$T$26:$Z$26)</f>
        <v>18.489999999999998</v>
      </c>
      <c r="AP27" s="236"/>
      <c r="AQ27" s="96">
        <f>SUMIF(СиР!$T$25:$Z$25,$AN$5:$AN$244,СиР!$T$28:$Z$28)</f>
        <v>6.67</v>
      </c>
      <c r="AR27" s="96">
        <f>SUMIF(СиР!$T$25:$Z$25,$AN$5:$AN$244,СиР!$T$29:$Z$29)</f>
        <v>1.53</v>
      </c>
      <c r="AS27" s="96">
        <f>SUMIF(СиР!$T$25:$Z$25,$AN$5:$AN$244,СиР!$T$30:$Z$30)</f>
        <v>0.32</v>
      </c>
      <c r="AT27" s="96">
        <f>SUMIF(СиР!$T$25:$Z$25,$AN$5:$AN$244,СиР!$T$31:$Z$31)</f>
        <v>0.87</v>
      </c>
      <c r="AU27" s="96">
        <f>SUMIF(СиР!$T$25:$Z$25,$AN$5:$AN$244,СиР!$T$32:$Z$32)</f>
        <v>5.01</v>
      </c>
      <c r="AV27" s="96">
        <f>SUMIF(СиР!$T$25:$Z$25,$AN$5:$AN$244,СиР!$T$33:$Z$33)</f>
        <v>4.99</v>
      </c>
      <c r="AW27" s="96">
        <f>SUMIF(СиР!$T$25:$Z$25,$AN$5:$AN$244,СиР!$T$34:$Z$34)</f>
        <v>2.7</v>
      </c>
      <c r="AX27" s="96">
        <f>SUMIF(СиР!$T$25:$Z$25,$AN$5:$AN$244,СиР!$T$35:$Z$35)</f>
        <v>6.46</v>
      </c>
      <c r="AY27" s="96">
        <f>SUMIF(СиР!$T$25:$Z$25,$AN$5:$AN$244,СиР!$T$36:$Z$36)</f>
        <v>0.47</v>
      </c>
      <c r="AZ27" s="98">
        <f>SUMIF(СиР!$T$25:$Z$25,$AN$5:$AN$244,СиР!$T$37:$Z$37)</f>
        <v>0.93</v>
      </c>
      <c r="BA27" s="96">
        <f t="shared" si="14"/>
        <v>54.88252</v>
      </c>
      <c r="BB27" s="236">
        <f t="shared" si="15"/>
        <v>20.949169999999999</v>
      </c>
      <c r="BC27" s="236">
        <f t="shared" si="16"/>
        <v>0</v>
      </c>
      <c r="BD27" s="96">
        <f t="shared" si="17"/>
        <v>7.5571100000000007</v>
      </c>
      <c r="BE27" s="96">
        <f t="shared" si="18"/>
        <v>1.7334900000000002</v>
      </c>
      <c r="BF27" s="96">
        <f t="shared" si="19"/>
        <v>0.36256000000000005</v>
      </c>
      <c r="BG27" s="96">
        <f t="shared" si="20"/>
        <v>0.98571000000000009</v>
      </c>
      <c r="BH27" s="96">
        <f t="shared" si="21"/>
        <v>5.6763300000000001</v>
      </c>
      <c r="BI27" s="96">
        <f t="shared" si="22"/>
        <v>5.65367</v>
      </c>
      <c r="BJ27" s="96">
        <f t="shared" si="23"/>
        <v>3.0591000000000004</v>
      </c>
      <c r="BK27" s="96">
        <f t="shared" si="24"/>
        <v>7.3191800000000002</v>
      </c>
      <c r="BL27" s="96">
        <f t="shared" si="25"/>
        <v>0.53250999999999993</v>
      </c>
      <c r="BM27" s="98">
        <f t="shared" si="26"/>
        <v>1.05369</v>
      </c>
      <c r="BN27" s="113">
        <f t="shared" si="27"/>
        <v>2482433.0125560001</v>
      </c>
      <c r="BO27" s="250">
        <f t="shared" si="107"/>
        <v>947567.84480099997</v>
      </c>
      <c r="BP27" s="250">
        <f t="shared" si="108"/>
        <v>0</v>
      </c>
      <c r="BQ27" s="113">
        <f t="shared" si="109"/>
        <v>341821.39128300006</v>
      </c>
      <c r="BR27" s="113">
        <f t="shared" si="110"/>
        <v>78408.804897000009</v>
      </c>
      <c r="BS27" s="113">
        <f t="shared" si="111"/>
        <v>16399.227168000001</v>
      </c>
      <c r="BT27" s="113">
        <f t="shared" si="112"/>
        <v>44585.398863000009</v>
      </c>
      <c r="BU27" s="113">
        <f t="shared" si="113"/>
        <v>256750.400349</v>
      </c>
      <c r="BV27" s="113">
        <f t="shared" si="114"/>
        <v>255725.44865100001</v>
      </c>
      <c r="BW27" s="113">
        <f t="shared" si="115"/>
        <v>138368.47923000003</v>
      </c>
      <c r="BX27" s="113">
        <f t="shared" si="116"/>
        <v>331059.39845400001</v>
      </c>
      <c r="BY27" s="113">
        <f t="shared" si="117"/>
        <v>24086.364902999994</v>
      </c>
      <c r="BZ27" s="113">
        <f t="shared" si="118"/>
        <v>47660.253957000001</v>
      </c>
    </row>
    <row r="28" spans="1:78" ht="12" customHeight="1" x14ac:dyDescent="0.25">
      <c r="A28" s="18">
        <f t="shared" si="38"/>
        <v>24</v>
      </c>
      <c r="B28" s="6" t="s">
        <v>21</v>
      </c>
      <c r="C28" s="10">
        <f t="shared" si="0"/>
        <v>8950.7999999999993</v>
      </c>
      <c r="D28" s="7">
        <v>8950.7999999999993</v>
      </c>
      <c r="E28" s="7">
        <v>0</v>
      </c>
      <c r="F28" s="7">
        <v>1174.4000000000001</v>
      </c>
      <c r="G28" s="18" t="s">
        <v>213</v>
      </c>
      <c r="H28" s="16">
        <v>1</v>
      </c>
      <c r="I28" s="16" t="s">
        <v>276</v>
      </c>
      <c r="J28" s="5">
        <v>44.8</v>
      </c>
      <c r="K28" s="17">
        <v>5.0999999999999996</v>
      </c>
      <c r="L28" s="17">
        <v>8.6300000000000008</v>
      </c>
      <c r="M28" s="17">
        <v>13.43</v>
      </c>
      <c r="N28" s="17">
        <v>6.91</v>
      </c>
      <c r="O28" s="17">
        <v>3.15</v>
      </c>
      <c r="P28" s="17">
        <v>1.81</v>
      </c>
      <c r="Q28" s="17">
        <v>5.77</v>
      </c>
      <c r="R28" s="17">
        <v>0</v>
      </c>
      <c r="S28" s="3">
        <v>40</v>
      </c>
      <c r="T28" s="3">
        <v>40</v>
      </c>
      <c r="U28" s="3">
        <v>2604.04</v>
      </c>
      <c r="V28" s="17">
        <v>195.98199600000001</v>
      </c>
      <c r="W28" s="3">
        <v>42.3</v>
      </c>
      <c r="X28" s="3">
        <v>2604.04</v>
      </c>
      <c r="Y28" s="17">
        <v>0</v>
      </c>
      <c r="Z28" s="4">
        <v>0</v>
      </c>
      <c r="AA28" s="17">
        <v>5.05</v>
      </c>
      <c r="AB28" s="17">
        <v>10.67</v>
      </c>
      <c r="AC28" s="17">
        <v>14</v>
      </c>
      <c r="AD28" s="5">
        <f t="shared" si="73"/>
        <v>2405975.04</v>
      </c>
      <c r="AE28" s="17">
        <f t="shared" si="74"/>
        <v>273894.48</v>
      </c>
      <c r="AF28" s="17">
        <f t="shared" si="75"/>
        <v>463472.424</v>
      </c>
      <c r="AG28" s="17">
        <f t="shared" si="76"/>
        <v>721255.46399999992</v>
      </c>
      <c r="AH28" s="17">
        <f t="shared" si="77"/>
        <v>371100.16800000001</v>
      </c>
      <c r="AI28" s="17">
        <f t="shared" si="78"/>
        <v>169170.12</v>
      </c>
      <c r="AJ28" s="17">
        <f t="shared" si="79"/>
        <v>97205.687999999995</v>
      </c>
      <c r="AK28" s="17">
        <f t="shared" si="80"/>
        <v>309876.696</v>
      </c>
      <c r="AL28" s="17">
        <f t="shared" si="81"/>
        <v>0</v>
      </c>
      <c r="AN28" s="96">
        <f>SUMIF('Page 1'!$L:$L,$B:$B,'Page 1'!$S:$S)</f>
        <v>48.16</v>
      </c>
      <c r="AO28" s="236">
        <f>SUMIF(СиР!$T$25:$Z$25,$AN$5:$AN$244,СиР!$T$26:$Z$26)</f>
        <v>18.649999999999999</v>
      </c>
      <c r="AP28" s="236"/>
      <c r="AQ28" s="96">
        <f>SUMIF(СиР!$T$25:$Z$25,$AN$5:$AN$244,СиР!$T$28:$Z$28)</f>
        <v>7.16</v>
      </c>
      <c r="AR28" s="96">
        <f>SUMIF(СиР!$T$25:$Z$25,$AN$5:$AN$244,СиР!$T$29:$Z$29)</f>
        <v>1.53</v>
      </c>
      <c r="AS28" s="96">
        <f>SUMIF(СиР!$T$25:$Z$25,$AN$5:$AN$244,СиР!$T$30:$Z$30)</f>
        <v>0.32</v>
      </c>
      <c r="AT28" s="96">
        <f>SUMIF(СиР!$T$25:$Z$25,$AN$5:$AN$244,СиР!$T$31:$Z$31)</f>
        <v>0.87</v>
      </c>
      <c r="AU28" s="96">
        <f>SUMIF(СиР!$T$25:$Z$25,$AN$5:$AN$244,СиР!$T$32:$Z$32)</f>
        <v>5.01</v>
      </c>
      <c r="AV28" s="96">
        <f>SUMIF(СиР!$T$25:$Z$25,$AN$5:$AN$244,СиР!$T$33:$Z$33)</f>
        <v>4.99</v>
      </c>
      <c r="AW28" s="96">
        <f>SUMIF(СиР!$T$25:$Z$25,$AN$5:$AN$244,СиР!$T$34:$Z$34)</f>
        <v>2.7</v>
      </c>
      <c r="AX28" s="96">
        <f>SUMIF(СиР!$T$25:$Z$25,$AN$5:$AN$244,СиР!$T$35:$Z$35)</f>
        <v>6.46</v>
      </c>
      <c r="AY28" s="96">
        <f>SUMIF(СиР!$T$25:$Z$25,$AN$5:$AN$244,СиР!$T$36:$Z$36)</f>
        <v>0.47</v>
      </c>
      <c r="AZ28" s="98">
        <f>SUMIF(СиР!$T$25:$Z$25,$AN$5:$AN$244,СиР!$T$37:$Z$37)</f>
        <v>0</v>
      </c>
      <c r="BA28" s="96">
        <f t="shared" si="14"/>
        <v>54.565279999999994</v>
      </c>
      <c r="BB28" s="236">
        <f t="shared" si="15"/>
        <v>21.130449999999996</v>
      </c>
      <c r="BC28" s="236">
        <f t="shared" si="16"/>
        <v>0</v>
      </c>
      <c r="BD28" s="96">
        <f t="shared" si="17"/>
        <v>8.1122800000000002</v>
      </c>
      <c r="BE28" s="96">
        <f t="shared" si="18"/>
        <v>1.7334900000000002</v>
      </c>
      <c r="BF28" s="96">
        <f t="shared" si="19"/>
        <v>0.36255999999999999</v>
      </c>
      <c r="BG28" s="96">
        <f t="shared" si="20"/>
        <v>0.98570999999999998</v>
      </c>
      <c r="BH28" s="96">
        <f t="shared" si="21"/>
        <v>5.6763299999999992</v>
      </c>
      <c r="BI28" s="96">
        <f t="shared" si="22"/>
        <v>5.6536700000000009</v>
      </c>
      <c r="BJ28" s="96">
        <f t="shared" si="23"/>
        <v>3.0591000000000004</v>
      </c>
      <c r="BK28" s="96">
        <f t="shared" si="24"/>
        <v>7.3191800000000002</v>
      </c>
      <c r="BL28" s="96">
        <f t="shared" si="25"/>
        <v>0.53250999999999993</v>
      </c>
      <c r="BM28" s="98">
        <f t="shared" si="26"/>
        <v>0</v>
      </c>
      <c r="BN28" s="113">
        <f t="shared" si="27"/>
        <v>5746170.1382400002</v>
      </c>
      <c r="BO28" s="250">
        <f t="shared" si="107"/>
        <v>2225209.1585999997</v>
      </c>
      <c r="BP28" s="250">
        <f t="shared" si="108"/>
        <v>0</v>
      </c>
      <c r="BQ28" s="113">
        <f t="shared" si="109"/>
        <v>854289.41423999995</v>
      </c>
      <c r="BR28" s="113">
        <f t="shared" si="110"/>
        <v>182550.67091999998</v>
      </c>
      <c r="BS28" s="113">
        <f t="shared" si="111"/>
        <v>38180.532479999994</v>
      </c>
      <c r="BT28" s="113">
        <f t="shared" si="112"/>
        <v>103803.32267999998</v>
      </c>
      <c r="BU28" s="113">
        <f t="shared" si="113"/>
        <v>597763.96163999988</v>
      </c>
      <c r="BV28" s="113">
        <f t="shared" si="114"/>
        <v>595377.67836000014</v>
      </c>
      <c r="BW28" s="113">
        <f t="shared" si="115"/>
        <v>322148.24280000001</v>
      </c>
      <c r="BX28" s="113">
        <f t="shared" si="116"/>
        <v>770769.49943999993</v>
      </c>
      <c r="BY28" s="113">
        <f t="shared" si="117"/>
        <v>56077.657079999983</v>
      </c>
      <c r="BZ28" s="113">
        <f t="shared" si="118"/>
        <v>0</v>
      </c>
    </row>
    <row r="29" spans="1:78" ht="12" customHeight="1" x14ac:dyDescent="0.25">
      <c r="A29" s="18">
        <f t="shared" si="38"/>
        <v>25</v>
      </c>
      <c r="B29" s="6" t="s">
        <v>252</v>
      </c>
      <c r="C29" s="10">
        <f t="shared" si="0"/>
        <v>3811.9</v>
      </c>
      <c r="D29" s="7">
        <v>3811.9</v>
      </c>
      <c r="E29" s="7">
        <v>0</v>
      </c>
      <c r="F29" s="7">
        <v>523.44000000000005</v>
      </c>
      <c r="G29" s="18" t="s">
        <v>212</v>
      </c>
      <c r="H29" s="16">
        <v>3</v>
      </c>
      <c r="I29" s="16" t="s">
        <v>275</v>
      </c>
      <c r="J29" s="9">
        <v>36.75</v>
      </c>
      <c r="K29" s="17">
        <v>4.0199999999999996</v>
      </c>
      <c r="L29" s="17">
        <v>7</v>
      </c>
      <c r="M29" s="17">
        <v>11</v>
      </c>
      <c r="N29" s="17">
        <v>5.4</v>
      </c>
      <c r="O29" s="17">
        <v>2.67</v>
      </c>
      <c r="P29" s="17">
        <v>1.54</v>
      </c>
      <c r="Q29" s="17">
        <v>4.9000000000000004</v>
      </c>
      <c r="R29" s="17">
        <v>0.22</v>
      </c>
      <c r="S29" s="3">
        <v>40</v>
      </c>
      <c r="T29" s="3">
        <v>40</v>
      </c>
      <c r="U29" s="3">
        <v>2604.04</v>
      </c>
      <c r="V29" s="17">
        <v>195.98199600000001</v>
      </c>
      <c r="W29" s="3">
        <v>42.3</v>
      </c>
      <c r="X29" s="3">
        <v>2604.04</v>
      </c>
      <c r="Y29" s="17">
        <v>7.85</v>
      </c>
      <c r="Z29" s="4">
        <v>0</v>
      </c>
      <c r="AA29" s="17">
        <v>6.73</v>
      </c>
      <c r="AB29" s="17">
        <v>10.67</v>
      </c>
      <c r="AC29" s="17">
        <v>14</v>
      </c>
      <c r="AD29" s="5">
        <f t="shared" si="73"/>
        <v>840523.95000000007</v>
      </c>
      <c r="AE29" s="17">
        <f t="shared" si="74"/>
        <v>91943.027999999991</v>
      </c>
      <c r="AF29" s="17">
        <f t="shared" si="75"/>
        <v>160099.79999999999</v>
      </c>
      <c r="AG29" s="17">
        <f t="shared" si="76"/>
        <v>251585.40000000002</v>
      </c>
      <c r="AH29" s="17">
        <f t="shared" si="77"/>
        <v>123505.56000000001</v>
      </c>
      <c r="AI29" s="17">
        <f t="shared" si="78"/>
        <v>61066.637999999992</v>
      </c>
      <c r="AJ29" s="17">
        <f t="shared" si="79"/>
        <v>35221.955999999998</v>
      </c>
      <c r="AK29" s="17">
        <f t="shared" si="80"/>
        <v>112069.86000000002</v>
      </c>
      <c r="AL29" s="17">
        <f t="shared" si="81"/>
        <v>5031.7080000000005</v>
      </c>
      <c r="AN29" s="96">
        <f>SUMIF('Page 1'!$L:$L,$B:$B,'Page 1'!$S:$S)</f>
        <v>0</v>
      </c>
      <c r="AO29" s="236">
        <f>SUMIF(СиР!$T$25:$Z$25,$AN$5:$AN$244,СиР!$T$26:$Z$26)</f>
        <v>0</v>
      </c>
      <c r="AP29" s="236"/>
      <c r="AQ29" s="96">
        <f>SUMIF(СиР!$T$25:$Z$25,$AN$5:$AN$244,СиР!$T$28:$Z$28)</f>
        <v>0</v>
      </c>
      <c r="AR29" s="96">
        <f>SUMIF(СиР!$T$25:$Z$25,$AN$5:$AN$244,СиР!$T$29:$Z$29)</f>
        <v>0</v>
      </c>
      <c r="AS29" s="96">
        <f>SUMIF(СиР!$T$25:$Z$25,$AN$5:$AN$244,СиР!$T$30:$Z$30)</f>
        <v>0</v>
      </c>
      <c r="AT29" s="96">
        <f>SUMIF(СиР!$T$25:$Z$25,$AN$5:$AN$244,СиР!$T$31:$Z$31)</f>
        <v>0</v>
      </c>
      <c r="AU29" s="96">
        <f>SUMIF(СиР!$T$25:$Z$25,$AN$5:$AN$244,СиР!$T$32:$Z$32)</f>
        <v>0</v>
      </c>
      <c r="AV29" s="96">
        <f>SUMIF(СиР!$T$25:$Z$25,$AN$5:$AN$244,СиР!$T$33:$Z$33)</f>
        <v>0</v>
      </c>
      <c r="AW29" s="96">
        <f>SUMIF(СиР!$T$25:$Z$25,$AN$5:$AN$244,СиР!$T$34:$Z$34)</f>
        <v>0</v>
      </c>
      <c r="AX29" s="96">
        <f>SUMIF(СиР!$T$25:$Z$25,$AN$5:$AN$244,СиР!$T$35:$Z$35)</f>
        <v>0</v>
      </c>
      <c r="AY29" s="96">
        <f>SUMIF(СиР!$T$25:$Z$25,$AN$5:$AN$244,СиР!$T$36:$Z$36)</f>
        <v>0</v>
      </c>
      <c r="AZ29" s="98">
        <f>SUMIF(СиР!$T$25:$Z$25,$AN$5:$AN$244,СиР!$T$37:$Z$37)</f>
        <v>0</v>
      </c>
      <c r="BA29" s="96">
        <f t="shared" si="14"/>
        <v>0</v>
      </c>
      <c r="BB29" s="236"/>
      <c r="BC29" s="236"/>
      <c r="BD29" s="96"/>
      <c r="BE29" s="96"/>
      <c r="BF29" s="96"/>
      <c r="BG29" s="96"/>
      <c r="BH29" s="96"/>
      <c r="BI29" s="96"/>
      <c r="BJ29" s="96"/>
      <c r="BK29" s="96"/>
      <c r="BL29" s="96"/>
      <c r="BM29" s="98"/>
      <c r="BN29" s="113">
        <f t="shared" si="27"/>
        <v>0</v>
      </c>
      <c r="BO29" s="250"/>
      <c r="BP29" s="250"/>
      <c r="BQ29" s="113"/>
      <c r="BR29" s="113"/>
      <c r="BS29" s="113"/>
      <c r="BT29" s="113"/>
      <c r="BU29" s="113"/>
      <c r="BV29" s="113"/>
      <c r="BW29" s="113"/>
      <c r="BX29" s="113"/>
      <c r="BY29" s="113"/>
      <c r="BZ29" s="114"/>
    </row>
    <row r="30" spans="1:78" ht="12" customHeight="1" x14ac:dyDescent="0.25">
      <c r="A30" s="18">
        <f t="shared" si="38"/>
        <v>26</v>
      </c>
      <c r="B30" s="6" t="s">
        <v>256</v>
      </c>
      <c r="C30" s="10">
        <f t="shared" si="0"/>
        <v>3817.2000000000003</v>
      </c>
      <c r="D30" s="7">
        <v>3785.3</v>
      </c>
      <c r="E30" s="7">
        <v>31.9</v>
      </c>
      <c r="F30" s="7">
        <v>524.16</v>
      </c>
      <c r="G30" s="18" t="s">
        <v>212</v>
      </c>
      <c r="H30" s="16">
        <v>3</v>
      </c>
      <c r="I30" s="16" t="s">
        <v>275</v>
      </c>
      <c r="J30" s="9">
        <v>36.75</v>
      </c>
      <c r="K30" s="17">
        <v>4.0199999999999996</v>
      </c>
      <c r="L30" s="17">
        <v>7</v>
      </c>
      <c r="M30" s="17">
        <v>11</v>
      </c>
      <c r="N30" s="17">
        <v>5.4</v>
      </c>
      <c r="O30" s="17">
        <v>2.67</v>
      </c>
      <c r="P30" s="17">
        <v>1.54</v>
      </c>
      <c r="Q30" s="17">
        <v>4.9000000000000004</v>
      </c>
      <c r="R30" s="17">
        <v>0.22</v>
      </c>
      <c r="S30" s="3">
        <v>40</v>
      </c>
      <c r="T30" s="3">
        <v>40</v>
      </c>
      <c r="U30" s="3">
        <v>2604.04</v>
      </c>
      <c r="V30" s="17">
        <v>195.98199600000001</v>
      </c>
      <c r="W30" s="3">
        <v>42.3</v>
      </c>
      <c r="X30" s="3">
        <v>2604.04</v>
      </c>
      <c r="Y30" s="17">
        <v>7.85</v>
      </c>
      <c r="Z30" s="4">
        <v>0</v>
      </c>
      <c r="AA30" s="17">
        <v>6.73</v>
      </c>
      <c r="AB30" s="17">
        <v>10.67</v>
      </c>
      <c r="AC30" s="17">
        <v>14</v>
      </c>
      <c r="AD30" s="5">
        <f t="shared" si="73"/>
        <v>841692.60000000009</v>
      </c>
      <c r="AE30" s="17">
        <f t="shared" si="74"/>
        <v>92070.864000000001</v>
      </c>
      <c r="AF30" s="17">
        <f t="shared" si="75"/>
        <v>160322.40000000002</v>
      </c>
      <c r="AG30" s="17">
        <f t="shared" si="76"/>
        <v>251935.2</v>
      </c>
      <c r="AH30" s="17">
        <f t="shared" si="77"/>
        <v>123677.28</v>
      </c>
      <c r="AI30" s="17">
        <f t="shared" si="78"/>
        <v>61151.544000000009</v>
      </c>
      <c r="AJ30" s="17">
        <f t="shared" si="79"/>
        <v>35270.928</v>
      </c>
      <c r="AK30" s="17">
        <f t="shared" si="80"/>
        <v>112225.68000000002</v>
      </c>
      <c r="AL30" s="17">
        <f t="shared" si="81"/>
        <v>5038.7040000000006</v>
      </c>
      <c r="AM30" s="1" t="s">
        <v>275</v>
      </c>
      <c r="AN30" s="96">
        <f>SUMIF('Page 1'!$L:$L,$B:$B,'Page 1'!$S:$S)</f>
        <v>39.51</v>
      </c>
      <c r="AO30" s="96">
        <f>K30/$J30*$AN30</f>
        <v>4.3219102040816324</v>
      </c>
      <c r="AP30" s="96">
        <f>L30/$J30*$AN30</f>
        <v>7.5257142857142849</v>
      </c>
      <c r="AQ30" s="96">
        <f>M30/$J30*$AN30</f>
        <v>11.826122448979591</v>
      </c>
      <c r="AR30" s="96"/>
      <c r="AS30" s="96"/>
      <c r="AT30" s="96"/>
      <c r="AU30" s="96">
        <f>N30/$J30*$AN30</f>
        <v>5.8055510204081635</v>
      </c>
      <c r="AV30" s="96">
        <f>O30/$J30*$AN30</f>
        <v>2.8705224489795915</v>
      </c>
      <c r="AW30" s="96">
        <f>P30/$J30*$AN30</f>
        <v>1.6556571428571427</v>
      </c>
      <c r="AX30" s="96">
        <f>Q30/$J30*$AN30</f>
        <v>5.2679999999999998</v>
      </c>
      <c r="AY30" s="96"/>
      <c r="AZ30" s="98">
        <f>R30/$J30*$AN30</f>
        <v>0.23652244897959185</v>
      </c>
      <c r="BA30" s="96">
        <f t="shared" ref="BA30:BA32" si="119">AN30</f>
        <v>39.51</v>
      </c>
      <c r="BB30" s="96">
        <f t="shared" si="15"/>
        <v>4.3219102040816324</v>
      </c>
      <c r="BC30" s="96">
        <f t="shared" si="16"/>
        <v>7.5257142857142849</v>
      </c>
      <c r="BD30" s="96">
        <f t="shared" si="17"/>
        <v>11.826122448979591</v>
      </c>
      <c r="BE30" s="96">
        <f t="shared" si="18"/>
        <v>0</v>
      </c>
      <c r="BF30" s="96">
        <f t="shared" si="19"/>
        <v>0</v>
      </c>
      <c r="BG30" s="96">
        <f t="shared" si="20"/>
        <v>0</v>
      </c>
      <c r="BH30" s="96">
        <f t="shared" si="21"/>
        <v>5.8055510204081635</v>
      </c>
      <c r="BI30" s="96">
        <f t="shared" si="22"/>
        <v>2.8705224489795915</v>
      </c>
      <c r="BJ30" s="96">
        <f t="shared" si="23"/>
        <v>1.6556571428571427</v>
      </c>
      <c r="BK30" s="96">
        <f t="shared" si="24"/>
        <v>5.2679999999999998</v>
      </c>
      <c r="BL30" s="96">
        <f t="shared" si="25"/>
        <v>0</v>
      </c>
      <c r="BM30" s="98">
        <f t="shared" si="26"/>
        <v>0.23652244897959182</v>
      </c>
      <c r="BN30" s="113">
        <f t="shared" si="27"/>
        <v>1809810.8640000003</v>
      </c>
      <c r="BO30" s="113">
        <f>(BB30*10+AO30*2)*$C30</f>
        <v>197971.1475722449</v>
      </c>
      <c r="BP30" s="113">
        <f t="shared" ref="BP30:BZ30" si="120">(BC30*10+AP30*2)*$C30</f>
        <v>344725.87885714287</v>
      </c>
      <c r="BQ30" s="113">
        <f t="shared" si="120"/>
        <v>541712.09534693882</v>
      </c>
      <c r="BR30" s="113">
        <f t="shared" si="120"/>
        <v>0</v>
      </c>
      <c r="BS30" s="113">
        <f t="shared" si="120"/>
        <v>0</v>
      </c>
      <c r="BT30" s="113">
        <f t="shared" si="120"/>
        <v>0</v>
      </c>
      <c r="BU30" s="113">
        <f t="shared" si="120"/>
        <v>265931.39226122451</v>
      </c>
      <c r="BV30" s="113">
        <f t="shared" si="120"/>
        <v>131488.29950693878</v>
      </c>
      <c r="BW30" s="113">
        <f t="shared" si="120"/>
        <v>75839.693348571425</v>
      </c>
      <c r="BX30" s="113">
        <f t="shared" si="120"/>
        <v>241308.11520000003</v>
      </c>
      <c r="BY30" s="113">
        <f t="shared" si="120"/>
        <v>0</v>
      </c>
      <c r="BZ30" s="113">
        <f t="shared" si="120"/>
        <v>10834.241906938774</v>
      </c>
    </row>
    <row r="31" spans="1:78" ht="12" customHeight="1" x14ac:dyDescent="0.25">
      <c r="A31" s="18">
        <f t="shared" si="38"/>
        <v>27</v>
      </c>
      <c r="B31" s="6" t="s">
        <v>278</v>
      </c>
      <c r="C31" s="10">
        <f t="shared" si="0"/>
        <v>3908.8</v>
      </c>
      <c r="D31" s="7">
        <v>3876.8</v>
      </c>
      <c r="E31" s="7">
        <v>32</v>
      </c>
      <c r="F31" s="7">
        <v>802.06</v>
      </c>
      <c r="G31" s="18" t="s">
        <v>212</v>
      </c>
      <c r="H31" s="16">
        <v>1</v>
      </c>
      <c r="I31" s="16" t="s">
        <v>275</v>
      </c>
      <c r="J31" s="9">
        <v>36.54</v>
      </c>
      <c r="K31" s="17">
        <v>4.03</v>
      </c>
      <c r="L31" s="17">
        <v>7</v>
      </c>
      <c r="M31" s="17">
        <v>11</v>
      </c>
      <c r="N31" s="17">
        <v>5.4</v>
      </c>
      <c r="O31" s="17">
        <v>2.67</v>
      </c>
      <c r="P31" s="17">
        <v>1.54</v>
      </c>
      <c r="Q31" s="17">
        <v>4.9000000000000004</v>
      </c>
      <c r="R31" s="17">
        <v>0</v>
      </c>
      <c r="S31" s="3">
        <v>40</v>
      </c>
      <c r="T31" s="3">
        <v>40</v>
      </c>
      <c r="U31" s="3">
        <v>2604.04</v>
      </c>
      <c r="V31" s="17">
        <v>195.98199600000001</v>
      </c>
      <c r="W31" s="3">
        <v>42.3</v>
      </c>
      <c r="X31" s="3">
        <v>2604.04</v>
      </c>
      <c r="Y31" s="17">
        <v>0</v>
      </c>
      <c r="Z31" s="4">
        <v>0</v>
      </c>
      <c r="AA31" s="17">
        <v>5.05</v>
      </c>
      <c r="AB31" s="17">
        <v>10.67</v>
      </c>
      <c r="AC31" s="17">
        <v>14</v>
      </c>
      <c r="AD31" s="5">
        <f t="shared" si="73"/>
        <v>856965.31199999992</v>
      </c>
      <c r="AE31" s="17">
        <f t="shared" si="74"/>
        <v>94514.784000000014</v>
      </c>
      <c r="AF31" s="17">
        <f t="shared" si="75"/>
        <v>164169.60000000001</v>
      </c>
      <c r="AG31" s="17">
        <f t="shared" si="76"/>
        <v>257980.80000000002</v>
      </c>
      <c r="AH31" s="17">
        <f t="shared" si="77"/>
        <v>126645.12000000002</v>
      </c>
      <c r="AI31" s="17">
        <f t="shared" si="78"/>
        <v>62618.97600000001</v>
      </c>
      <c r="AJ31" s="17">
        <f t="shared" si="79"/>
        <v>36117.312000000005</v>
      </c>
      <c r="AK31" s="17">
        <f t="shared" si="80"/>
        <v>114918.72000000002</v>
      </c>
      <c r="AL31" s="17">
        <f t="shared" si="81"/>
        <v>0</v>
      </c>
      <c r="AM31" s="1" t="s">
        <v>275</v>
      </c>
      <c r="AN31" s="96">
        <f>SUMIF('Page 1'!$L:$L,$B:$B,'Page 1'!$S:$S)</f>
        <v>39.28</v>
      </c>
      <c r="AO31" s="96">
        <f t="shared" ref="AO31:AO32" si="121">K31/$J31*$AN31</f>
        <v>4.3321948549534763</v>
      </c>
      <c r="AP31" s="96">
        <f t="shared" ref="AP31:AP32" si="122">L31/$J31*$AN31</f>
        <v>7.5249042145593874</v>
      </c>
      <c r="AQ31" s="96">
        <f t="shared" ref="AQ31:AQ32" si="123">M31/$J31*$AN31</f>
        <v>11.824849480021895</v>
      </c>
      <c r="AR31" s="96"/>
      <c r="AS31" s="96"/>
      <c r="AT31" s="96"/>
      <c r="AU31" s="96">
        <f t="shared" ref="AU31:AU32" si="124">N31/$J31*$AN31</f>
        <v>5.8049261083743851</v>
      </c>
      <c r="AV31" s="96">
        <f t="shared" ref="AV31:AV32" si="125">O31/$J31*$AN31</f>
        <v>2.870213464696223</v>
      </c>
      <c r="AW31" s="96">
        <f t="shared" ref="AW31:AW32" si="126">P31/$J31*$AN31</f>
        <v>1.6554789272030652</v>
      </c>
      <c r="AX31" s="96">
        <f t="shared" ref="AX31:AX32" si="127">Q31/$J31*$AN31</f>
        <v>5.267432950191572</v>
      </c>
      <c r="AY31" s="96"/>
      <c r="AZ31" s="98">
        <f t="shared" ref="AZ31:AZ32" si="128">R31/$J31*$AN31</f>
        <v>0</v>
      </c>
      <c r="BA31" s="96">
        <f t="shared" si="119"/>
        <v>39.28</v>
      </c>
      <c r="BB31" s="96">
        <f t="shared" si="15"/>
        <v>4.3321948549534763</v>
      </c>
      <c r="BC31" s="96">
        <f t="shared" si="16"/>
        <v>7.5249042145593874</v>
      </c>
      <c r="BD31" s="96">
        <f t="shared" si="17"/>
        <v>11.824849480021895</v>
      </c>
      <c r="BE31" s="96">
        <f t="shared" si="18"/>
        <v>0</v>
      </c>
      <c r="BF31" s="96">
        <f t="shared" si="19"/>
        <v>0</v>
      </c>
      <c r="BG31" s="96">
        <f t="shared" si="20"/>
        <v>0</v>
      </c>
      <c r="BH31" s="96">
        <f t="shared" si="21"/>
        <v>5.8049261083743851</v>
      </c>
      <c r="BI31" s="96">
        <f t="shared" si="22"/>
        <v>2.870213464696223</v>
      </c>
      <c r="BJ31" s="96">
        <f t="shared" si="23"/>
        <v>1.6554789272030652</v>
      </c>
      <c r="BK31" s="96">
        <f t="shared" si="24"/>
        <v>5.267432950191572</v>
      </c>
      <c r="BL31" s="96">
        <f t="shared" si="25"/>
        <v>0</v>
      </c>
      <c r="BM31" s="98">
        <f t="shared" si="26"/>
        <v>0</v>
      </c>
      <c r="BN31" s="113">
        <f t="shared" si="27"/>
        <v>1842451.9680000001</v>
      </c>
      <c r="BO31" s="113">
        <f>(BB31*10+AO31*2)*$C31</f>
        <v>203204.19898850581</v>
      </c>
      <c r="BP31" s="113">
        <f t="shared" ref="BP31:BP32" si="129">(BC31*10+AP31*2)*$C31</f>
        <v>352960.14712643682</v>
      </c>
      <c r="BQ31" s="113">
        <f t="shared" ref="BQ31:BQ32" si="130">(BD31*10+AQ31*2)*$C31</f>
        <v>554651.65977011493</v>
      </c>
      <c r="BR31" s="113">
        <f t="shared" ref="BR31:BR32" si="131">(BE31*10+AR31*2)*$C31</f>
        <v>0</v>
      </c>
      <c r="BS31" s="113">
        <f t="shared" ref="BS31:BS32" si="132">(BF31*10+AS31*2)*$C31</f>
        <v>0</v>
      </c>
      <c r="BT31" s="113">
        <f t="shared" ref="BT31:BT32" si="133">(BG31*10+AT31*2)*$C31</f>
        <v>0</v>
      </c>
      <c r="BU31" s="113">
        <f t="shared" ref="BU31:BU32" si="134">(BH31*10+AU31*2)*$C31</f>
        <v>272283.54206896556</v>
      </c>
      <c r="BV31" s="113">
        <f t="shared" ref="BV31:BV32" si="135">(BI31*10+AV31*2)*$C31</f>
        <v>134629.08468965517</v>
      </c>
      <c r="BW31" s="113">
        <f t="shared" ref="BW31:BW32" si="136">(BJ31*10+AW31*2)*$C31</f>
        <v>77651.232367816105</v>
      </c>
      <c r="BX31" s="113">
        <f t="shared" ref="BX31:BX32" si="137">(BK31*10+AX31*2)*$C31</f>
        <v>247072.10298850582</v>
      </c>
      <c r="BY31" s="113">
        <f t="shared" ref="BY31:BY32" si="138">(BL31*10+AY31*2)*$C31</f>
        <v>0</v>
      </c>
      <c r="BZ31" s="113">
        <f t="shared" ref="BZ31:BZ32" si="139">(BM31*10+AZ31*2)*$C31</f>
        <v>0</v>
      </c>
    </row>
    <row r="32" spans="1:78" ht="12" customHeight="1" x14ac:dyDescent="0.25">
      <c r="A32" s="18">
        <f t="shared" si="38"/>
        <v>28</v>
      </c>
      <c r="B32" s="6" t="s">
        <v>279</v>
      </c>
      <c r="C32" s="10">
        <f t="shared" si="0"/>
        <v>4187.5</v>
      </c>
      <c r="D32" s="7">
        <v>3783.2</v>
      </c>
      <c r="E32" s="7">
        <v>404.3</v>
      </c>
      <c r="F32" s="7">
        <v>859.24</v>
      </c>
      <c r="G32" s="18" t="s">
        <v>212</v>
      </c>
      <c r="H32" s="16">
        <v>1</v>
      </c>
      <c r="I32" s="16" t="s">
        <v>275</v>
      </c>
      <c r="J32" s="9">
        <v>36.54</v>
      </c>
      <c r="K32" s="17">
        <v>4.03</v>
      </c>
      <c r="L32" s="17">
        <v>7</v>
      </c>
      <c r="M32" s="17">
        <v>11</v>
      </c>
      <c r="N32" s="17">
        <v>5.4</v>
      </c>
      <c r="O32" s="17">
        <v>2.67</v>
      </c>
      <c r="P32" s="17">
        <v>1.54</v>
      </c>
      <c r="Q32" s="17">
        <v>4.9000000000000004</v>
      </c>
      <c r="R32" s="17">
        <v>0</v>
      </c>
      <c r="S32" s="3">
        <v>40</v>
      </c>
      <c r="T32" s="3">
        <v>40</v>
      </c>
      <c r="U32" s="3">
        <v>2604.04</v>
      </c>
      <c r="V32" s="17">
        <v>195.98199600000001</v>
      </c>
      <c r="W32" s="3">
        <v>42.3</v>
      </c>
      <c r="X32" s="3">
        <v>2604.04</v>
      </c>
      <c r="Y32" s="17">
        <v>0</v>
      </c>
      <c r="Z32" s="4">
        <v>0</v>
      </c>
      <c r="AA32" s="17">
        <v>5.05</v>
      </c>
      <c r="AB32" s="17">
        <v>10.67</v>
      </c>
      <c r="AC32" s="17">
        <v>14</v>
      </c>
      <c r="AD32" s="5">
        <f t="shared" si="73"/>
        <v>918067.5</v>
      </c>
      <c r="AE32" s="17">
        <f t="shared" si="74"/>
        <v>101253.75</v>
      </c>
      <c r="AF32" s="17">
        <f t="shared" si="75"/>
        <v>175875</v>
      </c>
      <c r="AG32" s="17">
        <f t="shared" si="76"/>
        <v>276375</v>
      </c>
      <c r="AH32" s="17">
        <f t="shared" si="77"/>
        <v>135675</v>
      </c>
      <c r="AI32" s="17">
        <f t="shared" si="78"/>
        <v>67083.75</v>
      </c>
      <c r="AJ32" s="17">
        <f t="shared" si="79"/>
        <v>38692.5</v>
      </c>
      <c r="AK32" s="17">
        <f t="shared" si="80"/>
        <v>123112.5</v>
      </c>
      <c r="AL32" s="17">
        <f t="shared" si="81"/>
        <v>0</v>
      </c>
      <c r="AM32" s="1" t="s">
        <v>275</v>
      </c>
      <c r="AN32" s="96">
        <f>SUMIF('Page 1'!$L:$L,$B:$B,'Page 1'!$S:$S)</f>
        <v>39.28</v>
      </c>
      <c r="AO32" s="96">
        <f t="shared" si="121"/>
        <v>4.3321948549534763</v>
      </c>
      <c r="AP32" s="96">
        <f t="shared" si="122"/>
        <v>7.5249042145593874</v>
      </c>
      <c r="AQ32" s="96">
        <f t="shared" si="123"/>
        <v>11.824849480021895</v>
      </c>
      <c r="AR32" s="96"/>
      <c r="AS32" s="96"/>
      <c r="AT32" s="96"/>
      <c r="AU32" s="96">
        <f t="shared" si="124"/>
        <v>5.8049261083743851</v>
      </c>
      <c r="AV32" s="96">
        <f t="shared" si="125"/>
        <v>2.870213464696223</v>
      </c>
      <c r="AW32" s="96">
        <f t="shared" si="126"/>
        <v>1.6554789272030652</v>
      </c>
      <c r="AX32" s="96">
        <f t="shared" si="127"/>
        <v>5.267432950191572</v>
      </c>
      <c r="AY32" s="96"/>
      <c r="AZ32" s="98">
        <f t="shared" si="128"/>
        <v>0</v>
      </c>
      <c r="BA32" s="96">
        <f t="shared" si="119"/>
        <v>39.28</v>
      </c>
      <c r="BB32" s="96">
        <f t="shared" si="15"/>
        <v>4.3321948549534763</v>
      </c>
      <c r="BC32" s="96">
        <f t="shared" si="16"/>
        <v>7.5249042145593874</v>
      </c>
      <c r="BD32" s="96">
        <f t="shared" si="17"/>
        <v>11.824849480021895</v>
      </c>
      <c r="BE32" s="96">
        <f t="shared" si="18"/>
        <v>0</v>
      </c>
      <c r="BF32" s="96">
        <f t="shared" si="19"/>
        <v>0</v>
      </c>
      <c r="BG32" s="96">
        <f t="shared" si="20"/>
        <v>0</v>
      </c>
      <c r="BH32" s="96">
        <f t="shared" si="21"/>
        <v>5.8049261083743851</v>
      </c>
      <c r="BI32" s="96">
        <f t="shared" si="22"/>
        <v>2.870213464696223</v>
      </c>
      <c r="BJ32" s="96">
        <f t="shared" si="23"/>
        <v>1.6554789272030652</v>
      </c>
      <c r="BK32" s="96">
        <f t="shared" si="24"/>
        <v>5.267432950191572</v>
      </c>
      <c r="BL32" s="96">
        <f t="shared" si="25"/>
        <v>0</v>
      </c>
      <c r="BM32" s="98">
        <f t="shared" si="26"/>
        <v>0</v>
      </c>
      <c r="BN32" s="113">
        <f t="shared" si="27"/>
        <v>1973820</v>
      </c>
      <c r="BO32" s="113">
        <f>(BB32*10+AO32*2)*$C32</f>
        <v>217692.79146141221</v>
      </c>
      <c r="BP32" s="113">
        <f t="shared" si="129"/>
        <v>378126.4367816092</v>
      </c>
      <c r="BQ32" s="113">
        <f t="shared" si="130"/>
        <v>594198.68637110014</v>
      </c>
      <c r="BR32" s="113">
        <f t="shared" si="131"/>
        <v>0</v>
      </c>
      <c r="BS32" s="113">
        <f t="shared" si="132"/>
        <v>0</v>
      </c>
      <c r="BT32" s="113">
        <f t="shared" si="133"/>
        <v>0</v>
      </c>
      <c r="BU32" s="113">
        <f t="shared" si="134"/>
        <v>291697.53694581287</v>
      </c>
      <c r="BV32" s="113">
        <f t="shared" si="135"/>
        <v>144228.22660098522</v>
      </c>
      <c r="BW32" s="113">
        <f t="shared" si="136"/>
        <v>83187.816091954024</v>
      </c>
      <c r="BX32" s="113">
        <f t="shared" si="137"/>
        <v>264688.50574712653</v>
      </c>
      <c r="BY32" s="113">
        <f t="shared" si="138"/>
        <v>0</v>
      </c>
      <c r="BZ32" s="113">
        <f t="shared" si="139"/>
        <v>0</v>
      </c>
    </row>
    <row r="33" spans="1:78" ht="12" customHeight="1" x14ac:dyDescent="0.25">
      <c r="A33" s="18">
        <f t="shared" si="38"/>
        <v>29</v>
      </c>
      <c r="B33" s="6" t="s">
        <v>22</v>
      </c>
      <c r="C33" s="10">
        <f t="shared" si="0"/>
        <v>1596.9</v>
      </c>
      <c r="D33" s="7">
        <v>1545.9</v>
      </c>
      <c r="E33" s="7">
        <v>51</v>
      </c>
      <c r="F33" s="7">
        <v>87.4</v>
      </c>
      <c r="G33" s="18" t="s">
        <v>212</v>
      </c>
      <c r="H33" s="16">
        <v>9</v>
      </c>
      <c r="I33" s="16" t="s">
        <v>275</v>
      </c>
      <c r="J33" s="9">
        <v>20.440000000000001</v>
      </c>
      <c r="K33" s="17">
        <v>3.11</v>
      </c>
      <c r="L33" s="17">
        <v>4.0599999999999996</v>
      </c>
      <c r="M33" s="17">
        <v>7</v>
      </c>
      <c r="N33" s="17">
        <v>4</v>
      </c>
      <c r="O33" s="17">
        <v>2.0499999999999998</v>
      </c>
      <c r="P33" s="17">
        <v>0</v>
      </c>
      <c r="Q33" s="17">
        <v>0</v>
      </c>
      <c r="R33" s="17">
        <v>0.22</v>
      </c>
      <c r="S33" s="3">
        <v>40</v>
      </c>
      <c r="T33" s="3">
        <v>0</v>
      </c>
      <c r="U33" s="3">
        <v>0</v>
      </c>
      <c r="V33" s="17">
        <v>0</v>
      </c>
      <c r="W33" s="3">
        <v>42.3</v>
      </c>
      <c r="X33" s="3">
        <v>2604.04</v>
      </c>
      <c r="Y33" s="17">
        <v>6.92</v>
      </c>
      <c r="Z33" s="4">
        <v>0</v>
      </c>
      <c r="AA33" s="17">
        <v>6.73</v>
      </c>
      <c r="AB33" s="17">
        <v>10.67</v>
      </c>
      <c r="AC33" s="17">
        <v>14</v>
      </c>
      <c r="AD33" s="5">
        <f t="shared" si="73"/>
        <v>195843.81600000002</v>
      </c>
      <c r="AE33" s="17">
        <f t="shared" si="74"/>
        <v>29798.154000000002</v>
      </c>
      <c r="AF33" s="17">
        <f t="shared" si="75"/>
        <v>38900.483999999997</v>
      </c>
      <c r="AG33" s="17">
        <f t="shared" si="76"/>
        <v>67069.8</v>
      </c>
      <c r="AH33" s="17">
        <f t="shared" si="77"/>
        <v>38325.600000000006</v>
      </c>
      <c r="AI33" s="17">
        <f t="shared" si="78"/>
        <v>19641.87</v>
      </c>
      <c r="AJ33" s="17">
        <f t="shared" si="79"/>
        <v>0</v>
      </c>
      <c r="AK33" s="17">
        <f t="shared" si="80"/>
        <v>0</v>
      </c>
      <c r="AL33" s="17">
        <f t="shared" si="81"/>
        <v>2107.9080000000004</v>
      </c>
      <c r="AN33" s="96">
        <f>SUMIF('Page 1'!$L:$L,$B:$B,'Page 1'!$S:$S)</f>
        <v>26.91</v>
      </c>
      <c r="AO33" s="237">
        <f>SUMIF(СиР!$T$25:$Z$25,$AN$5:$AN$244,СиР!$T$26:$Z$26)</f>
        <v>7.81</v>
      </c>
      <c r="AP33" s="238"/>
      <c r="AQ33" s="97">
        <f>SUMIF(СиР!$T$25:$Z$25,$AN$5:$AN$244,СиР!$T$28:$Z$28)</f>
        <v>8.4499999999999993</v>
      </c>
      <c r="AR33" s="97">
        <f>SUMIF(СиР!$T$25:$Z$25,$AN$5:$AN$244,СиР!$T$29:$Z$29)</f>
        <v>1.53</v>
      </c>
      <c r="AS33" s="97">
        <f>SUMIF(СиР!$T$25:$Z$25,$AN$5:$AN$244,СиР!$T$30:$Z$30)</f>
        <v>0.18</v>
      </c>
      <c r="AT33" s="97">
        <f>SUMIF(СиР!$T$25:$Z$25,$AN$5:$AN$244,СиР!$T$31:$Z$31)</f>
        <v>0.48</v>
      </c>
      <c r="AU33" s="97">
        <f>SUMIF(СиР!$T$25:$Z$25,$AN$5:$AN$244,СиР!$T$32:$Z$32)</f>
        <v>4.93</v>
      </c>
      <c r="AV33" s="97">
        <f>SUMIF(СиР!$T$25:$Z$25,$AN$5:$AN$244,СиР!$T$33:$Z$33)</f>
        <v>2.6</v>
      </c>
      <c r="AW33" s="97">
        <f>SUMIF(СиР!$T$25:$Z$25,$AN$5:$AN$244,СиР!$T$34:$Z$34)</f>
        <v>0</v>
      </c>
      <c r="AX33" s="97">
        <f>SUMIF(СиР!$T$25:$Z$25,$AN$5:$AN$244,СиР!$T$35:$Z$35)</f>
        <v>0</v>
      </c>
      <c r="AY33" s="97">
        <f>SUMIF(СиР!$T$25:$Z$25,$AN$5:$AN$244,СиР!$T$36:$Z$36)</f>
        <v>0</v>
      </c>
      <c r="AZ33" s="110">
        <f>SUMIF(СиР!$T$25:$Z$25,$AN$5:$AN$244,СиР!$T$37:$Z$37)</f>
        <v>0.93</v>
      </c>
      <c r="BA33" s="96">
        <f t="shared" ref="BA33:BA34" si="140">AN33*(1+$BA$4)</f>
        <v>30.48903</v>
      </c>
      <c r="BB33" s="237">
        <f t="shared" si="15"/>
        <v>8.8487299999999998</v>
      </c>
      <c r="BC33" s="238">
        <f t="shared" si="16"/>
        <v>0</v>
      </c>
      <c r="BD33" s="97">
        <f t="shared" si="17"/>
        <v>9.5738499999999984</v>
      </c>
      <c r="BE33" s="97">
        <f t="shared" si="18"/>
        <v>1.73349</v>
      </c>
      <c r="BF33" s="97">
        <f t="shared" si="19"/>
        <v>0.20393999999999998</v>
      </c>
      <c r="BG33" s="97">
        <f t="shared" si="20"/>
        <v>0.54383999999999999</v>
      </c>
      <c r="BH33" s="97">
        <f t="shared" si="21"/>
        <v>5.5856899999999996</v>
      </c>
      <c r="BI33" s="97">
        <f t="shared" si="22"/>
        <v>2.9458000000000002</v>
      </c>
      <c r="BJ33" s="97">
        <f t="shared" si="23"/>
        <v>0</v>
      </c>
      <c r="BK33" s="97">
        <f t="shared" si="24"/>
        <v>0</v>
      </c>
      <c r="BL33" s="97">
        <f t="shared" si="25"/>
        <v>0</v>
      </c>
      <c r="BM33" s="110">
        <f t="shared" si="26"/>
        <v>1.05369</v>
      </c>
      <c r="BN33" s="113">
        <f t="shared" si="27"/>
        <v>572824.47807000007</v>
      </c>
      <c r="BO33" s="250">
        <f t="shared" ref="BO33:BO34" si="141">(AO33*2+BB33*10)*$C33</f>
        <v>166248.94737000004</v>
      </c>
      <c r="BP33" s="250">
        <f t="shared" ref="BP33:BP34" si="142">(AP33*6+BC33*6)*$C33</f>
        <v>0</v>
      </c>
      <c r="BQ33" s="113">
        <f t="shared" ref="BQ33:BQ34" si="143">(AQ33*2+BD33*10)*$C33</f>
        <v>179872.42064999999</v>
      </c>
      <c r="BR33" s="113">
        <f t="shared" ref="BR33:BR34" si="144">(AR33*2+BE33*10)*$C33</f>
        <v>32568.615810000003</v>
      </c>
      <c r="BS33" s="113">
        <f t="shared" ref="BS33:BS34" si="145">(AS33*2+BF33*10)*$C33</f>
        <v>3831.6018599999993</v>
      </c>
      <c r="BT33" s="113">
        <f t="shared" ref="BT33:BT34" si="146">(AT33*2+BG33*10)*$C33</f>
        <v>10217.604960000001</v>
      </c>
      <c r="BU33" s="113">
        <f t="shared" ref="BU33:BU34" si="147">(AU33*2+BH33*10)*$C33</f>
        <v>104943.31761</v>
      </c>
      <c r="BV33" s="113">
        <f t="shared" ref="BV33:BV34" si="148">(AV33*2+BI33*10)*$C33</f>
        <v>55345.360200000003</v>
      </c>
      <c r="BW33" s="113">
        <f t="shared" ref="BW33:BW34" si="149">(AW33*2+BJ33*10)*$C33</f>
        <v>0</v>
      </c>
      <c r="BX33" s="113">
        <f t="shared" ref="BX33:BX34" si="150">(AX33*2+BK33*10)*$C33</f>
        <v>0</v>
      </c>
      <c r="BY33" s="113">
        <f t="shared" ref="BY33:BY34" si="151">(AY33*2+BL33*10)*$C33</f>
        <v>0</v>
      </c>
      <c r="BZ33" s="113">
        <f t="shared" ref="BZ33:BZ34" si="152">(AZ33*2+BM33*10)*$C33</f>
        <v>19796.60961</v>
      </c>
    </row>
    <row r="34" spans="1:78" ht="12" customHeight="1" x14ac:dyDescent="0.25">
      <c r="A34" s="18">
        <f t="shared" si="38"/>
        <v>30</v>
      </c>
      <c r="B34" s="6" t="s">
        <v>23</v>
      </c>
      <c r="C34" s="10">
        <f t="shared" si="0"/>
        <v>2617.3000000000002</v>
      </c>
      <c r="D34" s="7">
        <v>2539.3000000000002</v>
      </c>
      <c r="E34" s="7">
        <v>78</v>
      </c>
      <c r="F34" s="7">
        <v>193.2</v>
      </c>
      <c r="G34" s="18" t="s">
        <v>212</v>
      </c>
      <c r="H34" s="16">
        <v>9</v>
      </c>
      <c r="I34" s="16" t="s">
        <v>275</v>
      </c>
      <c r="J34" s="9">
        <v>20.440000000000001</v>
      </c>
      <c r="K34" s="17">
        <v>3.11</v>
      </c>
      <c r="L34" s="17">
        <v>4.0599999999999996</v>
      </c>
      <c r="M34" s="17">
        <v>7</v>
      </c>
      <c r="N34" s="17">
        <v>4</v>
      </c>
      <c r="O34" s="17">
        <v>2.0499999999999998</v>
      </c>
      <c r="P34" s="17">
        <v>0</v>
      </c>
      <c r="Q34" s="17">
        <v>0</v>
      </c>
      <c r="R34" s="17">
        <v>0.22</v>
      </c>
      <c r="S34" s="3">
        <v>40</v>
      </c>
      <c r="T34" s="3">
        <v>0</v>
      </c>
      <c r="U34" s="3">
        <v>0</v>
      </c>
      <c r="V34" s="17">
        <v>0</v>
      </c>
      <c r="W34" s="3">
        <v>42.3</v>
      </c>
      <c r="X34" s="3">
        <v>2604.04</v>
      </c>
      <c r="Y34" s="17">
        <v>6.92</v>
      </c>
      <c r="Z34" s="4">
        <v>0</v>
      </c>
      <c r="AA34" s="17">
        <v>6.73</v>
      </c>
      <c r="AB34" s="17">
        <v>10.67</v>
      </c>
      <c r="AC34" s="17">
        <v>14</v>
      </c>
      <c r="AD34" s="5">
        <f t="shared" si="73"/>
        <v>320985.67200000002</v>
      </c>
      <c r="AE34" s="17">
        <f t="shared" si="74"/>
        <v>48838.817999999999</v>
      </c>
      <c r="AF34" s="17">
        <f t="shared" si="75"/>
        <v>63757.428</v>
      </c>
      <c r="AG34" s="17">
        <f t="shared" si="76"/>
        <v>109926.6</v>
      </c>
      <c r="AH34" s="17">
        <f t="shared" si="77"/>
        <v>62815.200000000004</v>
      </c>
      <c r="AI34" s="17">
        <f t="shared" si="78"/>
        <v>32192.79</v>
      </c>
      <c r="AJ34" s="17">
        <f t="shared" si="79"/>
        <v>0</v>
      </c>
      <c r="AK34" s="17">
        <f t="shared" si="80"/>
        <v>0</v>
      </c>
      <c r="AL34" s="17">
        <f t="shared" si="81"/>
        <v>3454.8360000000002</v>
      </c>
      <c r="AN34" s="96">
        <f>SUMIF('Page 1'!$L:$L,$B:$B,'Page 1'!$S:$S)</f>
        <v>26.91</v>
      </c>
      <c r="AO34" s="237">
        <f>SUMIF(СиР!$T$25:$Z$25,$AN$5:$AN$244,СиР!$T$26:$Z$26)</f>
        <v>7.81</v>
      </c>
      <c r="AP34" s="238"/>
      <c r="AQ34" s="96">
        <f>SUMIF(СиР!$T$25:$Z$25,$AN$5:$AN$244,СиР!$T$28:$Z$28)</f>
        <v>8.4499999999999993</v>
      </c>
      <c r="AR34" s="96">
        <f>SUMIF(СиР!$T$25:$Z$25,$AN$5:$AN$244,СиР!$T$29:$Z$29)</f>
        <v>1.53</v>
      </c>
      <c r="AS34" s="96">
        <f>SUMIF(СиР!$T$25:$Z$25,$AN$5:$AN$244,СиР!$T$30:$Z$30)</f>
        <v>0.18</v>
      </c>
      <c r="AT34" s="96">
        <f>SUMIF(СиР!$T$25:$Z$25,$AN$5:$AN$244,СиР!$T$31:$Z$31)</f>
        <v>0.48</v>
      </c>
      <c r="AU34" s="96">
        <f>SUMIF(СиР!$T$25:$Z$25,$AN$5:$AN$244,СиР!$T$32:$Z$32)</f>
        <v>4.93</v>
      </c>
      <c r="AV34" s="96">
        <f>SUMIF(СиР!$T$25:$Z$25,$AN$5:$AN$244,СиР!$T$33:$Z$33)</f>
        <v>2.6</v>
      </c>
      <c r="AW34" s="96">
        <f>SUMIF(СиР!$T$25:$Z$25,$AN$5:$AN$244,СиР!$T$34:$Z$34)</f>
        <v>0</v>
      </c>
      <c r="AX34" s="96">
        <f>SUMIF(СиР!$T$25:$Z$25,$AN$5:$AN$244,СиР!$T$35:$Z$35)</f>
        <v>0</v>
      </c>
      <c r="AY34" s="96">
        <f>SUMIF(СиР!$T$25:$Z$25,$AN$5:$AN$244,СиР!$T$36:$Z$36)</f>
        <v>0</v>
      </c>
      <c r="AZ34" s="98">
        <f>SUMIF(СиР!$T$25:$Z$25,$AN$5:$AN$244,СиР!$T$37:$Z$37)</f>
        <v>0.93</v>
      </c>
      <c r="BA34" s="96">
        <f t="shared" si="140"/>
        <v>30.48903</v>
      </c>
      <c r="BB34" s="237">
        <f t="shared" si="15"/>
        <v>8.8487299999999998</v>
      </c>
      <c r="BC34" s="238">
        <f t="shared" si="16"/>
        <v>0</v>
      </c>
      <c r="BD34" s="96">
        <f t="shared" si="17"/>
        <v>9.5738499999999984</v>
      </c>
      <c r="BE34" s="96">
        <f t="shared" si="18"/>
        <v>1.73349</v>
      </c>
      <c r="BF34" s="96">
        <f t="shared" si="19"/>
        <v>0.20393999999999998</v>
      </c>
      <c r="BG34" s="96">
        <f t="shared" si="20"/>
        <v>0.54383999999999999</v>
      </c>
      <c r="BH34" s="96">
        <f t="shared" si="21"/>
        <v>5.5856899999999996</v>
      </c>
      <c r="BI34" s="96">
        <f t="shared" si="22"/>
        <v>2.9458000000000002</v>
      </c>
      <c r="BJ34" s="96">
        <f t="shared" si="23"/>
        <v>0</v>
      </c>
      <c r="BK34" s="96">
        <f t="shared" si="24"/>
        <v>0</v>
      </c>
      <c r="BL34" s="96">
        <f t="shared" si="25"/>
        <v>0</v>
      </c>
      <c r="BM34" s="98">
        <f t="shared" si="26"/>
        <v>1.05369</v>
      </c>
      <c r="BN34" s="113">
        <f t="shared" si="27"/>
        <v>938852.46819000004</v>
      </c>
      <c r="BO34" s="250">
        <f t="shared" si="141"/>
        <v>272480.03629000002</v>
      </c>
      <c r="BP34" s="250">
        <f t="shared" si="142"/>
        <v>0</v>
      </c>
      <c r="BQ34" s="113">
        <f t="shared" si="143"/>
        <v>294808.74605000002</v>
      </c>
      <c r="BR34" s="113">
        <f t="shared" si="144"/>
        <v>53379.571770000002</v>
      </c>
      <c r="BS34" s="113">
        <f t="shared" si="145"/>
        <v>6279.9496199999994</v>
      </c>
      <c r="BT34" s="113">
        <f t="shared" si="146"/>
        <v>16746.532319999998</v>
      </c>
      <c r="BU34" s="113">
        <f t="shared" si="147"/>
        <v>172000.84237</v>
      </c>
      <c r="BV34" s="113">
        <f t="shared" si="148"/>
        <v>90710.383400000006</v>
      </c>
      <c r="BW34" s="113">
        <f t="shared" si="149"/>
        <v>0</v>
      </c>
      <c r="BX34" s="113">
        <f t="shared" si="150"/>
        <v>0</v>
      </c>
      <c r="BY34" s="113">
        <f t="shared" si="151"/>
        <v>0</v>
      </c>
      <c r="BZ34" s="113">
        <f t="shared" si="152"/>
        <v>32446.406370000001</v>
      </c>
    </row>
    <row r="35" spans="1:78" ht="12" customHeight="1" x14ac:dyDescent="0.25">
      <c r="A35" s="18">
        <f t="shared" si="38"/>
        <v>31</v>
      </c>
      <c r="B35" s="6" t="s">
        <v>24</v>
      </c>
      <c r="C35" s="10">
        <f t="shared" si="0"/>
        <v>794.16</v>
      </c>
      <c r="D35" s="7">
        <v>794.16</v>
      </c>
      <c r="E35" s="7">
        <v>0</v>
      </c>
      <c r="F35" s="7">
        <v>96</v>
      </c>
      <c r="G35" s="18" t="s">
        <v>212</v>
      </c>
      <c r="H35" s="16">
        <v>9</v>
      </c>
      <c r="I35" s="16" t="s">
        <v>274</v>
      </c>
      <c r="J35" s="9">
        <v>16.23</v>
      </c>
      <c r="K35" s="17">
        <v>0</v>
      </c>
      <c r="L35" s="17">
        <v>3.25</v>
      </c>
      <c r="M35" s="17">
        <v>6.71</v>
      </c>
      <c r="N35" s="17">
        <v>4</v>
      </c>
      <c r="O35" s="17">
        <v>2.0499999999999998</v>
      </c>
      <c r="P35" s="17">
        <v>0</v>
      </c>
      <c r="Q35" s="17">
        <v>0</v>
      </c>
      <c r="R35" s="17">
        <v>0.22</v>
      </c>
      <c r="S35" s="3">
        <v>40</v>
      </c>
      <c r="T35" s="3">
        <v>0</v>
      </c>
      <c r="U35" s="3">
        <v>0</v>
      </c>
      <c r="V35" s="17">
        <v>0</v>
      </c>
      <c r="W35" s="3">
        <v>42.3</v>
      </c>
      <c r="X35" s="3">
        <v>2604.04</v>
      </c>
      <c r="Y35" s="17">
        <v>7.85</v>
      </c>
      <c r="Z35" s="4">
        <v>0</v>
      </c>
      <c r="AA35" s="17">
        <v>6.73</v>
      </c>
      <c r="AB35" s="17">
        <v>10.67</v>
      </c>
      <c r="AC35" s="17">
        <v>14</v>
      </c>
      <c r="AD35" s="5">
        <f t="shared" si="73"/>
        <v>77335.300799999997</v>
      </c>
      <c r="AE35" s="17">
        <f t="shared" si="74"/>
        <v>0</v>
      </c>
      <c r="AF35" s="17">
        <f t="shared" si="75"/>
        <v>15486.119999999999</v>
      </c>
      <c r="AG35" s="17">
        <f t="shared" si="76"/>
        <v>31972.881599999997</v>
      </c>
      <c r="AH35" s="17">
        <f t="shared" si="77"/>
        <v>19059.84</v>
      </c>
      <c r="AI35" s="17">
        <f t="shared" si="78"/>
        <v>9768.1679999999978</v>
      </c>
      <c r="AJ35" s="17">
        <f t="shared" si="79"/>
        <v>0</v>
      </c>
      <c r="AK35" s="17">
        <f t="shared" si="80"/>
        <v>0</v>
      </c>
      <c r="AL35" s="17">
        <f t="shared" si="81"/>
        <v>1048.2911999999999</v>
      </c>
      <c r="AM35" s="99" t="s">
        <v>1515</v>
      </c>
      <c r="AN35" s="96">
        <f>SUMIF('Page 1'!$L:$L,$B:$B,'Page 1'!$S:$S)</f>
        <v>16.23</v>
      </c>
      <c r="AO35" s="96">
        <f t="shared" ref="AO35:AO36" si="153">K35/$J35*$AN35</f>
        <v>0</v>
      </c>
      <c r="AP35" s="96">
        <f t="shared" ref="AP35:AP36" si="154">L35/$J35*$AN35</f>
        <v>3.25</v>
      </c>
      <c r="AQ35" s="96">
        <f t="shared" ref="AQ35:AQ36" si="155">M35/$J35*$AN35</f>
        <v>6.71</v>
      </c>
      <c r="AR35" s="96"/>
      <c r="AS35" s="96"/>
      <c r="AT35" s="96"/>
      <c r="AU35" s="96">
        <f t="shared" ref="AU35:AU36" si="156">N35/$J35*$AN35</f>
        <v>4</v>
      </c>
      <c r="AV35" s="96">
        <f t="shared" ref="AV35:AV36" si="157">O35/$J35*$AN35</f>
        <v>2.0499999999999998</v>
      </c>
      <c r="AW35" s="96">
        <f t="shared" ref="AW35:AW36" si="158">P35/$J35*$AN35</f>
        <v>0</v>
      </c>
      <c r="AX35" s="96">
        <f t="shared" ref="AX35:AX36" si="159">Q35/$J35*$AN35</f>
        <v>0</v>
      </c>
      <c r="AY35" s="96"/>
      <c r="AZ35" s="98">
        <f t="shared" ref="AZ35:AZ36" si="160">R35/$J35*$AN35</f>
        <v>0.22</v>
      </c>
      <c r="BA35" s="96">
        <f t="shared" ref="BA35:BA36" si="161">AN35</f>
        <v>16.23</v>
      </c>
      <c r="BB35" s="96">
        <f t="shared" si="15"/>
        <v>0</v>
      </c>
      <c r="BC35" s="96">
        <f t="shared" si="16"/>
        <v>3.25</v>
      </c>
      <c r="BD35" s="96">
        <f t="shared" si="17"/>
        <v>6.71</v>
      </c>
      <c r="BE35" s="96">
        <f t="shared" si="18"/>
        <v>0</v>
      </c>
      <c r="BF35" s="96">
        <f t="shared" si="19"/>
        <v>0</v>
      </c>
      <c r="BG35" s="96">
        <f t="shared" si="20"/>
        <v>0</v>
      </c>
      <c r="BH35" s="96">
        <f t="shared" si="21"/>
        <v>4</v>
      </c>
      <c r="BI35" s="96">
        <f t="shared" si="22"/>
        <v>2.0499999999999998</v>
      </c>
      <c r="BJ35" s="96">
        <f t="shared" si="23"/>
        <v>0</v>
      </c>
      <c r="BK35" s="96">
        <f t="shared" si="24"/>
        <v>0</v>
      </c>
      <c r="BL35" s="96">
        <f t="shared" si="25"/>
        <v>0</v>
      </c>
      <c r="BM35" s="98">
        <f t="shared" si="26"/>
        <v>0.22</v>
      </c>
      <c r="BN35" s="113">
        <f t="shared" si="27"/>
        <v>154670.60160000002</v>
      </c>
      <c r="BO35" s="113">
        <f>(BB35*10+AO35*2)*$C35</f>
        <v>0</v>
      </c>
      <c r="BP35" s="113">
        <f t="shared" ref="BP35:BP36" si="162">(BC35*10+AP35*2)*$C35</f>
        <v>30972.239999999998</v>
      </c>
      <c r="BQ35" s="113">
        <f t="shared" ref="BQ35:BQ36" si="163">(BD35*10+AQ35*2)*$C35</f>
        <v>63945.763199999994</v>
      </c>
      <c r="BR35" s="113">
        <f t="shared" ref="BR35:BR36" si="164">(BE35*10+AR35*2)*$C35</f>
        <v>0</v>
      </c>
      <c r="BS35" s="113">
        <f t="shared" ref="BS35:BS36" si="165">(BF35*10+AS35*2)*$C35</f>
        <v>0</v>
      </c>
      <c r="BT35" s="113">
        <f t="shared" ref="BT35:BT36" si="166">(BG35*10+AT35*2)*$C35</f>
        <v>0</v>
      </c>
      <c r="BU35" s="113">
        <f t="shared" ref="BU35:BU36" si="167">(BH35*10+AU35*2)*$C35</f>
        <v>38119.68</v>
      </c>
      <c r="BV35" s="113">
        <f t="shared" ref="BV35:BV36" si="168">(BI35*10+AV35*2)*$C35</f>
        <v>19536.335999999999</v>
      </c>
      <c r="BW35" s="113">
        <f t="shared" ref="BW35:BW36" si="169">(BJ35*10+AW35*2)*$C35</f>
        <v>0</v>
      </c>
      <c r="BX35" s="113">
        <f t="shared" ref="BX35:BX36" si="170">(BK35*10+AX35*2)*$C35</f>
        <v>0</v>
      </c>
      <c r="BY35" s="113">
        <f t="shared" ref="BY35:BY36" si="171">(BL35*10+AY35*2)*$C35</f>
        <v>0</v>
      </c>
      <c r="BZ35" s="113">
        <f t="shared" ref="BZ35:BZ36" si="172">(BM35*10+AZ35*2)*$C35</f>
        <v>2096.5824000000002</v>
      </c>
    </row>
    <row r="36" spans="1:78" ht="12" customHeight="1" x14ac:dyDescent="0.25">
      <c r="A36" s="18">
        <f t="shared" si="38"/>
        <v>32</v>
      </c>
      <c r="B36" s="6" t="s">
        <v>25</v>
      </c>
      <c r="C36" s="10">
        <f t="shared" si="0"/>
        <v>3900.4</v>
      </c>
      <c r="D36" s="7">
        <v>3900.4</v>
      </c>
      <c r="E36" s="7">
        <v>0</v>
      </c>
      <c r="F36" s="7">
        <v>628</v>
      </c>
      <c r="G36" s="18" t="s">
        <v>212</v>
      </c>
      <c r="H36" s="16">
        <v>1</v>
      </c>
      <c r="I36" s="16" t="s">
        <v>275</v>
      </c>
      <c r="J36" s="9">
        <v>36.54</v>
      </c>
      <c r="K36" s="17">
        <v>4.03</v>
      </c>
      <c r="L36" s="17">
        <v>7</v>
      </c>
      <c r="M36" s="17">
        <v>11</v>
      </c>
      <c r="N36" s="17">
        <v>5.4</v>
      </c>
      <c r="O36" s="17">
        <v>2.67</v>
      </c>
      <c r="P36" s="17">
        <v>1.54</v>
      </c>
      <c r="Q36" s="17">
        <v>4.9000000000000004</v>
      </c>
      <c r="R36" s="17">
        <v>0</v>
      </c>
      <c r="S36" s="3">
        <v>40</v>
      </c>
      <c r="T36" s="3">
        <v>40</v>
      </c>
      <c r="U36" s="3">
        <v>2604.04</v>
      </c>
      <c r="V36" s="17">
        <v>195.98199600000001</v>
      </c>
      <c r="W36" s="3">
        <v>42.3</v>
      </c>
      <c r="X36" s="3">
        <v>2604.04</v>
      </c>
      <c r="Y36" s="17">
        <v>0</v>
      </c>
      <c r="Z36" s="4">
        <v>0</v>
      </c>
      <c r="AA36" s="17">
        <v>5.05</v>
      </c>
      <c r="AB36" s="17">
        <v>10.67</v>
      </c>
      <c r="AC36" s="17">
        <v>14</v>
      </c>
      <c r="AD36" s="5">
        <f t="shared" si="73"/>
        <v>855123.696</v>
      </c>
      <c r="AE36" s="17">
        <f t="shared" si="74"/>
        <v>94311.672000000006</v>
      </c>
      <c r="AF36" s="17">
        <f t="shared" si="75"/>
        <v>163816.79999999999</v>
      </c>
      <c r="AG36" s="17">
        <f t="shared" si="76"/>
        <v>257426.40000000002</v>
      </c>
      <c r="AH36" s="17">
        <f t="shared" si="77"/>
        <v>126372.96000000002</v>
      </c>
      <c r="AI36" s="17">
        <f t="shared" si="78"/>
        <v>62484.407999999996</v>
      </c>
      <c r="AJ36" s="17">
        <f t="shared" si="79"/>
        <v>36039.695999999996</v>
      </c>
      <c r="AK36" s="17">
        <f t="shared" si="80"/>
        <v>114671.76000000001</v>
      </c>
      <c r="AL36" s="17">
        <f t="shared" si="81"/>
        <v>0</v>
      </c>
      <c r="AM36" s="1" t="s">
        <v>275</v>
      </c>
      <c r="AN36" s="96">
        <f>SUMIF('Page 1'!$L:$L,$B:$B,'Page 1'!$S:$S)</f>
        <v>39.28</v>
      </c>
      <c r="AO36" s="96">
        <f t="shared" si="153"/>
        <v>4.3321948549534763</v>
      </c>
      <c r="AP36" s="96">
        <f t="shared" si="154"/>
        <v>7.5249042145593874</v>
      </c>
      <c r="AQ36" s="96">
        <f t="shared" si="155"/>
        <v>11.824849480021895</v>
      </c>
      <c r="AR36" s="96"/>
      <c r="AS36" s="96"/>
      <c r="AT36" s="96"/>
      <c r="AU36" s="96">
        <f t="shared" si="156"/>
        <v>5.8049261083743851</v>
      </c>
      <c r="AV36" s="96">
        <f t="shared" si="157"/>
        <v>2.870213464696223</v>
      </c>
      <c r="AW36" s="96">
        <f t="shared" si="158"/>
        <v>1.6554789272030652</v>
      </c>
      <c r="AX36" s="96">
        <f t="shared" si="159"/>
        <v>5.267432950191572</v>
      </c>
      <c r="AY36" s="96"/>
      <c r="AZ36" s="98">
        <f t="shared" si="160"/>
        <v>0</v>
      </c>
      <c r="BA36" s="96">
        <f t="shared" si="161"/>
        <v>39.28</v>
      </c>
      <c r="BB36" s="96">
        <f t="shared" si="15"/>
        <v>4.3321948549534763</v>
      </c>
      <c r="BC36" s="96">
        <f t="shared" si="16"/>
        <v>7.5249042145593874</v>
      </c>
      <c r="BD36" s="96">
        <f t="shared" si="17"/>
        <v>11.824849480021895</v>
      </c>
      <c r="BE36" s="96">
        <f t="shared" si="18"/>
        <v>0</v>
      </c>
      <c r="BF36" s="96">
        <f t="shared" si="19"/>
        <v>0</v>
      </c>
      <c r="BG36" s="96">
        <f t="shared" si="20"/>
        <v>0</v>
      </c>
      <c r="BH36" s="96">
        <f t="shared" si="21"/>
        <v>5.8049261083743851</v>
      </c>
      <c r="BI36" s="96">
        <f t="shared" si="22"/>
        <v>2.870213464696223</v>
      </c>
      <c r="BJ36" s="96">
        <f t="shared" si="23"/>
        <v>1.6554789272030652</v>
      </c>
      <c r="BK36" s="96">
        <f t="shared" si="24"/>
        <v>5.267432950191572</v>
      </c>
      <c r="BL36" s="96">
        <f t="shared" si="25"/>
        <v>0</v>
      </c>
      <c r="BM36" s="98">
        <f t="shared" si="26"/>
        <v>0</v>
      </c>
      <c r="BN36" s="113">
        <f t="shared" si="27"/>
        <v>1838492.5440000002</v>
      </c>
      <c r="BO36" s="113">
        <f>(BB36*10+AO36*2)*$C36</f>
        <v>202767.5137471265</v>
      </c>
      <c r="BP36" s="113">
        <f t="shared" si="162"/>
        <v>352201.63678160921</v>
      </c>
      <c r="BQ36" s="113">
        <f t="shared" si="163"/>
        <v>553459.71494252875</v>
      </c>
      <c r="BR36" s="113">
        <f t="shared" si="164"/>
        <v>0</v>
      </c>
      <c r="BS36" s="113">
        <f t="shared" si="165"/>
        <v>0</v>
      </c>
      <c r="BT36" s="113">
        <f t="shared" si="166"/>
        <v>0</v>
      </c>
      <c r="BU36" s="113">
        <f t="shared" si="167"/>
        <v>271698.40551724145</v>
      </c>
      <c r="BV36" s="113">
        <f t="shared" si="168"/>
        <v>134339.76717241379</v>
      </c>
      <c r="BW36" s="113">
        <f t="shared" si="169"/>
        <v>77484.360091954033</v>
      </c>
      <c r="BX36" s="113">
        <f t="shared" si="170"/>
        <v>246541.14574712652</v>
      </c>
      <c r="BY36" s="113">
        <f t="shared" si="171"/>
        <v>0</v>
      </c>
      <c r="BZ36" s="113">
        <f t="shared" si="172"/>
        <v>0</v>
      </c>
    </row>
    <row r="37" spans="1:78" ht="12" customHeight="1" x14ac:dyDescent="0.25">
      <c r="A37" s="18">
        <f t="shared" si="38"/>
        <v>33</v>
      </c>
      <c r="B37" s="6" t="s">
        <v>26</v>
      </c>
      <c r="C37" s="10">
        <f t="shared" si="0"/>
        <v>330.3</v>
      </c>
      <c r="D37" s="7">
        <v>330.3</v>
      </c>
      <c r="E37" s="7">
        <v>0</v>
      </c>
      <c r="F37" s="7">
        <v>148.6</v>
      </c>
      <c r="G37" s="18" t="s">
        <v>212</v>
      </c>
      <c r="H37" s="16">
        <v>8</v>
      </c>
      <c r="I37" s="16" t="s">
        <v>274</v>
      </c>
      <c r="J37" s="9">
        <v>16.02</v>
      </c>
      <c r="K37" s="17">
        <v>0</v>
      </c>
      <c r="L37" s="17">
        <v>3.25</v>
      </c>
      <c r="M37" s="17">
        <v>6.72</v>
      </c>
      <c r="N37" s="17">
        <v>4</v>
      </c>
      <c r="O37" s="17">
        <v>2.0499999999999998</v>
      </c>
      <c r="P37" s="17">
        <v>0</v>
      </c>
      <c r="Q37" s="17">
        <v>0</v>
      </c>
      <c r="R37" s="17">
        <v>0</v>
      </c>
      <c r="S37" s="3">
        <v>40</v>
      </c>
      <c r="T37" s="3">
        <v>0</v>
      </c>
      <c r="U37" s="3">
        <v>0</v>
      </c>
      <c r="V37" s="17">
        <v>0</v>
      </c>
      <c r="W37" s="3">
        <v>42.3</v>
      </c>
      <c r="X37" s="3">
        <v>2604.04</v>
      </c>
      <c r="Y37" s="17">
        <v>0</v>
      </c>
      <c r="Z37" s="4">
        <v>0</v>
      </c>
      <c r="AA37" s="17">
        <v>5.05</v>
      </c>
      <c r="AB37" s="17">
        <v>10.67</v>
      </c>
      <c r="AC37" s="17">
        <v>14</v>
      </c>
      <c r="AD37" s="5">
        <f t="shared" si="73"/>
        <v>31748.436000000002</v>
      </c>
      <c r="AE37" s="17">
        <f t="shared" si="74"/>
        <v>0</v>
      </c>
      <c r="AF37" s="17">
        <f t="shared" si="75"/>
        <v>6440.85</v>
      </c>
      <c r="AG37" s="17">
        <f t="shared" si="76"/>
        <v>13317.696</v>
      </c>
      <c r="AH37" s="17">
        <f t="shared" si="77"/>
        <v>7927.2000000000007</v>
      </c>
      <c r="AI37" s="17">
        <f t="shared" si="78"/>
        <v>4062.69</v>
      </c>
      <c r="AJ37" s="17">
        <f t="shared" si="79"/>
        <v>0</v>
      </c>
      <c r="AK37" s="17">
        <f t="shared" si="80"/>
        <v>0</v>
      </c>
      <c r="AL37" s="17">
        <f t="shared" si="81"/>
        <v>0</v>
      </c>
      <c r="AN37" s="96">
        <f>SUMIF('Page 1'!$L:$L,$B:$B,'Page 1'!$S:$S)</f>
        <v>0</v>
      </c>
      <c r="AO37" s="97">
        <f>SUMIF(СиР!$T$25:$Z$25,$AN$5:$AN$244,СиР!$T$26:$Z$26)</f>
        <v>0</v>
      </c>
      <c r="AP37" s="97"/>
      <c r="AQ37" s="97">
        <f>SUMIF(СиР!$T$25:$Z$25,$AN$5:$AN$244,СиР!$T$28:$Z$28)</f>
        <v>0</v>
      </c>
      <c r="AR37" s="97">
        <f>SUMIF(СиР!$T$25:$Z$25,$AN$5:$AN$244,СиР!$T$29:$Z$29)</f>
        <v>0</v>
      </c>
      <c r="AS37" s="97">
        <f>SUMIF(СиР!$T$25:$Z$25,$AN$5:$AN$244,СиР!$T$30:$Z$30)</f>
        <v>0</v>
      </c>
      <c r="AT37" s="97">
        <f>SUMIF(СиР!$T$25:$Z$25,$AN$5:$AN$244,СиР!$T$31:$Z$31)</f>
        <v>0</v>
      </c>
      <c r="AU37" s="97">
        <f>SUMIF(СиР!$T$25:$Z$25,$AN$5:$AN$244,СиР!$T$32:$Z$32)</f>
        <v>0</v>
      </c>
      <c r="AV37" s="97">
        <f>SUMIF(СиР!$T$25:$Z$25,$AN$5:$AN$244,СиР!$T$33:$Z$33)</f>
        <v>0</v>
      </c>
      <c r="AW37" s="97">
        <f>SUMIF(СиР!$T$25:$Z$25,$AN$5:$AN$244,СиР!$T$34:$Z$34)</f>
        <v>0</v>
      </c>
      <c r="AX37" s="97">
        <f>SUMIF(СиР!$T$25:$Z$25,$AN$5:$AN$244,СиР!$T$35:$Z$35)</f>
        <v>0</v>
      </c>
      <c r="AY37" s="97">
        <f>SUMIF(СиР!$T$25:$Z$25,$AN$5:$AN$244,СиР!$T$36:$Z$36)</f>
        <v>0</v>
      </c>
      <c r="AZ37" s="110">
        <f>SUMIF(СиР!$T$25:$Z$25,$AN$5:$AN$244,СиР!$T$37:$Z$37)</f>
        <v>0</v>
      </c>
      <c r="BA37" s="96">
        <f t="shared" ref="BA37:BA57" si="173">AN37*(1+$BA$4)</f>
        <v>0</v>
      </c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110"/>
      <c r="BN37" s="113">
        <f t="shared" si="27"/>
        <v>0</v>
      </c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6"/>
    </row>
    <row r="38" spans="1:78" ht="12" customHeight="1" x14ac:dyDescent="0.25">
      <c r="A38" s="18">
        <f t="shared" si="38"/>
        <v>34</v>
      </c>
      <c r="B38" s="6" t="s">
        <v>27</v>
      </c>
      <c r="C38" s="10">
        <f t="shared" si="0"/>
        <v>331.2</v>
      </c>
      <c r="D38" s="7">
        <v>331.2</v>
      </c>
      <c r="E38" s="7">
        <v>0</v>
      </c>
      <c r="F38" s="7">
        <v>41.4</v>
      </c>
      <c r="G38" s="18" t="s">
        <v>212</v>
      </c>
      <c r="H38" s="16">
        <v>8</v>
      </c>
      <c r="I38" s="16" t="s">
        <v>274</v>
      </c>
      <c r="J38" s="9">
        <v>16.02</v>
      </c>
      <c r="K38" s="17">
        <v>0</v>
      </c>
      <c r="L38" s="17">
        <v>3.25</v>
      </c>
      <c r="M38" s="17">
        <v>6.72</v>
      </c>
      <c r="N38" s="17">
        <v>4</v>
      </c>
      <c r="O38" s="17">
        <v>2.0499999999999998</v>
      </c>
      <c r="P38" s="17">
        <v>0</v>
      </c>
      <c r="Q38" s="17">
        <v>0</v>
      </c>
      <c r="R38" s="17">
        <v>0</v>
      </c>
      <c r="S38" s="3">
        <v>40</v>
      </c>
      <c r="T38" s="3">
        <v>0</v>
      </c>
      <c r="U38" s="3">
        <v>0</v>
      </c>
      <c r="V38" s="17">
        <v>0</v>
      </c>
      <c r="W38" s="3">
        <v>42.3</v>
      </c>
      <c r="X38" s="3">
        <v>2604.04</v>
      </c>
      <c r="Y38" s="17">
        <v>0</v>
      </c>
      <c r="Z38" s="4">
        <v>0</v>
      </c>
      <c r="AA38" s="17">
        <v>5.05</v>
      </c>
      <c r="AB38" s="17">
        <v>10.67</v>
      </c>
      <c r="AC38" s="17">
        <v>14</v>
      </c>
      <c r="AD38" s="5">
        <f t="shared" si="73"/>
        <v>31834.943999999996</v>
      </c>
      <c r="AE38" s="17">
        <f t="shared" si="74"/>
        <v>0</v>
      </c>
      <c r="AF38" s="17">
        <f t="shared" si="75"/>
        <v>6458.4</v>
      </c>
      <c r="AG38" s="17">
        <f t="shared" si="76"/>
        <v>13353.983999999999</v>
      </c>
      <c r="AH38" s="17">
        <f t="shared" si="77"/>
        <v>7948.7999999999993</v>
      </c>
      <c r="AI38" s="17">
        <f t="shared" si="78"/>
        <v>4073.7599999999993</v>
      </c>
      <c r="AJ38" s="17">
        <f t="shared" si="79"/>
        <v>0</v>
      </c>
      <c r="AK38" s="17">
        <f t="shared" si="80"/>
        <v>0</v>
      </c>
      <c r="AL38" s="17">
        <f t="shared" si="81"/>
        <v>0</v>
      </c>
      <c r="AN38" s="96">
        <f>SUMIF('Page 1'!$L:$L,$B:$B,'Page 1'!$S:$S)</f>
        <v>0</v>
      </c>
      <c r="AO38" s="96">
        <f>SUMIF(СиР!$T$25:$Z$25,$AN$5:$AN$244,СиР!$T$26:$Z$26)</f>
        <v>0</v>
      </c>
      <c r="AP38" s="96"/>
      <c r="AQ38" s="96">
        <f>SUMIF(СиР!$T$25:$Z$25,$AN$5:$AN$244,СиР!$T$28:$Z$28)</f>
        <v>0</v>
      </c>
      <c r="AR38" s="96">
        <f>SUMIF(СиР!$T$25:$Z$25,$AN$5:$AN$244,СиР!$T$29:$Z$29)</f>
        <v>0</v>
      </c>
      <c r="AS38" s="96">
        <f>SUMIF(СиР!$T$25:$Z$25,$AN$5:$AN$244,СиР!$T$30:$Z$30)</f>
        <v>0</v>
      </c>
      <c r="AT38" s="96">
        <f>SUMIF(СиР!$T$25:$Z$25,$AN$5:$AN$244,СиР!$T$31:$Z$31)</f>
        <v>0</v>
      </c>
      <c r="AU38" s="96">
        <f>SUMIF(СиР!$T$25:$Z$25,$AN$5:$AN$244,СиР!$T$32:$Z$32)</f>
        <v>0</v>
      </c>
      <c r="AV38" s="96">
        <f>SUMIF(СиР!$T$25:$Z$25,$AN$5:$AN$244,СиР!$T$33:$Z$33)</f>
        <v>0</v>
      </c>
      <c r="AW38" s="96">
        <f>SUMIF(СиР!$T$25:$Z$25,$AN$5:$AN$244,СиР!$T$34:$Z$34)</f>
        <v>0</v>
      </c>
      <c r="AX38" s="96">
        <f>SUMIF(СиР!$T$25:$Z$25,$AN$5:$AN$244,СиР!$T$35:$Z$35)</f>
        <v>0</v>
      </c>
      <c r="AY38" s="96">
        <f>SUMIF(СиР!$T$25:$Z$25,$AN$5:$AN$244,СиР!$T$36:$Z$36)</f>
        <v>0</v>
      </c>
      <c r="AZ38" s="98">
        <f>SUMIF(СиР!$T$25:$Z$25,$AN$5:$AN$244,СиР!$T$37:$Z$37)</f>
        <v>0</v>
      </c>
      <c r="BA38" s="96">
        <f t="shared" si="173"/>
        <v>0</v>
      </c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6"/>
      <c r="BM38" s="98"/>
      <c r="BN38" s="113">
        <f t="shared" si="27"/>
        <v>0</v>
      </c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4"/>
    </row>
    <row r="39" spans="1:78" ht="12" customHeight="1" x14ac:dyDescent="0.25">
      <c r="A39" s="18">
        <f t="shared" si="38"/>
        <v>35</v>
      </c>
      <c r="B39" s="6" t="s">
        <v>28</v>
      </c>
      <c r="C39" s="10">
        <f t="shared" si="0"/>
        <v>10785.62</v>
      </c>
      <c r="D39" s="7">
        <v>10785.62</v>
      </c>
      <c r="E39" s="7">
        <v>0</v>
      </c>
      <c r="F39" s="7">
        <v>980.8</v>
      </c>
      <c r="G39" s="18" t="s">
        <v>214</v>
      </c>
      <c r="H39" s="16">
        <v>3</v>
      </c>
      <c r="I39" s="16" t="s">
        <v>276</v>
      </c>
      <c r="J39" s="5">
        <v>45.06</v>
      </c>
      <c r="K39" s="17">
        <v>5.0999999999999996</v>
      </c>
      <c r="L39" s="17">
        <v>8.6300000000000008</v>
      </c>
      <c r="M39" s="17">
        <v>13.43</v>
      </c>
      <c r="N39" s="17">
        <v>6.91</v>
      </c>
      <c r="O39" s="17">
        <v>3.15</v>
      </c>
      <c r="P39" s="17">
        <v>1.81</v>
      </c>
      <c r="Q39" s="17">
        <v>5.77</v>
      </c>
      <c r="R39" s="17">
        <v>0.26</v>
      </c>
      <c r="S39" s="3">
        <v>40</v>
      </c>
      <c r="T39" s="3">
        <v>40</v>
      </c>
      <c r="U39" s="3">
        <v>2604.04</v>
      </c>
      <c r="V39" s="17">
        <v>195.98199600000001</v>
      </c>
      <c r="W39" s="3">
        <v>42.3</v>
      </c>
      <c r="X39" s="3">
        <v>2604.04</v>
      </c>
      <c r="Y39" s="17">
        <v>7.85</v>
      </c>
      <c r="Z39" s="4">
        <v>0</v>
      </c>
      <c r="AA39" s="17">
        <v>6.73</v>
      </c>
      <c r="AB39" s="17">
        <v>10.67</v>
      </c>
      <c r="AC39" s="17">
        <v>14</v>
      </c>
      <c r="AD39" s="5">
        <f t="shared" si="73"/>
        <v>2916000.2232000004</v>
      </c>
      <c r="AE39" s="17">
        <f t="shared" si="74"/>
        <v>330039.97199999995</v>
      </c>
      <c r="AF39" s="17">
        <f t="shared" si="75"/>
        <v>558479.40360000008</v>
      </c>
      <c r="AG39" s="17">
        <f t="shared" si="76"/>
        <v>869105.25960000011</v>
      </c>
      <c r="AH39" s="17">
        <f t="shared" si="77"/>
        <v>447171.8052</v>
      </c>
      <c r="AI39" s="17">
        <f t="shared" si="78"/>
        <v>203848.21799999999</v>
      </c>
      <c r="AJ39" s="17">
        <f t="shared" si="79"/>
        <v>117131.83320000002</v>
      </c>
      <c r="AK39" s="17">
        <f t="shared" si="80"/>
        <v>373398.16440000001</v>
      </c>
      <c r="AL39" s="17">
        <f t="shared" si="81"/>
        <v>16825.567200000001</v>
      </c>
      <c r="AN39" s="96">
        <f>SUMIF('Page 1'!$L:$L,$B:$B,'Page 1'!$S:$S)</f>
        <v>48.44</v>
      </c>
      <c r="AO39" s="236">
        <f>SUMIF(СиР!$T$25:$Z$25,$AN$5:$AN$244,СиР!$T$26:$Z$26)</f>
        <v>18.489999999999998</v>
      </c>
      <c r="AP39" s="236"/>
      <c r="AQ39" s="96">
        <f>SUMIF(СиР!$T$25:$Z$25,$AN$5:$AN$244,СиР!$T$28:$Z$28)</f>
        <v>6.67</v>
      </c>
      <c r="AR39" s="96">
        <f>SUMIF(СиР!$T$25:$Z$25,$AN$5:$AN$244,СиР!$T$29:$Z$29)</f>
        <v>1.53</v>
      </c>
      <c r="AS39" s="96">
        <f>SUMIF(СиР!$T$25:$Z$25,$AN$5:$AN$244,СиР!$T$30:$Z$30)</f>
        <v>0.32</v>
      </c>
      <c r="AT39" s="96">
        <f>SUMIF(СиР!$T$25:$Z$25,$AN$5:$AN$244,СиР!$T$31:$Z$31)</f>
        <v>0.87</v>
      </c>
      <c r="AU39" s="96">
        <f>SUMIF(СиР!$T$25:$Z$25,$AN$5:$AN$244,СиР!$T$32:$Z$32)</f>
        <v>5.01</v>
      </c>
      <c r="AV39" s="96">
        <f>SUMIF(СиР!$T$25:$Z$25,$AN$5:$AN$244,СиР!$T$33:$Z$33)</f>
        <v>4.99</v>
      </c>
      <c r="AW39" s="96">
        <f>SUMIF(СиР!$T$25:$Z$25,$AN$5:$AN$244,СиР!$T$34:$Z$34)</f>
        <v>2.7</v>
      </c>
      <c r="AX39" s="96">
        <f>SUMIF(СиР!$T$25:$Z$25,$AN$5:$AN$244,СиР!$T$35:$Z$35)</f>
        <v>6.46</v>
      </c>
      <c r="AY39" s="96">
        <f>SUMIF(СиР!$T$25:$Z$25,$AN$5:$AN$244,СиР!$T$36:$Z$36)</f>
        <v>0.47</v>
      </c>
      <c r="AZ39" s="98">
        <f>SUMIF(СиР!$T$25:$Z$25,$AN$5:$AN$244,СиР!$T$37:$Z$37)</f>
        <v>0.93</v>
      </c>
      <c r="BA39" s="96">
        <f t="shared" si="173"/>
        <v>54.88252</v>
      </c>
      <c r="BB39" s="236">
        <f t="shared" si="15"/>
        <v>20.949169999999999</v>
      </c>
      <c r="BC39" s="236">
        <f t="shared" si="16"/>
        <v>0</v>
      </c>
      <c r="BD39" s="96">
        <f t="shared" si="17"/>
        <v>7.5571100000000007</v>
      </c>
      <c r="BE39" s="96">
        <f t="shared" si="18"/>
        <v>1.7334900000000002</v>
      </c>
      <c r="BF39" s="96">
        <f t="shared" si="19"/>
        <v>0.36256000000000005</v>
      </c>
      <c r="BG39" s="96">
        <f t="shared" si="20"/>
        <v>0.98571000000000009</v>
      </c>
      <c r="BH39" s="96">
        <f t="shared" si="21"/>
        <v>5.6763300000000001</v>
      </c>
      <c r="BI39" s="96">
        <f t="shared" si="22"/>
        <v>5.65367</v>
      </c>
      <c r="BJ39" s="96">
        <f t="shared" si="23"/>
        <v>3.0591000000000004</v>
      </c>
      <c r="BK39" s="96">
        <f t="shared" si="24"/>
        <v>7.3191800000000002</v>
      </c>
      <c r="BL39" s="96">
        <f t="shared" si="25"/>
        <v>0.53250999999999993</v>
      </c>
      <c r="BM39" s="98">
        <f t="shared" si="26"/>
        <v>1.05369</v>
      </c>
      <c r="BN39" s="113">
        <f t="shared" si="27"/>
        <v>6964330.9192240005</v>
      </c>
      <c r="BO39" s="250">
        <f t="shared" ref="BO39:BO53" si="174">(AO39*2+BB39*10)*$C39</f>
        <v>2658350.0969539997</v>
      </c>
      <c r="BP39" s="250">
        <f t="shared" ref="BP39:BP53" si="175">(AP39*6+BC39*6)*$C39</f>
        <v>0</v>
      </c>
      <c r="BQ39" s="113">
        <f t="shared" ref="BQ39:BQ53" si="176">(AQ39*2+BD39*10)*$C39</f>
        <v>958961.3383820001</v>
      </c>
      <c r="BR39" s="113">
        <f t="shared" ref="BR39:BR53" si="177">(AR39*2+BE39*10)*$C39</f>
        <v>219971.64133800002</v>
      </c>
      <c r="BS39" s="113">
        <f t="shared" ref="BS39:BS53" si="178">(AS39*2+BF39*10)*$C39</f>
        <v>46007.140672000001</v>
      </c>
      <c r="BT39" s="113">
        <f t="shared" ref="BT39:BT53" si="179">(AT39*2+BG39*10)*$C39</f>
        <v>125081.91370200002</v>
      </c>
      <c r="BU39" s="113">
        <f t="shared" ref="BU39:BU53" si="180">(AU39*2+BH39*10)*$C39</f>
        <v>720299.29614600004</v>
      </c>
      <c r="BV39" s="113">
        <f t="shared" ref="BV39:BV53" si="181">(AV39*2+BI39*10)*$C39</f>
        <v>717423.84985400003</v>
      </c>
      <c r="BW39" s="113">
        <f t="shared" ref="BW39:BW53" si="182">(AW39*2+BJ39*10)*$C39</f>
        <v>388185.24942000012</v>
      </c>
      <c r="BX39" s="113">
        <f t="shared" ref="BX39:BX53" si="183">(AX39*2+BK39*10)*$C39</f>
        <v>928769.15231600008</v>
      </c>
      <c r="BY39" s="113">
        <f t="shared" ref="BY39:BY53" si="184">(AY39*2+BL39*10)*$C39</f>
        <v>67572.987861999994</v>
      </c>
      <c r="BZ39" s="113">
        <f t="shared" ref="BZ39:BZ53" si="185">(AZ39*2+BM39*10)*$C39</f>
        <v>133708.25257799999</v>
      </c>
    </row>
    <row r="40" spans="1:78" ht="12" customHeight="1" x14ac:dyDescent="0.25">
      <c r="A40" s="18">
        <f t="shared" si="38"/>
        <v>36</v>
      </c>
      <c r="B40" s="6" t="s">
        <v>29</v>
      </c>
      <c r="C40" s="10">
        <f t="shared" si="0"/>
        <v>10772.68</v>
      </c>
      <c r="D40" s="7">
        <v>10772.68</v>
      </c>
      <c r="E40" s="7">
        <v>0</v>
      </c>
      <c r="F40" s="7">
        <v>1031.5999999999999</v>
      </c>
      <c r="G40" s="18" t="s">
        <v>214</v>
      </c>
      <c r="H40" s="16">
        <v>3</v>
      </c>
      <c r="I40" s="16" t="s">
        <v>276</v>
      </c>
      <c r="J40" s="5">
        <v>45.06</v>
      </c>
      <c r="K40" s="17">
        <v>5.0999999999999996</v>
      </c>
      <c r="L40" s="17">
        <v>8.6300000000000008</v>
      </c>
      <c r="M40" s="17">
        <v>13.43</v>
      </c>
      <c r="N40" s="17">
        <v>6.91</v>
      </c>
      <c r="O40" s="17">
        <v>3.15</v>
      </c>
      <c r="P40" s="17">
        <v>1.81</v>
      </c>
      <c r="Q40" s="17">
        <v>5.77</v>
      </c>
      <c r="R40" s="17">
        <v>0.26</v>
      </c>
      <c r="S40" s="3">
        <v>40</v>
      </c>
      <c r="T40" s="3">
        <v>40</v>
      </c>
      <c r="U40" s="3">
        <v>2604.04</v>
      </c>
      <c r="V40" s="17">
        <v>195.98199600000001</v>
      </c>
      <c r="W40" s="3">
        <v>42.3</v>
      </c>
      <c r="X40" s="3">
        <v>2604.04</v>
      </c>
      <c r="Y40" s="17">
        <v>7.85</v>
      </c>
      <c r="Z40" s="4">
        <v>0</v>
      </c>
      <c r="AA40" s="17">
        <v>6.73</v>
      </c>
      <c r="AB40" s="17">
        <v>10.67</v>
      </c>
      <c r="AC40" s="17">
        <v>14</v>
      </c>
      <c r="AD40" s="5">
        <f t="shared" si="73"/>
        <v>2912501.7648000005</v>
      </c>
      <c r="AE40" s="17">
        <f t="shared" si="74"/>
        <v>329644.00799999997</v>
      </c>
      <c r="AF40" s="17">
        <f t="shared" si="75"/>
        <v>557809.37040000001</v>
      </c>
      <c r="AG40" s="17">
        <f t="shared" si="76"/>
        <v>868062.55440000002</v>
      </c>
      <c r="AH40" s="17">
        <f t="shared" si="77"/>
        <v>446635.31280000001</v>
      </c>
      <c r="AI40" s="17">
        <f t="shared" si="78"/>
        <v>203603.652</v>
      </c>
      <c r="AJ40" s="17">
        <f t="shared" si="79"/>
        <v>116991.30480000001</v>
      </c>
      <c r="AK40" s="17">
        <f t="shared" si="80"/>
        <v>372950.18160000001</v>
      </c>
      <c r="AL40" s="17">
        <f t="shared" si="81"/>
        <v>16805.380799999999</v>
      </c>
      <c r="AN40" s="96">
        <f>SUMIF('Page 1'!$L:$L,$B:$B,'Page 1'!$S:$S)</f>
        <v>48.44</v>
      </c>
      <c r="AO40" s="236">
        <f>SUMIF(СиР!$T$25:$Z$25,$AN$5:$AN$244,СиР!$T$26:$Z$26)</f>
        <v>18.489999999999998</v>
      </c>
      <c r="AP40" s="236"/>
      <c r="AQ40" s="96">
        <f>SUMIF(СиР!$T$25:$Z$25,$AN$5:$AN$244,СиР!$T$28:$Z$28)</f>
        <v>6.67</v>
      </c>
      <c r="AR40" s="96">
        <f>SUMIF(СиР!$T$25:$Z$25,$AN$5:$AN$244,СиР!$T$29:$Z$29)</f>
        <v>1.53</v>
      </c>
      <c r="AS40" s="96">
        <f>SUMIF(СиР!$T$25:$Z$25,$AN$5:$AN$244,СиР!$T$30:$Z$30)</f>
        <v>0.32</v>
      </c>
      <c r="AT40" s="96">
        <f>SUMIF(СиР!$T$25:$Z$25,$AN$5:$AN$244,СиР!$T$31:$Z$31)</f>
        <v>0.87</v>
      </c>
      <c r="AU40" s="96">
        <f>SUMIF(СиР!$T$25:$Z$25,$AN$5:$AN$244,СиР!$T$32:$Z$32)</f>
        <v>5.01</v>
      </c>
      <c r="AV40" s="96">
        <f>SUMIF(СиР!$T$25:$Z$25,$AN$5:$AN$244,СиР!$T$33:$Z$33)</f>
        <v>4.99</v>
      </c>
      <c r="AW40" s="96">
        <f>SUMIF(СиР!$T$25:$Z$25,$AN$5:$AN$244,СиР!$T$34:$Z$34)</f>
        <v>2.7</v>
      </c>
      <c r="AX40" s="96">
        <f>SUMIF(СиР!$T$25:$Z$25,$AN$5:$AN$244,СиР!$T$35:$Z$35)</f>
        <v>6.46</v>
      </c>
      <c r="AY40" s="96">
        <f>SUMIF(СиР!$T$25:$Z$25,$AN$5:$AN$244,СиР!$T$36:$Z$36)</f>
        <v>0.47</v>
      </c>
      <c r="AZ40" s="98">
        <f>SUMIF(СиР!$T$25:$Z$25,$AN$5:$AN$244,СиР!$T$37:$Z$37)</f>
        <v>0.93</v>
      </c>
      <c r="BA40" s="96">
        <f t="shared" si="173"/>
        <v>54.88252</v>
      </c>
      <c r="BB40" s="236">
        <f t="shared" si="15"/>
        <v>20.949169999999999</v>
      </c>
      <c r="BC40" s="236">
        <f t="shared" si="16"/>
        <v>0</v>
      </c>
      <c r="BD40" s="96">
        <f t="shared" si="17"/>
        <v>7.5571100000000007</v>
      </c>
      <c r="BE40" s="96">
        <f t="shared" si="18"/>
        <v>1.7334900000000002</v>
      </c>
      <c r="BF40" s="96">
        <f t="shared" si="19"/>
        <v>0.36256000000000005</v>
      </c>
      <c r="BG40" s="96">
        <f t="shared" si="20"/>
        <v>0.98571000000000009</v>
      </c>
      <c r="BH40" s="96">
        <f t="shared" si="21"/>
        <v>5.6763300000000001</v>
      </c>
      <c r="BI40" s="96">
        <f t="shared" si="22"/>
        <v>5.65367</v>
      </c>
      <c r="BJ40" s="96">
        <f t="shared" si="23"/>
        <v>3.0591000000000004</v>
      </c>
      <c r="BK40" s="96">
        <f t="shared" si="24"/>
        <v>7.3191800000000002</v>
      </c>
      <c r="BL40" s="96">
        <f t="shared" si="25"/>
        <v>0.53250999999999993</v>
      </c>
      <c r="BM40" s="98">
        <f t="shared" si="26"/>
        <v>1.05369</v>
      </c>
      <c r="BN40" s="113">
        <f t="shared" si="27"/>
        <v>6955975.4939359995</v>
      </c>
      <c r="BO40" s="250">
        <f t="shared" si="174"/>
        <v>2655160.7531559998</v>
      </c>
      <c r="BP40" s="250">
        <f t="shared" si="175"/>
        <v>0</v>
      </c>
      <c r="BQ40" s="113">
        <f t="shared" si="176"/>
        <v>957810.82874800009</v>
      </c>
      <c r="BR40" s="113">
        <f t="shared" si="177"/>
        <v>219707.731332</v>
      </c>
      <c r="BS40" s="113">
        <f t="shared" si="178"/>
        <v>45951.943808000004</v>
      </c>
      <c r="BT40" s="113">
        <f t="shared" si="179"/>
        <v>124931.84722800001</v>
      </c>
      <c r="BU40" s="113">
        <f t="shared" si="180"/>
        <v>719435.12024399999</v>
      </c>
      <c r="BV40" s="113">
        <f t="shared" si="181"/>
        <v>716563.12375600007</v>
      </c>
      <c r="BW40" s="113">
        <f t="shared" si="182"/>
        <v>387719.52588000009</v>
      </c>
      <c r="BX40" s="113">
        <f t="shared" si="183"/>
        <v>927654.86562400009</v>
      </c>
      <c r="BY40" s="113">
        <f t="shared" si="184"/>
        <v>67491.917467999985</v>
      </c>
      <c r="BZ40" s="113">
        <f t="shared" si="185"/>
        <v>133547.83669199998</v>
      </c>
    </row>
    <row r="41" spans="1:78" ht="12" customHeight="1" x14ac:dyDescent="0.25">
      <c r="A41" s="18">
        <f t="shared" si="38"/>
        <v>37</v>
      </c>
      <c r="B41" s="6" t="s">
        <v>30</v>
      </c>
      <c r="C41" s="10">
        <f t="shared" si="0"/>
        <v>10745.800000000001</v>
      </c>
      <c r="D41" s="7">
        <v>10719.1</v>
      </c>
      <c r="E41" s="7">
        <v>26.7</v>
      </c>
      <c r="F41" s="7">
        <v>907.7</v>
      </c>
      <c r="G41" s="18" t="s">
        <v>214</v>
      </c>
      <c r="H41" s="16">
        <v>3</v>
      </c>
      <c r="I41" s="16" t="s">
        <v>276</v>
      </c>
      <c r="J41" s="5">
        <v>45.06</v>
      </c>
      <c r="K41" s="17">
        <v>5.0999999999999996</v>
      </c>
      <c r="L41" s="17">
        <v>8.6300000000000008</v>
      </c>
      <c r="M41" s="17">
        <v>13.43</v>
      </c>
      <c r="N41" s="17">
        <v>6.91</v>
      </c>
      <c r="O41" s="17">
        <v>3.15</v>
      </c>
      <c r="P41" s="17">
        <v>1.81</v>
      </c>
      <c r="Q41" s="17">
        <v>5.77</v>
      </c>
      <c r="R41" s="17">
        <v>0.26</v>
      </c>
      <c r="S41" s="3">
        <v>40</v>
      </c>
      <c r="T41" s="3">
        <v>40</v>
      </c>
      <c r="U41" s="3">
        <v>2604.04</v>
      </c>
      <c r="V41" s="17">
        <v>195.98199600000001</v>
      </c>
      <c r="W41" s="3">
        <v>42.3</v>
      </c>
      <c r="X41" s="3">
        <v>2604.04</v>
      </c>
      <c r="Y41" s="17">
        <v>7.85</v>
      </c>
      <c r="Z41" s="4">
        <v>0</v>
      </c>
      <c r="AA41" s="17">
        <v>6.73</v>
      </c>
      <c r="AB41" s="17">
        <v>10.67</v>
      </c>
      <c r="AC41" s="17">
        <v>14</v>
      </c>
      <c r="AD41" s="5">
        <f t="shared" si="73"/>
        <v>2905234.4880000004</v>
      </c>
      <c r="AE41" s="17">
        <f t="shared" si="74"/>
        <v>328821.48</v>
      </c>
      <c r="AF41" s="17">
        <f t="shared" si="75"/>
        <v>556417.52400000009</v>
      </c>
      <c r="AG41" s="17">
        <f t="shared" si="76"/>
        <v>865896.56400000001</v>
      </c>
      <c r="AH41" s="17">
        <f t="shared" si="77"/>
        <v>445520.86800000002</v>
      </c>
      <c r="AI41" s="17">
        <f t="shared" si="78"/>
        <v>203095.62000000002</v>
      </c>
      <c r="AJ41" s="17">
        <f t="shared" si="79"/>
        <v>116699.38800000001</v>
      </c>
      <c r="AK41" s="17">
        <f t="shared" si="80"/>
        <v>372019.59600000002</v>
      </c>
      <c r="AL41" s="17">
        <f t="shared" si="81"/>
        <v>16763.448000000004</v>
      </c>
      <c r="AN41" s="96">
        <f>SUMIF('Page 1'!$L:$L,$B:$B,'Page 1'!$S:$S)</f>
        <v>48.44</v>
      </c>
      <c r="AO41" s="236">
        <f>SUMIF(СиР!$T$25:$Z$25,$AN$5:$AN$244,СиР!$T$26:$Z$26)</f>
        <v>18.489999999999998</v>
      </c>
      <c r="AP41" s="236"/>
      <c r="AQ41" s="96">
        <f>SUMIF(СиР!$T$25:$Z$25,$AN$5:$AN$244,СиР!$T$28:$Z$28)</f>
        <v>6.67</v>
      </c>
      <c r="AR41" s="96">
        <f>SUMIF(СиР!$T$25:$Z$25,$AN$5:$AN$244,СиР!$T$29:$Z$29)</f>
        <v>1.53</v>
      </c>
      <c r="AS41" s="96">
        <f>SUMIF(СиР!$T$25:$Z$25,$AN$5:$AN$244,СиР!$T$30:$Z$30)</f>
        <v>0.32</v>
      </c>
      <c r="AT41" s="96">
        <f>SUMIF(СиР!$T$25:$Z$25,$AN$5:$AN$244,СиР!$T$31:$Z$31)</f>
        <v>0.87</v>
      </c>
      <c r="AU41" s="96">
        <f>SUMIF(СиР!$T$25:$Z$25,$AN$5:$AN$244,СиР!$T$32:$Z$32)</f>
        <v>5.01</v>
      </c>
      <c r="AV41" s="96">
        <f>SUMIF(СиР!$T$25:$Z$25,$AN$5:$AN$244,СиР!$T$33:$Z$33)</f>
        <v>4.99</v>
      </c>
      <c r="AW41" s="96">
        <f>SUMIF(СиР!$T$25:$Z$25,$AN$5:$AN$244,СиР!$T$34:$Z$34)</f>
        <v>2.7</v>
      </c>
      <c r="AX41" s="96">
        <f>SUMIF(СиР!$T$25:$Z$25,$AN$5:$AN$244,СиР!$T$35:$Z$35)</f>
        <v>6.46</v>
      </c>
      <c r="AY41" s="96">
        <f>SUMIF(СиР!$T$25:$Z$25,$AN$5:$AN$244,СиР!$T$36:$Z$36)</f>
        <v>0.47</v>
      </c>
      <c r="AZ41" s="98">
        <f>SUMIF(СиР!$T$25:$Z$25,$AN$5:$AN$244,СиР!$T$37:$Z$37)</f>
        <v>0.93</v>
      </c>
      <c r="BA41" s="96">
        <f t="shared" si="173"/>
        <v>54.88252</v>
      </c>
      <c r="BB41" s="236">
        <f t="shared" si="15"/>
        <v>20.949169999999999</v>
      </c>
      <c r="BC41" s="236">
        <f t="shared" si="16"/>
        <v>0</v>
      </c>
      <c r="BD41" s="96">
        <f t="shared" si="17"/>
        <v>7.5571100000000007</v>
      </c>
      <c r="BE41" s="96">
        <f t="shared" si="18"/>
        <v>1.7334900000000002</v>
      </c>
      <c r="BF41" s="96">
        <f t="shared" si="19"/>
        <v>0.36256000000000005</v>
      </c>
      <c r="BG41" s="96">
        <f t="shared" si="20"/>
        <v>0.98571000000000009</v>
      </c>
      <c r="BH41" s="96">
        <f t="shared" si="21"/>
        <v>5.6763300000000001</v>
      </c>
      <c r="BI41" s="96">
        <f t="shared" si="22"/>
        <v>5.65367</v>
      </c>
      <c r="BJ41" s="96">
        <f t="shared" si="23"/>
        <v>3.0591000000000004</v>
      </c>
      <c r="BK41" s="96">
        <f t="shared" si="24"/>
        <v>7.3191800000000002</v>
      </c>
      <c r="BL41" s="96">
        <f t="shared" si="25"/>
        <v>0.53250999999999993</v>
      </c>
      <c r="BM41" s="98">
        <f t="shared" si="26"/>
        <v>1.05369</v>
      </c>
      <c r="BN41" s="113">
        <f t="shared" si="27"/>
        <v>6938618.9381600004</v>
      </c>
      <c r="BO41" s="250">
        <f t="shared" si="174"/>
        <v>2648535.5938599999</v>
      </c>
      <c r="BP41" s="250">
        <f t="shared" si="175"/>
        <v>0</v>
      </c>
      <c r="BQ41" s="113">
        <f t="shared" si="176"/>
        <v>955420.89838000014</v>
      </c>
      <c r="BR41" s="113">
        <f t="shared" si="177"/>
        <v>219159.51642000003</v>
      </c>
      <c r="BS41" s="113">
        <f t="shared" si="178"/>
        <v>45837.284480000002</v>
      </c>
      <c r="BT41" s="113">
        <f t="shared" si="179"/>
        <v>124620.11718000003</v>
      </c>
      <c r="BU41" s="113">
        <f t="shared" si="180"/>
        <v>717639.98514</v>
      </c>
      <c r="BV41" s="113">
        <f t="shared" si="181"/>
        <v>714775.15486000013</v>
      </c>
      <c r="BW41" s="113">
        <f t="shared" si="182"/>
        <v>386752.0878000001</v>
      </c>
      <c r="BX41" s="113">
        <f t="shared" si="183"/>
        <v>925340.18044000014</v>
      </c>
      <c r="BY41" s="113">
        <f t="shared" si="184"/>
        <v>67323.511579999991</v>
      </c>
      <c r="BZ41" s="113">
        <f t="shared" si="185"/>
        <v>133214.60801999999</v>
      </c>
    </row>
    <row r="42" spans="1:78" ht="12" customHeight="1" x14ac:dyDescent="0.25">
      <c r="A42" s="18">
        <f t="shared" si="38"/>
        <v>38</v>
      </c>
      <c r="B42" s="6" t="s">
        <v>31</v>
      </c>
      <c r="C42" s="10">
        <f t="shared" si="0"/>
        <v>4054.4</v>
      </c>
      <c r="D42" s="7">
        <v>3427.5</v>
      </c>
      <c r="E42" s="7">
        <v>626.9</v>
      </c>
      <c r="F42" s="7">
        <v>442.5</v>
      </c>
      <c r="G42" s="18" t="s">
        <v>214</v>
      </c>
      <c r="H42" s="16">
        <v>3</v>
      </c>
      <c r="I42" s="16" t="s">
        <v>276</v>
      </c>
      <c r="J42" s="5">
        <v>45.06</v>
      </c>
      <c r="K42" s="17">
        <v>5.0999999999999996</v>
      </c>
      <c r="L42" s="17">
        <v>8.6300000000000008</v>
      </c>
      <c r="M42" s="17">
        <v>13.43</v>
      </c>
      <c r="N42" s="17">
        <v>6.91</v>
      </c>
      <c r="O42" s="17">
        <v>3.15</v>
      </c>
      <c r="P42" s="17">
        <v>1.81</v>
      </c>
      <c r="Q42" s="17">
        <v>5.77</v>
      </c>
      <c r="R42" s="17">
        <v>0.26</v>
      </c>
      <c r="S42" s="3">
        <v>40</v>
      </c>
      <c r="T42" s="3">
        <v>40</v>
      </c>
      <c r="U42" s="3">
        <v>2604.04</v>
      </c>
      <c r="V42" s="17">
        <v>195.98199600000001</v>
      </c>
      <c r="W42" s="3">
        <v>42.3</v>
      </c>
      <c r="X42" s="3">
        <v>2604.04</v>
      </c>
      <c r="Y42" s="17">
        <v>7.85</v>
      </c>
      <c r="Z42" s="4">
        <v>0</v>
      </c>
      <c r="AA42" s="17">
        <v>6.73</v>
      </c>
      <c r="AB42" s="17">
        <v>10.67</v>
      </c>
      <c r="AC42" s="17">
        <v>14</v>
      </c>
      <c r="AD42" s="5">
        <f t="shared" si="73"/>
        <v>1096147.5840000003</v>
      </c>
      <c r="AE42" s="17">
        <f t="shared" si="74"/>
        <v>124064.63999999998</v>
      </c>
      <c r="AF42" s="17">
        <f t="shared" si="75"/>
        <v>209936.83199999999</v>
      </c>
      <c r="AG42" s="17">
        <f t="shared" si="76"/>
        <v>326703.55199999997</v>
      </c>
      <c r="AH42" s="17">
        <f t="shared" si="77"/>
        <v>168095.424</v>
      </c>
      <c r="AI42" s="17">
        <f t="shared" si="78"/>
        <v>76628.160000000003</v>
      </c>
      <c r="AJ42" s="17">
        <f t="shared" si="79"/>
        <v>44030.784</v>
      </c>
      <c r="AK42" s="17">
        <f t="shared" si="80"/>
        <v>140363.32799999998</v>
      </c>
      <c r="AL42" s="17">
        <f t="shared" si="81"/>
        <v>6324.8639999999996</v>
      </c>
      <c r="AN42" s="96">
        <f>SUMIF('Page 1'!$L:$L,$B:$B,'Page 1'!$S:$S)</f>
        <v>48.44</v>
      </c>
      <c r="AO42" s="237">
        <f>SUMIF(СиР!$T$25:$Z$25,$AN$5:$AN$244,СиР!$T$26:$Z$26)</f>
        <v>18.489999999999998</v>
      </c>
      <c r="AP42" s="238"/>
      <c r="AQ42" s="96">
        <f>SUMIF(СиР!$T$25:$Z$25,$AN$5:$AN$244,СиР!$T$28:$Z$28)</f>
        <v>6.67</v>
      </c>
      <c r="AR42" s="96">
        <f>SUMIF(СиР!$T$25:$Z$25,$AN$5:$AN$244,СиР!$T$29:$Z$29)</f>
        <v>1.53</v>
      </c>
      <c r="AS42" s="96">
        <f>SUMIF(СиР!$T$25:$Z$25,$AN$5:$AN$244,СиР!$T$30:$Z$30)</f>
        <v>0.32</v>
      </c>
      <c r="AT42" s="96">
        <f>SUMIF(СиР!$T$25:$Z$25,$AN$5:$AN$244,СиР!$T$31:$Z$31)</f>
        <v>0.87</v>
      </c>
      <c r="AU42" s="96">
        <f>SUMIF(СиР!$T$25:$Z$25,$AN$5:$AN$244,СиР!$T$32:$Z$32)</f>
        <v>5.01</v>
      </c>
      <c r="AV42" s="96">
        <f>SUMIF(СиР!$T$25:$Z$25,$AN$5:$AN$244,СиР!$T$33:$Z$33)</f>
        <v>4.99</v>
      </c>
      <c r="AW42" s="96">
        <f>SUMIF(СиР!$T$25:$Z$25,$AN$5:$AN$244,СиР!$T$34:$Z$34)</f>
        <v>2.7</v>
      </c>
      <c r="AX42" s="96">
        <f>SUMIF(СиР!$T$25:$Z$25,$AN$5:$AN$244,СиР!$T$35:$Z$35)</f>
        <v>6.46</v>
      </c>
      <c r="AY42" s="96">
        <f>SUMIF(СиР!$T$25:$Z$25,$AN$5:$AN$244,СиР!$T$36:$Z$36)</f>
        <v>0.47</v>
      </c>
      <c r="AZ42" s="98">
        <f>SUMIF(СиР!$T$25:$Z$25,$AN$5:$AN$244,СиР!$T$37:$Z$37)</f>
        <v>0.93</v>
      </c>
      <c r="BA42" s="96">
        <f t="shared" si="173"/>
        <v>54.88252</v>
      </c>
      <c r="BB42" s="237">
        <f t="shared" si="15"/>
        <v>20.949169999999999</v>
      </c>
      <c r="BC42" s="238">
        <f t="shared" si="16"/>
        <v>0</v>
      </c>
      <c r="BD42" s="96">
        <f t="shared" si="17"/>
        <v>7.5571100000000007</v>
      </c>
      <c r="BE42" s="96">
        <f t="shared" si="18"/>
        <v>1.7334900000000002</v>
      </c>
      <c r="BF42" s="96">
        <f t="shared" si="19"/>
        <v>0.36256000000000005</v>
      </c>
      <c r="BG42" s="96">
        <f t="shared" si="20"/>
        <v>0.98571000000000009</v>
      </c>
      <c r="BH42" s="96">
        <f t="shared" si="21"/>
        <v>5.6763300000000001</v>
      </c>
      <c r="BI42" s="96">
        <f t="shared" si="22"/>
        <v>5.65367</v>
      </c>
      <c r="BJ42" s="96">
        <f t="shared" si="23"/>
        <v>3.0591000000000004</v>
      </c>
      <c r="BK42" s="96">
        <f t="shared" si="24"/>
        <v>7.3191800000000002</v>
      </c>
      <c r="BL42" s="96">
        <f t="shared" si="25"/>
        <v>0.53250999999999993</v>
      </c>
      <c r="BM42" s="98">
        <f t="shared" si="26"/>
        <v>1.05369</v>
      </c>
      <c r="BN42" s="113">
        <f t="shared" si="27"/>
        <v>2617947.1628799997</v>
      </c>
      <c r="BO42" s="250">
        <f t="shared" si="174"/>
        <v>999294.86047999992</v>
      </c>
      <c r="BP42" s="250">
        <f t="shared" si="175"/>
        <v>0</v>
      </c>
      <c r="BQ42" s="113">
        <f t="shared" si="176"/>
        <v>360481.16384000005</v>
      </c>
      <c r="BR42" s="113">
        <f t="shared" si="177"/>
        <v>82689.082559999995</v>
      </c>
      <c r="BS42" s="113">
        <f t="shared" si="178"/>
        <v>17294.448640000002</v>
      </c>
      <c r="BT42" s="113">
        <f t="shared" si="179"/>
        <v>47019.282240000008</v>
      </c>
      <c r="BU42" s="113">
        <f t="shared" si="180"/>
        <v>270766.21152000001</v>
      </c>
      <c r="BV42" s="113">
        <f t="shared" si="181"/>
        <v>269685.30848000001</v>
      </c>
      <c r="BW42" s="113">
        <f t="shared" si="182"/>
        <v>145921.91040000002</v>
      </c>
      <c r="BX42" s="113">
        <f t="shared" si="183"/>
        <v>349131.68192</v>
      </c>
      <c r="BY42" s="113">
        <f t="shared" si="184"/>
        <v>25401.221439999994</v>
      </c>
      <c r="BZ42" s="113">
        <f t="shared" si="185"/>
        <v>50261.991359999993</v>
      </c>
    </row>
    <row r="43" spans="1:78" ht="12" customHeight="1" x14ac:dyDescent="0.25">
      <c r="A43" s="18">
        <f t="shared" si="38"/>
        <v>39</v>
      </c>
      <c r="B43" s="6" t="s">
        <v>32</v>
      </c>
      <c r="C43" s="10">
        <f t="shared" si="0"/>
        <v>3567.1</v>
      </c>
      <c r="D43" s="7">
        <v>3567.1</v>
      </c>
      <c r="E43" s="7">
        <v>0</v>
      </c>
      <c r="F43" s="7">
        <v>685.7</v>
      </c>
      <c r="G43" s="18" t="s">
        <v>214</v>
      </c>
      <c r="H43" s="16">
        <v>3</v>
      </c>
      <c r="I43" s="16" t="s">
        <v>276</v>
      </c>
      <c r="J43" s="5">
        <v>45.06</v>
      </c>
      <c r="K43" s="17">
        <v>5.0999999999999996</v>
      </c>
      <c r="L43" s="17">
        <v>8.6300000000000008</v>
      </c>
      <c r="M43" s="17">
        <v>13.43</v>
      </c>
      <c r="N43" s="17">
        <v>6.91</v>
      </c>
      <c r="O43" s="17">
        <v>3.15</v>
      </c>
      <c r="P43" s="17">
        <v>1.81</v>
      </c>
      <c r="Q43" s="17">
        <v>5.77</v>
      </c>
      <c r="R43" s="17">
        <v>0.26</v>
      </c>
      <c r="S43" s="3">
        <v>40</v>
      </c>
      <c r="T43" s="3">
        <v>40</v>
      </c>
      <c r="U43" s="3">
        <v>2604.04</v>
      </c>
      <c r="V43" s="17">
        <v>195.98199600000001</v>
      </c>
      <c r="W43" s="3">
        <v>42.3</v>
      </c>
      <c r="X43" s="3">
        <v>2604.04</v>
      </c>
      <c r="Y43" s="17">
        <v>7.85</v>
      </c>
      <c r="Z43" s="4">
        <v>0</v>
      </c>
      <c r="AA43" s="17">
        <v>6.73</v>
      </c>
      <c r="AB43" s="17">
        <v>10.67</v>
      </c>
      <c r="AC43" s="17">
        <v>14</v>
      </c>
      <c r="AD43" s="5">
        <f t="shared" si="73"/>
        <v>964401.15600000008</v>
      </c>
      <c r="AE43" s="17">
        <f t="shared" si="74"/>
        <v>109153.26</v>
      </c>
      <c r="AF43" s="17">
        <f t="shared" si="75"/>
        <v>184704.43799999999</v>
      </c>
      <c r="AG43" s="17">
        <f t="shared" si="76"/>
        <v>287436.91800000001</v>
      </c>
      <c r="AH43" s="17">
        <f t="shared" si="77"/>
        <v>147891.96600000001</v>
      </c>
      <c r="AI43" s="17">
        <f t="shared" si="78"/>
        <v>67418.19</v>
      </c>
      <c r="AJ43" s="17">
        <f t="shared" si="79"/>
        <v>38738.705999999998</v>
      </c>
      <c r="AK43" s="17">
        <f t="shared" si="80"/>
        <v>123493.00199999998</v>
      </c>
      <c r="AL43" s="17">
        <f t="shared" si="81"/>
        <v>5564.6760000000004</v>
      </c>
      <c r="AN43" s="96">
        <f>SUMIF('Page 1'!$L:$L,$B:$B,'Page 1'!$S:$S)</f>
        <v>48.44</v>
      </c>
      <c r="AO43" s="237">
        <f>SUMIF(СиР!$T$25:$Z$25,$AN$5:$AN$244,СиР!$T$26:$Z$26)</f>
        <v>18.489999999999998</v>
      </c>
      <c r="AP43" s="238"/>
      <c r="AQ43" s="96">
        <f>SUMIF(СиР!$T$25:$Z$25,$AN$5:$AN$244,СиР!$T$28:$Z$28)</f>
        <v>6.67</v>
      </c>
      <c r="AR43" s="96">
        <f>SUMIF(СиР!$T$25:$Z$25,$AN$5:$AN$244,СиР!$T$29:$Z$29)</f>
        <v>1.53</v>
      </c>
      <c r="AS43" s="96">
        <f>SUMIF(СиР!$T$25:$Z$25,$AN$5:$AN$244,СиР!$T$30:$Z$30)</f>
        <v>0.32</v>
      </c>
      <c r="AT43" s="96">
        <f>SUMIF(СиР!$T$25:$Z$25,$AN$5:$AN$244,СиР!$T$31:$Z$31)</f>
        <v>0.87</v>
      </c>
      <c r="AU43" s="96">
        <f>SUMIF(СиР!$T$25:$Z$25,$AN$5:$AN$244,СиР!$T$32:$Z$32)</f>
        <v>5.01</v>
      </c>
      <c r="AV43" s="96">
        <f>SUMIF(СиР!$T$25:$Z$25,$AN$5:$AN$244,СиР!$T$33:$Z$33)</f>
        <v>4.99</v>
      </c>
      <c r="AW43" s="96">
        <f>SUMIF(СиР!$T$25:$Z$25,$AN$5:$AN$244,СиР!$T$34:$Z$34)</f>
        <v>2.7</v>
      </c>
      <c r="AX43" s="96">
        <f>SUMIF(СиР!$T$25:$Z$25,$AN$5:$AN$244,СиР!$T$35:$Z$35)</f>
        <v>6.46</v>
      </c>
      <c r="AY43" s="96">
        <f>SUMIF(СиР!$T$25:$Z$25,$AN$5:$AN$244,СиР!$T$36:$Z$36)</f>
        <v>0.47</v>
      </c>
      <c r="AZ43" s="98">
        <f>SUMIF(СиР!$T$25:$Z$25,$AN$5:$AN$244,СиР!$T$37:$Z$37)</f>
        <v>0.93</v>
      </c>
      <c r="BA43" s="96">
        <f t="shared" si="173"/>
        <v>54.88252</v>
      </c>
      <c r="BB43" s="237">
        <f t="shared" si="15"/>
        <v>20.949169999999999</v>
      </c>
      <c r="BC43" s="238">
        <f t="shared" si="16"/>
        <v>0</v>
      </c>
      <c r="BD43" s="96">
        <f t="shared" si="17"/>
        <v>7.5571100000000007</v>
      </c>
      <c r="BE43" s="96">
        <f t="shared" si="18"/>
        <v>1.7334900000000002</v>
      </c>
      <c r="BF43" s="96">
        <f t="shared" si="19"/>
        <v>0.36256000000000005</v>
      </c>
      <c r="BG43" s="96">
        <f t="shared" si="20"/>
        <v>0.98571000000000009</v>
      </c>
      <c r="BH43" s="96">
        <f t="shared" si="21"/>
        <v>5.6763300000000001</v>
      </c>
      <c r="BI43" s="96">
        <f t="shared" si="22"/>
        <v>5.65367</v>
      </c>
      <c r="BJ43" s="96">
        <f t="shared" si="23"/>
        <v>3.0591000000000004</v>
      </c>
      <c r="BK43" s="96">
        <f t="shared" si="24"/>
        <v>7.3191800000000002</v>
      </c>
      <c r="BL43" s="96">
        <f t="shared" si="25"/>
        <v>0.53250999999999993</v>
      </c>
      <c r="BM43" s="98">
        <f t="shared" si="26"/>
        <v>1.05369</v>
      </c>
      <c r="BN43" s="113">
        <f t="shared" si="27"/>
        <v>2303295.0189199997</v>
      </c>
      <c r="BO43" s="250">
        <f t="shared" si="174"/>
        <v>879189.20106999984</v>
      </c>
      <c r="BP43" s="250">
        <f t="shared" si="175"/>
        <v>0</v>
      </c>
      <c r="BQ43" s="113">
        <f t="shared" si="176"/>
        <v>317154.78480999998</v>
      </c>
      <c r="BR43" s="113">
        <f t="shared" si="177"/>
        <v>72750.647790000003</v>
      </c>
      <c r="BS43" s="113">
        <f t="shared" si="178"/>
        <v>15215.821760000001</v>
      </c>
      <c r="BT43" s="113">
        <f t="shared" si="179"/>
        <v>41368.01541</v>
      </c>
      <c r="BU43" s="113">
        <f t="shared" si="180"/>
        <v>238222.70942999999</v>
      </c>
      <c r="BV43" s="113">
        <f t="shared" si="181"/>
        <v>237271.72057</v>
      </c>
      <c r="BW43" s="113">
        <f t="shared" si="182"/>
        <v>128383.49610000002</v>
      </c>
      <c r="BX43" s="113">
        <f t="shared" si="183"/>
        <v>307169.40178000001</v>
      </c>
      <c r="BY43" s="113">
        <f t="shared" si="184"/>
        <v>22348.238209999996</v>
      </c>
      <c r="BZ43" s="113">
        <f t="shared" si="185"/>
        <v>44220.981989999993</v>
      </c>
    </row>
    <row r="44" spans="1:78" ht="12" customHeight="1" x14ac:dyDescent="0.25">
      <c r="A44" s="18">
        <f t="shared" si="38"/>
        <v>40</v>
      </c>
      <c r="B44" s="6" t="s">
        <v>33</v>
      </c>
      <c r="C44" s="10">
        <f t="shared" si="0"/>
        <v>21973.200000000001</v>
      </c>
      <c r="D44" s="7">
        <v>20211.400000000001</v>
      </c>
      <c r="E44" s="7">
        <v>1761.8</v>
      </c>
      <c r="F44" s="7">
        <v>3728</v>
      </c>
      <c r="G44" s="18" t="s">
        <v>214</v>
      </c>
      <c r="H44" s="16">
        <v>1</v>
      </c>
      <c r="I44" s="16" t="s">
        <v>276</v>
      </c>
      <c r="J44" s="5">
        <v>44.8</v>
      </c>
      <c r="K44" s="17">
        <v>5.0999999999999996</v>
      </c>
      <c r="L44" s="17">
        <v>8.6300000000000008</v>
      </c>
      <c r="M44" s="17">
        <v>13.43</v>
      </c>
      <c r="N44" s="17">
        <v>6.91</v>
      </c>
      <c r="O44" s="17">
        <v>3.15</v>
      </c>
      <c r="P44" s="17">
        <v>1.81</v>
      </c>
      <c r="Q44" s="17">
        <v>5.77</v>
      </c>
      <c r="R44" s="17">
        <v>0</v>
      </c>
      <c r="S44" s="3">
        <v>40</v>
      </c>
      <c r="T44" s="3">
        <v>40</v>
      </c>
      <c r="U44" s="3">
        <v>2604.04</v>
      </c>
      <c r="V44" s="17">
        <v>195.98199600000001</v>
      </c>
      <c r="W44" s="3">
        <v>42.3</v>
      </c>
      <c r="X44" s="3">
        <v>2604.04</v>
      </c>
      <c r="Y44" s="17">
        <v>0</v>
      </c>
      <c r="Z44" s="4">
        <v>0</v>
      </c>
      <c r="AA44" s="17">
        <v>5.05</v>
      </c>
      <c r="AB44" s="17">
        <v>10.67</v>
      </c>
      <c r="AC44" s="17">
        <v>14</v>
      </c>
      <c r="AD44" s="5">
        <f t="shared" si="73"/>
        <v>5906396.1600000001</v>
      </c>
      <c r="AE44" s="17">
        <f t="shared" si="74"/>
        <v>672379.91999999993</v>
      </c>
      <c r="AF44" s="17">
        <f t="shared" si="75"/>
        <v>1137772.2960000001</v>
      </c>
      <c r="AG44" s="17">
        <f t="shared" si="76"/>
        <v>1770600.456</v>
      </c>
      <c r="AH44" s="17">
        <f t="shared" si="77"/>
        <v>911008.87199999997</v>
      </c>
      <c r="AI44" s="17">
        <f t="shared" si="78"/>
        <v>415293.48</v>
      </c>
      <c r="AJ44" s="17">
        <f t="shared" si="79"/>
        <v>238628.95200000005</v>
      </c>
      <c r="AK44" s="17">
        <f t="shared" si="80"/>
        <v>760712.18400000001</v>
      </c>
      <c r="AL44" s="17">
        <f t="shared" si="81"/>
        <v>0</v>
      </c>
      <c r="AN44" s="96">
        <f>SUMIF('Page 1'!$L:$L,$B:$B,'Page 1'!$S:$S)</f>
        <v>48.16</v>
      </c>
      <c r="AO44" s="237">
        <f>SUMIF(СиР!$T$25:$Z$25,$AN$5:$AN$244,СиР!$T$26:$Z$26)</f>
        <v>18.649999999999999</v>
      </c>
      <c r="AP44" s="238"/>
      <c r="AQ44" s="96">
        <f>SUMIF(СиР!$T$25:$Z$25,$AN$5:$AN$244,СиР!$T$28:$Z$28)</f>
        <v>7.16</v>
      </c>
      <c r="AR44" s="96">
        <f>SUMIF(СиР!$T$25:$Z$25,$AN$5:$AN$244,СиР!$T$29:$Z$29)</f>
        <v>1.53</v>
      </c>
      <c r="AS44" s="96">
        <f>SUMIF(СиР!$T$25:$Z$25,$AN$5:$AN$244,СиР!$T$30:$Z$30)</f>
        <v>0.32</v>
      </c>
      <c r="AT44" s="96">
        <f>SUMIF(СиР!$T$25:$Z$25,$AN$5:$AN$244,СиР!$T$31:$Z$31)</f>
        <v>0.87</v>
      </c>
      <c r="AU44" s="96">
        <f>SUMIF(СиР!$T$25:$Z$25,$AN$5:$AN$244,СиР!$T$32:$Z$32)</f>
        <v>5.01</v>
      </c>
      <c r="AV44" s="96">
        <f>SUMIF(СиР!$T$25:$Z$25,$AN$5:$AN$244,СиР!$T$33:$Z$33)</f>
        <v>4.99</v>
      </c>
      <c r="AW44" s="96">
        <f>SUMIF(СиР!$T$25:$Z$25,$AN$5:$AN$244,СиР!$T$34:$Z$34)</f>
        <v>2.7</v>
      </c>
      <c r="AX44" s="96">
        <f>SUMIF(СиР!$T$25:$Z$25,$AN$5:$AN$244,СиР!$T$35:$Z$35)</f>
        <v>6.46</v>
      </c>
      <c r="AY44" s="96">
        <f>SUMIF(СиР!$T$25:$Z$25,$AN$5:$AN$244,СиР!$T$36:$Z$36)</f>
        <v>0.47</v>
      </c>
      <c r="AZ44" s="98">
        <f>SUMIF(СиР!$T$25:$Z$25,$AN$5:$AN$244,СиР!$T$37:$Z$37)</f>
        <v>0</v>
      </c>
      <c r="BA44" s="96">
        <f t="shared" si="173"/>
        <v>54.565279999999994</v>
      </c>
      <c r="BB44" s="237">
        <f t="shared" si="15"/>
        <v>21.130449999999996</v>
      </c>
      <c r="BC44" s="238">
        <f t="shared" si="16"/>
        <v>0</v>
      </c>
      <c r="BD44" s="96">
        <f t="shared" si="17"/>
        <v>8.1122800000000002</v>
      </c>
      <c r="BE44" s="96">
        <f t="shared" si="18"/>
        <v>1.7334900000000002</v>
      </c>
      <c r="BF44" s="96">
        <f t="shared" si="19"/>
        <v>0.36255999999999999</v>
      </c>
      <c r="BG44" s="96">
        <f t="shared" si="20"/>
        <v>0.98570999999999998</v>
      </c>
      <c r="BH44" s="96">
        <f t="shared" si="21"/>
        <v>5.6763299999999992</v>
      </c>
      <c r="BI44" s="96">
        <f t="shared" si="22"/>
        <v>5.6536700000000009</v>
      </c>
      <c r="BJ44" s="96">
        <f t="shared" si="23"/>
        <v>3.0591000000000004</v>
      </c>
      <c r="BK44" s="96">
        <f t="shared" si="24"/>
        <v>7.3191800000000002</v>
      </c>
      <c r="BL44" s="96">
        <f t="shared" si="25"/>
        <v>0.53250999999999993</v>
      </c>
      <c r="BM44" s="98">
        <f t="shared" si="26"/>
        <v>0</v>
      </c>
      <c r="BN44" s="113">
        <f t="shared" si="27"/>
        <v>14106196.728959998</v>
      </c>
      <c r="BO44" s="250">
        <f t="shared" si="174"/>
        <v>5462636.3993999995</v>
      </c>
      <c r="BP44" s="250">
        <f t="shared" si="175"/>
        <v>0</v>
      </c>
      <c r="BQ44" s="113">
        <f t="shared" si="176"/>
        <v>2097183.7329600002</v>
      </c>
      <c r="BR44" s="113">
        <f t="shared" si="177"/>
        <v>448141.21668000001</v>
      </c>
      <c r="BS44" s="113">
        <f t="shared" si="178"/>
        <v>93728.88192</v>
      </c>
      <c r="BT44" s="113">
        <f t="shared" si="179"/>
        <v>254825.39771999998</v>
      </c>
      <c r="BU44" s="113">
        <f t="shared" si="180"/>
        <v>1467442.8075599999</v>
      </c>
      <c r="BV44" s="113">
        <f t="shared" si="181"/>
        <v>1461584.7524400004</v>
      </c>
      <c r="BW44" s="113">
        <f t="shared" si="182"/>
        <v>790837.44120000012</v>
      </c>
      <c r="BX44" s="113">
        <f t="shared" si="183"/>
        <v>1892151.80376</v>
      </c>
      <c r="BY44" s="113">
        <f t="shared" si="184"/>
        <v>137664.29531999998</v>
      </c>
      <c r="BZ44" s="113">
        <f t="shared" si="185"/>
        <v>0</v>
      </c>
    </row>
    <row r="45" spans="1:78" ht="12" customHeight="1" x14ac:dyDescent="0.25">
      <c r="A45" s="18">
        <f t="shared" si="38"/>
        <v>41</v>
      </c>
      <c r="B45" s="6" t="s">
        <v>34</v>
      </c>
      <c r="C45" s="10">
        <f t="shared" si="0"/>
        <v>644.9</v>
      </c>
      <c r="D45" s="7">
        <v>644.9</v>
      </c>
      <c r="E45" s="7">
        <v>0</v>
      </c>
      <c r="F45" s="7">
        <v>62.2</v>
      </c>
      <c r="G45" s="18" t="s">
        <v>214</v>
      </c>
      <c r="H45" s="16">
        <v>7</v>
      </c>
      <c r="I45" s="16" t="s">
        <v>276</v>
      </c>
      <c r="J45" s="5">
        <v>31</v>
      </c>
      <c r="K45" s="17">
        <v>5.0999999999999996</v>
      </c>
      <c r="L45" s="17">
        <v>6.59</v>
      </c>
      <c r="M45" s="17">
        <v>8.98</v>
      </c>
      <c r="N45" s="17">
        <v>6.92</v>
      </c>
      <c r="O45" s="17">
        <v>3.15</v>
      </c>
      <c r="P45" s="17">
        <v>0</v>
      </c>
      <c r="Q45" s="17">
        <v>0</v>
      </c>
      <c r="R45" s="17">
        <v>0.26</v>
      </c>
      <c r="S45" s="3">
        <v>40</v>
      </c>
      <c r="T45" s="3">
        <v>40</v>
      </c>
      <c r="U45" s="3">
        <v>2604.04</v>
      </c>
      <c r="V45" s="17">
        <v>195.98199600000001</v>
      </c>
      <c r="W45" s="3">
        <v>42.3</v>
      </c>
      <c r="X45" s="3">
        <v>2604.04</v>
      </c>
      <c r="Y45" s="17">
        <v>7.85</v>
      </c>
      <c r="Z45" s="4">
        <v>0</v>
      </c>
      <c r="AA45" s="17">
        <v>6.73</v>
      </c>
      <c r="AB45" s="17">
        <v>10.67</v>
      </c>
      <c r="AC45" s="17">
        <v>14</v>
      </c>
      <c r="AD45" s="5">
        <f t="shared" si="73"/>
        <v>119951.4</v>
      </c>
      <c r="AE45" s="17">
        <f t="shared" si="74"/>
        <v>19733.939999999999</v>
      </c>
      <c r="AF45" s="17">
        <f t="shared" si="75"/>
        <v>25499.345999999998</v>
      </c>
      <c r="AG45" s="17">
        <f t="shared" si="76"/>
        <v>34747.212</v>
      </c>
      <c r="AH45" s="17">
        <f t="shared" si="77"/>
        <v>26776.248</v>
      </c>
      <c r="AI45" s="17">
        <f t="shared" si="78"/>
        <v>12188.61</v>
      </c>
      <c r="AJ45" s="17">
        <f t="shared" si="79"/>
        <v>0</v>
      </c>
      <c r="AK45" s="17">
        <f t="shared" si="80"/>
        <v>0</v>
      </c>
      <c r="AL45" s="17">
        <f t="shared" si="81"/>
        <v>1006.0440000000001</v>
      </c>
      <c r="AN45" s="96">
        <f>SUMIF('Page 1'!$L:$L,$B:$B,'Page 1'!$S:$S)</f>
        <v>33.17</v>
      </c>
      <c r="AO45" s="237">
        <f>SUMIF(СиР!$T$25:$Z$25,$AN$5:$AN$244,СиР!$T$26:$Z$26)</f>
        <v>13.89</v>
      </c>
      <c r="AP45" s="238"/>
      <c r="AQ45" s="96">
        <f>SUMIF(СиР!$T$25:$Z$25,$AN$5:$AN$244,СиР!$T$28:$Z$28)</f>
        <v>5.9</v>
      </c>
      <c r="AR45" s="96">
        <f>SUMIF(СиР!$T$25:$Z$25,$AN$5:$AN$244,СиР!$T$29:$Z$29)</f>
        <v>1.53</v>
      </c>
      <c r="AS45" s="96">
        <f>SUMIF(СиР!$T$25:$Z$25,$AN$5:$AN$244,СиР!$T$30:$Z$30)</f>
        <v>0.32</v>
      </c>
      <c r="AT45" s="96">
        <f>SUMIF(СиР!$T$25:$Z$25,$AN$5:$AN$244,СиР!$T$31:$Z$31)</f>
        <v>0.6</v>
      </c>
      <c r="AU45" s="96">
        <f>SUMIF(СиР!$T$25:$Z$25,$AN$5:$AN$244,СиР!$T$32:$Z$32)</f>
        <v>5.01</v>
      </c>
      <c r="AV45" s="96">
        <f>SUMIF(СиР!$T$25:$Z$25,$AN$5:$AN$244,СиР!$T$33:$Z$33)</f>
        <v>4.99</v>
      </c>
      <c r="AW45" s="96">
        <f>SUMIF(СиР!$T$25:$Z$25,$AN$5:$AN$244,СиР!$T$34:$Z$34)</f>
        <v>0</v>
      </c>
      <c r="AX45" s="96">
        <f>SUMIF(СиР!$T$25:$Z$25,$AN$5:$AN$244,СиР!$T$35:$Z$35)</f>
        <v>0</v>
      </c>
      <c r="AY45" s="96">
        <f>SUMIF(СиР!$T$25:$Z$25,$AN$5:$AN$244,СиР!$T$36:$Z$36)</f>
        <v>0</v>
      </c>
      <c r="AZ45" s="98">
        <f>SUMIF(СиР!$T$25:$Z$25,$AN$5:$AN$244,СиР!$T$37:$Z$37)</f>
        <v>0.93</v>
      </c>
      <c r="BA45" s="96">
        <f t="shared" si="173"/>
        <v>37.581610000000005</v>
      </c>
      <c r="BB45" s="237">
        <f t="shared" si="15"/>
        <v>15.737370000000004</v>
      </c>
      <c r="BC45" s="238">
        <f t="shared" si="16"/>
        <v>0</v>
      </c>
      <c r="BD45" s="96">
        <f t="shared" si="17"/>
        <v>6.6847000000000012</v>
      </c>
      <c r="BE45" s="96">
        <f t="shared" si="18"/>
        <v>1.7334900000000002</v>
      </c>
      <c r="BF45" s="96">
        <f t="shared" si="19"/>
        <v>0.36256000000000005</v>
      </c>
      <c r="BG45" s="96">
        <f t="shared" si="20"/>
        <v>0.67980000000000007</v>
      </c>
      <c r="BH45" s="96">
        <f t="shared" si="21"/>
        <v>5.6763300000000001</v>
      </c>
      <c r="BI45" s="96">
        <f t="shared" si="22"/>
        <v>5.65367</v>
      </c>
      <c r="BJ45" s="96">
        <f t="shared" si="23"/>
        <v>0</v>
      </c>
      <c r="BK45" s="96">
        <f t="shared" si="24"/>
        <v>0</v>
      </c>
      <c r="BL45" s="96">
        <f t="shared" si="25"/>
        <v>0</v>
      </c>
      <c r="BM45" s="98">
        <f t="shared" si="26"/>
        <v>1.0536900000000002</v>
      </c>
      <c r="BN45" s="113">
        <f t="shared" si="27"/>
        <v>285146.46889000008</v>
      </c>
      <c r="BO45" s="250">
        <f t="shared" si="174"/>
        <v>119405.62113000003</v>
      </c>
      <c r="BP45" s="250">
        <f t="shared" si="175"/>
        <v>0</v>
      </c>
      <c r="BQ45" s="113">
        <f t="shared" si="176"/>
        <v>50719.450300000004</v>
      </c>
      <c r="BR45" s="113">
        <f t="shared" si="177"/>
        <v>13152.67101</v>
      </c>
      <c r="BS45" s="113">
        <f t="shared" si="178"/>
        <v>2750.88544</v>
      </c>
      <c r="BT45" s="113">
        <f t="shared" si="179"/>
        <v>5157.9102000000003</v>
      </c>
      <c r="BU45" s="113">
        <f t="shared" si="180"/>
        <v>43068.550169999995</v>
      </c>
      <c r="BV45" s="113">
        <f t="shared" si="181"/>
        <v>42896.619829999996</v>
      </c>
      <c r="BW45" s="113">
        <f t="shared" si="182"/>
        <v>0</v>
      </c>
      <c r="BX45" s="113">
        <f t="shared" si="183"/>
        <v>0</v>
      </c>
      <c r="BY45" s="113">
        <f t="shared" si="184"/>
        <v>0</v>
      </c>
      <c r="BZ45" s="113">
        <f t="shared" si="185"/>
        <v>7994.7608100000016</v>
      </c>
    </row>
    <row r="46" spans="1:78" ht="12" customHeight="1" x14ac:dyDescent="0.25">
      <c r="A46" s="18">
        <f t="shared" si="38"/>
        <v>42</v>
      </c>
      <c r="B46" s="6" t="s">
        <v>35</v>
      </c>
      <c r="C46" s="10">
        <f t="shared" si="0"/>
        <v>1486.2</v>
      </c>
      <c r="D46" s="7">
        <v>1376.2</v>
      </c>
      <c r="E46" s="7">
        <v>110</v>
      </c>
      <c r="F46" s="7">
        <v>88.8</v>
      </c>
      <c r="G46" s="18" t="s">
        <v>212</v>
      </c>
      <c r="H46" s="16">
        <v>9</v>
      </c>
      <c r="I46" s="16" t="s">
        <v>275</v>
      </c>
      <c r="J46" s="9">
        <v>20.440000000000001</v>
      </c>
      <c r="K46" s="17">
        <v>3.11</v>
      </c>
      <c r="L46" s="17">
        <v>4.0599999999999996</v>
      </c>
      <c r="M46" s="17">
        <v>7</v>
      </c>
      <c r="N46" s="17">
        <v>4</v>
      </c>
      <c r="O46" s="17">
        <v>2.0499999999999998</v>
      </c>
      <c r="P46" s="17">
        <v>0</v>
      </c>
      <c r="Q46" s="17">
        <v>0</v>
      </c>
      <c r="R46" s="17">
        <v>0.22</v>
      </c>
      <c r="S46" s="3">
        <v>40</v>
      </c>
      <c r="T46" s="3">
        <v>0</v>
      </c>
      <c r="U46" s="3">
        <v>0</v>
      </c>
      <c r="V46" s="17">
        <v>0</v>
      </c>
      <c r="W46" s="3">
        <v>42.3</v>
      </c>
      <c r="X46" s="3">
        <v>2604.04</v>
      </c>
      <c r="Y46" s="17">
        <v>6.92</v>
      </c>
      <c r="Z46" s="4">
        <v>0</v>
      </c>
      <c r="AA46" s="17">
        <v>6.73</v>
      </c>
      <c r="AB46" s="17">
        <v>10.67</v>
      </c>
      <c r="AC46" s="17">
        <v>14</v>
      </c>
      <c r="AD46" s="5">
        <f t="shared" si="73"/>
        <v>182267.56800000003</v>
      </c>
      <c r="AE46" s="17">
        <f t="shared" si="74"/>
        <v>27732.492000000002</v>
      </c>
      <c r="AF46" s="17">
        <f t="shared" si="75"/>
        <v>36203.831999999995</v>
      </c>
      <c r="AG46" s="17">
        <f t="shared" si="76"/>
        <v>62420.399999999994</v>
      </c>
      <c r="AH46" s="17">
        <f t="shared" si="77"/>
        <v>35668.800000000003</v>
      </c>
      <c r="AI46" s="17">
        <f t="shared" si="78"/>
        <v>18280.260000000002</v>
      </c>
      <c r="AJ46" s="17">
        <f t="shared" si="79"/>
        <v>0</v>
      </c>
      <c r="AK46" s="17">
        <f t="shared" si="80"/>
        <v>0</v>
      </c>
      <c r="AL46" s="17">
        <f t="shared" si="81"/>
        <v>1961.7840000000001</v>
      </c>
      <c r="AN46" s="96">
        <f>SUMIF('Page 1'!$L:$L,$B:$B,'Page 1'!$S:$S)</f>
        <v>26.91</v>
      </c>
      <c r="AO46" s="237">
        <f>SUMIF(СиР!$T$25:$Z$25,$AN$5:$AN$244,СиР!$T$26:$Z$26)</f>
        <v>7.81</v>
      </c>
      <c r="AP46" s="238"/>
      <c r="AQ46" s="96">
        <f>SUMIF(СиР!$T$25:$Z$25,$AN$5:$AN$244,СиР!$T$28:$Z$28)</f>
        <v>8.4499999999999993</v>
      </c>
      <c r="AR46" s="96">
        <f>SUMIF(СиР!$T$25:$Z$25,$AN$5:$AN$244,СиР!$T$29:$Z$29)</f>
        <v>1.53</v>
      </c>
      <c r="AS46" s="96">
        <f>SUMIF(СиР!$T$25:$Z$25,$AN$5:$AN$244,СиР!$T$30:$Z$30)</f>
        <v>0.18</v>
      </c>
      <c r="AT46" s="96">
        <f>SUMIF(СиР!$T$25:$Z$25,$AN$5:$AN$244,СиР!$T$31:$Z$31)</f>
        <v>0.48</v>
      </c>
      <c r="AU46" s="96">
        <f>SUMIF(СиР!$T$25:$Z$25,$AN$5:$AN$244,СиР!$T$32:$Z$32)</f>
        <v>4.93</v>
      </c>
      <c r="AV46" s="96">
        <f>SUMIF(СиР!$T$25:$Z$25,$AN$5:$AN$244,СиР!$T$33:$Z$33)</f>
        <v>2.6</v>
      </c>
      <c r="AW46" s="96">
        <f>SUMIF(СиР!$T$25:$Z$25,$AN$5:$AN$244,СиР!$T$34:$Z$34)</f>
        <v>0</v>
      </c>
      <c r="AX46" s="96">
        <f>SUMIF(СиР!$T$25:$Z$25,$AN$5:$AN$244,СиР!$T$35:$Z$35)</f>
        <v>0</v>
      </c>
      <c r="AY46" s="96">
        <f>SUMIF(СиР!$T$25:$Z$25,$AN$5:$AN$244,СиР!$T$36:$Z$36)</f>
        <v>0</v>
      </c>
      <c r="AZ46" s="98">
        <f>SUMIF(СиР!$T$25:$Z$25,$AN$5:$AN$244,СиР!$T$37:$Z$37)</f>
        <v>0.93</v>
      </c>
      <c r="BA46" s="96">
        <f t="shared" si="173"/>
        <v>30.48903</v>
      </c>
      <c r="BB46" s="237">
        <f t="shared" si="15"/>
        <v>8.8487299999999998</v>
      </c>
      <c r="BC46" s="238">
        <f t="shared" si="16"/>
        <v>0</v>
      </c>
      <c r="BD46" s="96">
        <f t="shared" si="17"/>
        <v>9.5738499999999984</v>
      </c>
      <c r="BE46" s="96">
        <f t="shared" si="18"/>
        <v>1.73349</v>
      </c>
      <c r="BF46" s="96">
        <f t="shared" si="19"/>
        <v>0.20393999999999998</v>
      </c>
      <c r="BG46" s="96">
        <f t="shared" si="20"/>
        <v>0.54383999999999999</v>
      </c>
      <c r="BH46" s="96">
        <f t="shared" si="21"/>
        <v>5.5856899999999996</v>
      </c>
      <c r="BI46" s="96">
        <f t="shared" si="22"/>
        <v>2.9458000000000002</v>
      </c>
      <c r="BJ46" s="96">
        <f t="shared" si="23"/>
        <v>0</v>
      </c>
      <c r="BK46" s="96">
        <f t="shared" si="24"/>
        <v>0</v>
      </c>
      <c r="BL46" s="96">
        <f t="shared" si="25"/>
        <v>0</v>
      </c>
      <c r="BM46" s="98">
        <f t="shared" si="26"/>
        <v>1.05369</v>
      </c>
      <c r="BN46" s="113">
        <f t="shared" si="27"/>
        <v>533115.24786</v>
      </c>
      <c r="BO46" s="250">
        <f t="shared" si="174"/>
        <v>154724.26926000003</v>
      </c>
      <c r="BP46" s="250">
        <f t="shared" si="175"/>
        <v>0</v>
      </c>
      <c r="BQ46" s="113">
        <f t="shared" si="176"/>
        <v>167403.33869999999</v>
      </c>
      <c r="BR46" s="113">
        <f t="shared" si="177"/>
        <v>30310.900379999999</v>
      </c>
      <c r="BS46" s="113">
        <f t="shared" si="178"/>
        <v>3565.9882799999996</v>
      </c>
      <c r="BT46" s="113">
        <f t="shared" si="179"/>
        <v>9509.3020799999995</v>
      </c>
      <c r="BU46" s="113">
        <f t="shared" si="180"/>
        <v>97668.456779999993</v>
      </c>
      <c r="BV46" s="113">
        <f t="shared" si="181"/>
        <v>51508.719600000004</v>
      </c>
      <c r="BW46" s="113">
        <f t="shared" si="182"/>
        <v>0</v>
      </c>
      <c r="BX46" s="113">
        <f t="shared" si="183"/>
        <v>0</v>
      </c>
      <c r="BY46" s="113">
        <f t="shared" si="184"/>
        <v>0</v>
      </c>
      <c r="BZ46" s="113">
        <f t="shared" si="185"/>
        <v>18424.272779999999</v>
      </c>
    </row>
    <row r="47" spans="1:78" ht="12" customHeight="1" x14ac:dyDescent="0.25">
      <c r="A47" s="18">
        <f t="shared" si="38"/>
        <v>43</v>
      </c>
      <c r="B47" s="6" t="s">
        <v>208</v>
      </c>
      <c r="C47" s="10">
        <f t="shared" si="0"/>
        <v>879.9</v>
      </c>
      <c r="D47" s="7">
        <v>879.9</v>
      </c>
      <c r="E47" s="7">
        <v>0</v>
      </c>
      <c r="F47" s="7">
        <v>88.8</v>
      </c>
      <c r="G47" s="16" t="s">
        <v>212</v>
      </c>
      <c r="H47" s="16">
        <v>9</v>
      </c>
      <c r="I47" s="16" t="s">
        <v>275</v>
      </c>
      <c r="J47" s="9">
        <v>20.440000000000001</v>
      </c>
      <c r="K47" s="17">
        <v>3.11</v>
      </c>
      <c r="L47" s="17">
        <v>4.0599999999999996</v>
      </c>
      <c r="M47" s="17">
        <v>7</v>
      </c>
      <c r="N47" s="17">
        <v>4</v>
      </c>
      <c r="O47" s="17">
        <v>2.0499999999999998</v>
      </c>
      <c r="P47" s="17">
        <v>0</v>
      </c>
      <c r="Q47" s="17">
        <v>0</v>
      </c>
      <c r="R47" s="17">
        <v>0.22</v>
      </c>
      <c r="S47" s="3">
        <v>40</v>
      </c>
      <c r="T47" s="3">
        <v>0</v>
      </c>
      <c r="U47" s="3">
        <v>0</v>
      </c>
      <c r="V47" s="17">
        <v>0</v>
      </c>
      <c r="W47" s="3">
        <v>42.3</v>
      </c>
      <c r="X47" s="3">
        <v>2604.04</v>
      </c>
      <c r="Y47" s="17">
        <v>6.92</v>
      </c>
      <c r="Z47" s="4">
        <v>0</v>
      </c>
      <c r="AA47" s="17">
        <v>6.73</v>
      </c>
      <c r="AB47" s="17">
        <v>10.67</v>
      </c>
      <c r="AC47" s="17">
        <v>14</v>
      </c>
      <c r="AD47" s="5">
        <f t="shared" ref="AD47:AD110" si="186">$C47*J47*6</f>
        <v>107910.93599999999</v>
      </c>
      <c r="AE47" s="17">
        <f t="shared" ref="AE47:AE110" si="187">$C47*K47*6</f>
        <v>16418.934000000001</v>
      </c>
      <c r="AF47" s="17">
        <f t="shared" ref="AF47:AF110" si="188">$C47*L47*6</f>
        <v>21434.363999999998</v>
      </c>
      <c r="AG47" s="17">
        <f t="shared" ref="AG47:AG110" si="189">$C47*M47*6</f>
        <v>36955.800000000003</v>
      </c>
      <c r="AH47" s="17">
        <f t="shared" ref="AH47:AH110" si="190">$C47*N47*6</f>
        <v>21117.599999999999</v>
      </c>
      <c r="AI47" s="17">
        <f t="shared" ref="AI47:AI110" si="191">$C47*O47*6</f>
        <v>10822.769999999999</v>
      </c>
      <c r="AJ47" s="17">
        <f t="shared" ref="AJ47:AJ110" si="192">$C47*P47*6</f>
        <v>0</v>
      </c>
      <c r="AK47" s="17">
        <f t="shared" ref="AK47:AK110" si="193">$C47*Q47*6</f>
        <v>0</v>
      </c>
      <c r="AL47" s="17">
        <f t="shared" ref="AL47:AL110" si="194">$C47*R47*6</f>
        <v>1161.4680000000001</v>
      </c>
      <c r="AN47" s="96">
        <f>SUMIF('Page 1'!$L:$L,$B:$B,'Page 1'!$S:$S)</f>
        <v>26.91</v>
      </c>
      <c r="AO47" s="237">
        <f>SUMIF(СиР!$T$25:$Z$25,$AN$5:$AN$244,СиР!$T$26:$Z$26)</f>
        <v>7.81</v>
      </c>
      <c r="AP47" s="238"/>
      <c r="AQ47" s="96">
        <f>SUMIF(СиР!$T$25:$Z$25,$AN$5:$AN$244,СиР!$T$28:$Z$28)</f>
        <v>8.4499999999999993</v>
      </c>
      <c r="AR47" s="96">
        <f>SUMIF(СиР!$T$25:$Z$25,$AN$5:$AN$244,СиР!$T$29:$Z$29)</f>
        <v>1.53</v>
      </c>
      <c r="AS47" s="96">
        <f>SUMIF(СиР!$T$25:$Z$25,$AN$5:$AN$244,СиР!$T$30:$Z$30)</f>
        <v>0.18</v>
      </c>
      <c r="AT47" s="96">
        <f>SUMIF(СиР!$T$25:$Z$25,$AN$5:$AN$244,СиР!$T$31:$Z$31)</f>
        <v>0.48</v>
      </c>
      <c r="AU47" s="96">
        <f>SUMIF(СиР!$T$25:$Z$25,$AN$5:$AN$244,СиР!$T$32:$Z$32)</f>
        <v>4.93</v>
      </c>
      <c r="AV47" s="96">
        <f>SUMIF(СиР!$T$25:$Z$25,$AN$5:$AN$244,СиР!$T$33:$Z$33)</f>
        <v>2.6</v>
      </c>
      <c r="AW47" s="96">
        <f>SUMIF(СиР!$T$25:$Z$25,$AN$5:$AN$244,СиР!$T$34:$Z$34)</f>
        <v>0</v>
      </c>
      <c r="AX47" s="96">
        <f>SUMIF(СиР!$T$25:$Z$25,$AN$5:$AN$244,СиР!$T$35:$Z$35)</f>
        <v>0</v>
      </c>
      <c r="AY47" s="96">
        <f>SUMIF(СиР!$T$25:$Z$25,$AN$5:$AN$244,СиР!$T$36:$Z$36)</f>
        <v>0</v>
      </c>
      <c r="AZ47" s="98">
        <f>SUMIF(СиР!$T$25:$Z$25,$AN$5:$AN$244,СиР!$T$37:$Z$37)</f>
        <v>0.93</v>
      </c>
      <c r="BA47" s="96">
        <f t="shared" si="173"/>
        <v>30.48903</v>
      </c>
      <c r="BB47" s="237">
        <f t="shared" si="15"/>
        <v>8.8487299999999998</v>
      </c>
      <c r="BC47" s="238">
        <f t="shared" si="16"/>
        <v>0</v>
      </c>
      <c r="BD47" s="96">
        <f t="shared" si="17"/>
        <v>9.5738499999999984</v>
      </c>
      <c r="BE47" s="96">
        <f t="shared" si="18"/>
        <v>1.73349</v>
      </c>
      <c r="BF47" s="96">
        <f t="shared" si="19"/>
        <v>0.20393999999999998</v>
      </c>
      <c r="BG47" s="96">
        <f t="shared" si="20"/>
        <v>0.54383999999999999</v>
      </c>
      <c r="BH47" s="96">
        <f t="shared" si="21"/>
        <v>5.5856899999999996</v>
      </c>
      <c r="BI47" s="96">
        <f t="shared" si="22"/>
        <v>2.9458000000000002</v>
      </c>
      <c r="BJ47" s="96">
        <f t="shared" si="23"/>
        <v>0</v>
      </c>
      <c r="BK47" s="96">
        <f t="shared" si="24"/>
        <v>0</v>
      </c>
      <c r="BL47" s="96">
        <f t="shared" si="25"/>
        <v>0</v>
      </c>
      <c r="BM47" s="98">
        <f t="shared" si="26"/>
        <v>1.05369</v>
      </c>
      <c r="BN47" s="113">
        <f t="shared" si="27"/>
        <v>315629.19296999997</v>
      </c>
      <c r="BO47" s="250">
        <f t="shared" si="174"/>
        <v>91604.01327000001</v>
      </c>
      <c r="BP47" s="250">
        <f t="shared" si="175"/>
        <v>0</v>
      </c>
      <c r="BQ47" s="113">
        <f t="shared" si="176"/>
        <v>99110.616149999987</v>
      </c>
      <c r="BR47" s="113">
        <f t="shared" si="177"/>
        <v>17945.47251</v>
      </c>
      <c r="BS47" s="113">
        <f t="shared" si="178"/>
        <v>2111.2320599999994</v>
      </c>
      <c r="BT47" s="113">
        <f t="shared" si="179"/>
        <v>5629.9521599999998</v>
      </c>
      <c r="BU47" s="113">
        <f t="shared" si="180"/>
        <v>57824.300309999991</v>
      </c>
      <c r="BV47" s="113">
        <f t="shared" si="181"/>
        <v>30495.574199999999</v>
      </c>
      <c r="BW47" s="113">
        <f t="shared" si="182"/>
        <v>0</v>
      </c>
      <c r="BX47" s="113">
        <f t="shared" si="183"/>
        <v>0</v>
      </c>
      <c r="BY47" s="113">
        <f t="shared" si="184"/>
        <v>0</v>
      </c>
      <c r="BZ47" s="113">
        <f t="shared" si="185"/>
        <v>10908.032309999999</v>
      </c>
    </row>
    <row r="48" spans="1:78" ht="12" customHeight="1" x14ac:dyDescent="0.25">
      <c r="A48" s="18">
        <f t="shared" si="38"/>
        <v>44</v>
      </c>
      <c r="B48" s="6" t="s">
        <v>206</v>
      </c>
      <c r="C48" s="10">
        <f t="shared" si="0"/>
        <v>886.63</v>
      </c>
      <c r="D48" s="7">
        <v>886.63</v>
      </c>
      <c r="E48" s="7">
        <v>0</v>
      </c>
      <c r="F48" s="7">
        <v>89.5</v>
      </c>
      <c r="G48" s="16" t="s">
        <v>212</v>
      </c>
      <c r="H48" s="16">
        <v>9</v>
      </c>
      <c r="I48" s="16" t="s">
        <v>275</v>
      </c>
      <c r="J48" s="9">
        <v>20.440000000000001</v>
      </c>
      <c r="K48" s="17">
        <v>3.11</v>
      </c>
      <c r="L48" s="17">
        <v>4.0599999999999996</v>
      </c>
      <c r="M48" s="17">
        <v>7</v>
      </c>
      <c r="N48" s="17">
        <v>4</v>
      </c>
      <c r="O48" s="17">
        <v>2.0499999999999998</v>
      </c>
      <c r="P48" s="17">
        <v>0</v>
      </c>
      <c r="Q48" s="17">
        <v>0</v>
      </c>
      <c r="R48" s="17">
        <v>0.22</v>
      </c>
      <c r="S48" s="3">
        <v>40</v>
      </c>
      <c r="T48" s="3">
        <v>0</v>
      </c>
      <c r="U48" s="3">
        <v>0</v>
      </c>
      <c r="V48" s="17">
        <v>0</v>
      </c>
      <c r="W48" s="3">
        <v>42.3</v>
      </c>
      <c r="X48" s="3">
        <v>2604.04</v>
      </c>
      <c r="Y48" s="17">
        <v>6.92</v>
      </c>
      <c r="Z48" s="4">
        <v>0</v>
      </c>
      <c r="AA48" s="17">
        <v>6.73</v>
      </c>
      <c r="AB48" s="17">
        <v>10.67</v>
      </c>
      <c r="AC48" s="17">
        <v>14</v>
      </c>
      <c r="AD48" s="5">
        <f t="shared" si="186"/>
        <v>108736.30320000002</v>
      </c>
      <c r="AE48" s="17">
        <f t="shared" si="187"/>
        <v>16544.515800000001</v>
      </c>
      <c r="AF48" s="17">
        <f t="shared" si="188"/>
        <v>21598.306799999998</v>
      </c>
      <c r="AG48" s="17">
        <f t="shared" si="189"/>
        <v>37238.46</v>
      </c>
      <c r="AH48" s="17">
        <f t="shared" si="190"/>
        <v>21279.119999999999</v>
      </c>
      <c r="AI48" s="17">
        <f t="shared" si="191"/>
        <v>10905.548999999999</v>
      </c>
      <c r="AJ48" s="17">
        <f t="shared" si="192"/>
        <v>0</v>
      </c>
      <c r="AK48" s="17">
        <f t="shared" si="193"/>
        <v>0</v>
      </c>
      <c r="AL48" s="17">
        <f t="shared" si="194"/>
        <v>1170.3516</v>
      </c>
      <c r="AN48" s="96">
        <f>SUMIF('Page 1'!$L:$L,$B:$B,'Page 1'!$S:$S)</f>
        <v>26.91</v>
      </c>
      <c r="AO48" s="237">
        <f>SUMIF(СиР!$T$25:$Z$25,$AN$5:$AN$244,СиР!$T$26:$Z$26)</f>
        <v>7.81</v>
      </c>
      <c r="AP48" s="238"/>
      <c r="AQ48" s="96">
        <f>SUMIF(СиР!$T$25:$Z$25,$AN$5:$AN$244,СиР!$T$28:$Z$28)</f>
        <v>8.4499999999999993</v>
      </c>
      <c r="AR48" s="96">
        <f>SUMIF(СиР!$T$25:$Z$25,$AN$5:$AN$244,СиР!$T$29:$Z$29)</f>
        <v>1.53</v>
      </c>
      <c r="AS48" s="96">
        <f>SUMIF(СиР!$T$25:$Z$25,$AN$5:$AN$244,СиР!$T$30:$Z$30)</f>
        <v>0.18</v>
      </c>
      <c r="AT48" s="96">
        <f>SUMIF(СиР!$T$25:$Z$25,$AN$5:$AN$244,СиР!$T$31:$Z$31)</f>
        <v>0.48</v>
      </c>
      <c r="AU48" s="96">
        <f>SUMIF(СиР!$T$25:$Z$25,$AN$5:$AN$244,СиР!$T$32:$Z$32)</f>
        <v>4.93</v>
      </c>
      <c r="AV48" s="96">
        <f>SUMIF(СиР!$T$25:$Z$25,$AN$5:$AN$244,СиР!$T$33:$Z$33)</f>
        <v>2.6</v>
      </c>
      <c r="AW48" s="96">
        <f>SUMIF(СиР!$T$25:$Z$25,$AN$5:$AN$244,СиР!$T$34:$Z$34)</f>
        <v>0</v>
      </c>
      <c r="AX48" s="96">
        <f>SUMIF(СиР!$T$25:$Z$25,$AN$5:$AN$244,СиР!$T$35:$Z$35)</f>
        <v>0</v>
      </c>
      <c r="AY48" s="96">
        <f>SUMIF(СиР!$T$25:$Z$25,$AN$5:$AN$244,СиР!$T$36:$Z$36)</f>
        <v>0</v>
      </c>
      <c r="AZ48" s="98">
        <f>SUMIF(СиР!$T$25:$Z$25,$AN$5:$AN$244,СиР!$T$37:$Z$37)</f>
        <v>0.93</v>
      </c>
      <c r="BA48" s="96">
        <f t="shared" si="173"/>
        <v>30.48903</v>
      </c>
      <c r="BB48" s="237">
        <f t="shared" si="15"/>
        <v>8.8487299999999998</v>
      </c>
      <c r="BC48" s="238">
        <f t="shared" si="16"/>
        <v>0</v>
      </c>
      <c r="BD48" s="96">
        <f t="shared" si="17"/>
        <v>9.5738499999999984</v>
      </c>
      <c r="BE48" s="96">
        <f t="shared" si="18"/>
        <v>1.73349</v>
      </c>
      <c r="BF48" s="96">
        <f t="shared" si="19"/>
        <v>0.20393999999999998</v>
      </c>
      <c r="BG48" s="96">
        <f t="shared" si="20"/>
        <v>0.54383999999999999</v>
      </c>
      <c r="BH48" s="96">
        <f t="shared" si="21"/>
        <v>5.5856899999999996</v>
      </c>
      <c r="BI48" s="96">
        <f t="shared" si="22"/>
        <v>2.9458000000000002</v>
      </c>
      <c r="BJ48" s="96">
        <f t="shared" si="23"/>
        <v>0</v>
      </c>
      <c r="BK48" s="96">
        <f t="shared" si="24"/>
        <v>0</v>
      </c>
      <c r="BL48" s="96">
        <f t="shared" si="25"/>
        <v>0</v>
      </c>
      <c r="BM48" s="98">
        <f t="shared" si="26"/>
        <v>1.05369</v>
      </c>
      <c r="BN48" s="113">
        <f t="shared" si="27"/>
        <v>318043.31328900007</v>
      </c>
      <c r="BO48" s="250">
        <f t="shared" si="174"/>
        <v>92304.65539900001</v>
      </c>
      <c r="BP48" s="250">
        <f t="shared" si="175"/>
        <v>0</v>
      </c>
      <c r="BQ48" s="113">
        <f t="shared" si="176"/>
        <v>99868.673254999987</v>
      </c>
      <c r="BR48" s="113">
        <f t="shared" si="177"/>
        <v>18082.730187000001</v>
      </c>
      <c r="BS48" s="113">
        <f t="shared" si="178"/>
        <v>2127.3800219999994</v>
      </c>
      <c r="BT48" s="113">
        <f t="shared" si="179"/>
        <v>5673.0133919999998</v>
      </c>
      <c r="BU48" s="113">
        <f t="shared" si="180"/>
        <v>58266.575046999998</v>
      </c>
      <c r="BV48" s="113">
        <f t="shared" si="181"/>
        <v>30728.822540000001</v>
      </c>
      <c r="BW48" s="113">
        <f t="shared" si="182"/>
        <v>0</v>
      </c>
      <c r="BX48" s="113">
        <f t="shared" si="183"/>
        <v>0</v>
      </c>
      <c r="BY48" s="113">
        <f t="shared" si="184"/>
        <v>0</v>
      </c>
      <c r="BZ48" s="113">
        <f t="shared" si="185"/>
        <v>10991.463446999998</v>
      </c>
    </row>
    <row r="49" spans="1:78" ht="12" customHeight="1" x14ac:dyDescent="0.25">
      <c r="A49" s="18">
        <f t="shared" si="38"/>
        <v>45</v>
      </c>
      <c r="B49" s="6" t="s">
        <v>36</v>
      </c>
      <c r="C49" s="10">
        <f t="shared" si="0"/>
        <v>885.3</v>
      </c>
      <c r="D49" s="7">
        <v>885.3</v>
      </c>
      <c r="E49" s="7">
        <v>0</v>
      </c>
      <c r="F49" s="7">
        <v>88.8</v>
      </c>
      <c r="G49" s="16" t="s">
        <v>212</v>
      </c>
      <c r="H49" s="16">
        <v>9</v>
      </c>
      <c r="I49" s="16" t="s">
        <v>275</v>
      </c>
      <c r="J49" s="9">
        <v>20.440000000000001</v>
      </c>
      <c r="K49" s="17">
        <v>3.11</v>
      </c>
      <c r="L49" s="17">
        <v>4.0599999999999996</v>
      </c>
      <c r="M49" s="17">
        <v>7</v>
      </c>
      <c r="N49" s="17">
        <v>4</v>
      </c>
      <c r="O49" s="17">
        <v>2.0499999999999998</v>
      </c>
      <c r="P49" s="17">
        <v>0</v>
      </c>
      <c r="Q49" s="17">
        <v>0</v>
      </c>
      <c r="R49" s="17">
        <v>0.22</v>
      </c>
      <c r="S49" s="3">
        <v>40</v>
      </c>
      <c r="T49" s="3">
        <v>0</v>
      </c>
      <c r="U49" s="3">
        <v>0</v>
      </c>
      <c r="V49" s="17">
        <v>0</v>
      </c>
      <c r="W49" s="3">
        <v>42.3</v>
      </c>
      <c r="X49" s="3">
        <v>2604.04</v>
      </c>
      <c r="Y49" s="17">
        <v>6.92</v>
      </c>
      <c r="Z49" s="4">
        <v>0</v>
      </c>
      <c r="AA49" s="17">
        <v>6.73</v>
      </c>
      <c r="AB49" s="17">
        <v>10.67</v>
      </c>
      <c r="AC49" s="17">
        <v>14</v>
      </c>
      <c r="AD49" s="5">
        <f t="shared" si="186"/>
        <v>108573.192</v>
      </c>
      <c r="AE49" s="17">
        <f t="shared" si="187"/>
        <v>16519.698</v>
      </c>
      <c r="AF49" s="17">
        <f t="shared" si="188"/>
        <v>21565.907999999996</v>
      </c>
      <c r="AG49" s="17">
        <f t="shared" si="189"/>
        <v>37182.6</v>
      </c>
      <c r="AH49" s="17">
        <f t="shared" si="190"/>
        <v>21247.199999999997</v>
      </c>
      <c r="AI49" s="17">
        <f t="shared" si="191"/>
        <v>10889.189999999999</v>
      </c>
      <c r="AJ49" s="17">
        <f t="shared" si="192"/>
        <v>0</v>
      </c>
      <c r="AK49" s="17">
        <f t="shared" si="193"/>
        <v>0</v>
      </c>
      <c r="AL49" s="17">
        <f t="shared" si="194"/>
        <v>1168.596</v>
      </c>
      <c r="AN49" s="96">
        <f>SUMIF('Page 1'!$L:$L,$B:$B,'Page 1'!$S:$S)</f>
        <v>26.91</v>
      </c>
      <c r="AO49" s="237">
        <f>SUMIF(СиР!$T$25:$Z$25,$AN$5:$AN$244,СиР!$T$26:$Z$26)</f>
        <v>7.81</v>
      </c>
      <c r="AP49" s="238"/>
      <c r="AQ49" s="96">
        <f>SUMIF(СиР!$T$25:$Z$25,$AN$5:$AN$244,СиР!$T$28:$Z$28)</f>
        <v>8.4499999999999993</v>
      </c>
      <c r="AR49" s="96">
        <f>SUMIF(СиР!$T$25:$Z$25,$AN$5:$AN$244,СиР!$T$29:$Z$29)</f>
        <v>1.53</v>
      </c>
      <c r="AS49" s="96">
        <f>SUMIF(СиР!$T$25:$Z$25,$AN$5:$AN$244,СиР!$T$30:$Z$30)</f>
        <v>0.18</v>
      </c>
      <c r="AT49" s="96">
        <f>SUMIF(СиР!$T$25:$Z$25,$AN$5:$AN$244,СиР!$T$31:$Z$31)</f>
        <v>0.48</v>
      </c>
      <c r="AU49" s="96">
        <f>SUMIF(СиР!$T$25:$Z$25,$AN$5:$AN$244,СиР!$T$32:$Z$32)</f>
        <v>4.93</v>
      </c>
      <c r="AV49" s="96">
        <f>SUMIF(СиР!$T$25:$Z$25,$AN$5:$AN$244,СиР!$T$33:$Z$33)</f>
        <v>2.6</v>
      </c>
      <c r="AW49" s="96">
        <f>SUMIF(СиР!$T$25:$Z$25,$AN$5:$AN$244,СиР!$T$34:$Z$34)</f>
        <v>0</v>
      </c>
      <c r="AX49" s="96">
        <f>SUMIF(СиР!$T$25:$Z$25,$AN$5:$AN$244,СиР!$T$35:$Z$35)</f>
        <v>0</v>
      </c>
      <c r="AY49" s="96">
        <f>SUMIF(СиР!$T$25:$Z$25,$AN$5:$AN$244,СиР!$T$36:$Z$36)</f>
        <v>0</v>
      </c>
      <c r="AZ49" s="98">
        <f>SUMIF(СиР!$T$25:$Z$25,$AN$5:$AN$244,СиР!$T$37:$Z$37)</f>
        <v>0.93</v>
      </c>
      <c r="BA49" s="96">
        <f t="shared" si="173"/>
        <v>30.48903</v>
      </c>
      <c r="BB49" s="237">
        <f t="shared" si="15"/>
        <v>8.8487299999999998</v>
      </c>
      <c r="BC49" s="238">
        <f t="shared" si="16"/>
        <v>0</v>
      </c>
      <c r="BD49" s="96">
        <f t="shared" si="17"/>
        <v>9.5738499999999984</v>
      </c>
      <c r="BE49" s="96">
        <f t="shared" si="18"/>
        <v>1.73349</v>
      </c>
      <c r="BF49" s="96">
        <f t="shared" si="19"/>
        <v>0.20393999999999998</v>
      </c>
      <c r="BG49" s="96">
        <f t="shared" si="20"/>
        <v>0.54383999999999999</v>
      </c>
      <c r="BH49" s="96">
        <f t="shared" si="21"/>
        <v>5.5856899999999996</v>
      </c>
      <c r="BI49" s="96">
        <f t="shared" si="22"/>
        <v>2.9458000000000002</v>
      </c>
      <c r="BJ49" s="96">
        <f t="shared" si="23"/>
        <v>0</v>
      </c>
      <c r="BK49" s="96">
        <f t="shared" si="24"/>
        <v>0</v>
      </c>
      <c r="BL49" s="96">
        <f t="shared" si="25"/>
        <v>0</v>
      </c>
      <c r="BM49" s="98">
        <f t="shared" si="26"/>
        <v>1.05369</v>
      </c>
      <c r="BN49" s="113">
        <f t="shared" si="27"/>
        <v>317566.22858999996</v>
      </c>
      <c r="BO49" s="250">
        <f t="shared" si="174"/>
        <v>92166.192689999996</v>
      </c>
      <c r="BP49" s="250">
        <f t="shared" si="175"/>
        <v>0</v>
      </c>
      <c r="BQ49" s="113">
        <f t="shared" si="176"/>
        <v>99718.864049999989</v>
      </c>
      <c r="BR49" s="113">
        <f t="shared" si="177"/>
        <v>18055.60497</v>
      </c>
      <c r="BS49" s="113">
        <f t="shared" si="178"/>
        <v>2124.1888199999994</v>
      </c>
      <c r="BT49" s="113">
        <f t="shared" si="179"/>
        <v>5664.5035199999993</v>
      </c>
      <c r="BU49" s="113">
        <f t="shared" si="180"/>
        <v>58179.171569999991</v>
      </c>
      <c r="BV49" s="113">
        <f t="shared" si="181"/>
        <v>30682.7274</v>
      </c>
      <c r="BW49" s="113">
        <f t="shared" si="182"/>
        <v>0</v>
      </c>
      <c r="BX49" s="113">
        <f t="shared" si="183"/>
        <v>0</v>
      </c>
      <c r="BY49" s="113">
        <f t="shared" si="184"/>
        <v>0</v>
      </c>
      <c r="BZ49" s="113">
        <f t="shared" si="185"/>
        <v>10974.975569999999</v>
      </c>
    </row>
    <row r="50" spans="1:78" ht="12" customHeight="1" x14ac:dyDescent="0.25">
      <c r="A50" s="18">
        <f t="shared" si="38"/>
        <v>46</v>
      </c>
      <c r="B50" s="6" t="s">
        <v>37</v>
      </c>
      <c r="C50" s="10">
        <f t="shared" si="0"/>
        <v>1380.65</v>
      </c>
      <c r="D50" s="7">
        <v>1380.65</v>
      </c>
      <c r="E50" s="7">
        <v>0</v>
      </c>
      <c r="F50" s="7">
        <v>142.19999999999999</v>
      </c>
      <c r="G50" s="16" t="s">
        <v>212</v>
      </c>
      <c r="H50" s="16">
        <v>9</v>
      </c>
      <c r="I50" s="16" t="s">
        <v>275</v>
      </c>
      <c r="J50" s="9">
        <v>20.440000000000001</v>
      </c>
      <c r="K50" s="17">
        <v>3.11</v>
      </c>
      <c r="L50" s="17">
        <v>4.0599999999999996</v>
      </c>
      <c r="M50" s="17">
        <v>7</v>
      </c>
      <c r="N50" s="17">
        <v>4</v>
      </c>
      <c r="O50" s="17">
        <v>2.0499999999999998</v>
      </c>
      <c r="P50" s="17">
        <v>0</v>
      </c>
      <c r="Q50" s="17">
        <v>0</v>
      </c>
      <c r="R50" s="17">
        <v>0.22</v>
      </c>
      <c r="S50" s="3">
        <v>40</v>
      </c>
      <c r="T50" s="3">
        <v>0</v>
      </c>
      <c r="U50" s="3">
        <v>0</v>
      </c>
      <c r="V50" s="17">
        <v>0</v>
      </c>
      <c r="W50" s="3">
        <v>42.3</v>
      </c>
      <c r="X50" s="3">
        <v>2604.04</v>
      </c>
      <c r="Y50" s="17">
        <v>6.92</v>
      </c>
      <c r="Z50" s="4">
        <v>0</v>
      </c>
      <c r="AA50" s="17">
        <v>6.73</v>
      </c>
      <c r="AB50" s="17">
        <v>10.67</v>
      </c>
      <c r="AC50" s="17">
        <v>14</v>
      </c>
      <c r="AD50" s="5">
        <f t="shared" si="186"/>
        <v>169322.91600000003</v>
      </c>
      <c r="AE50" s="17">
        <f t="shared" si="187"/>
        <v>25762.929</v>
      </c>
      <c r="AF50" s="17">
        <f t="shared" si="188"/>
        <v>33632.633999999998</v>
      </c>
      <c r="AG50" s="17">
        <f t="shared" si="189"/>
        <v>57987.3</v>
      </c>
      <c r="AH50" s="17">
        <f t="shared" si="190"/>
        <v>33135.600000000006</v>
      </c>
      <c r="AI50" s="17">
        <f t="shared" si="191"/>
        <v>16981.994999999999</v>
      </c>
      <c r="AJ50" s="17">
        <f t="shared" si="192"/>
        <v>0</v>
      </c>
      <c r="AK50" s="17">
        <f t="shared" si="193"/>
        <v>0</v>
      </c>
      <c r="AL50" s="17">
        <f t="shared" si="194"/>
        <v>1822.4580000000001</v>
      </c>
      <c r="AN50" s="96">
        <f>SUMIF('Page 1'!$L:$L,$B:$B,'Page 1'!$S:$S)</f>
        <v>26.91</v>
      </c>
      <c r="AO50" s="237">
        <f>SUMIF(СиР!$T$25:$Z$25,$AN$5:$AN$244,СиР!$T$26:$Z$26)</f>
        <v>7.81</v>
      </c>
      <c r="AP50" s="238"/>
      <c r="AQ50" s="96">
        <f>SUMIF(СиР!$T$25:$Z$25,$AN$5:$AN$244,СиР!$T$28:$Z$28)</f>
        <v>8.4499999999999993</v>
      </c>
      <c r="AR50" s="96">
        <f>SUMIF(СиР!$T$25:$Z$25,$AN$5:$AN$244,СиР!$T$29:$Z$29)</f>
        <v>1.53</v>
      </c>
      <c r="AS50" s="96">
        <f>SUMIF(СиР!$T$25:$Z$25,$AN$5:$AN$244,СиР!$T$30:$Z$30)</f>
        <v>0.18</v>
      </c>
      <c r="AT50" s="96">
        <f>SUMIF(СиР!$T$25:$Z$25,$AN$5:$AN$244,СиР!$T$31:$Z$31)</f>
        <v>0.48</v>
      </c>
      <c r="AU50" s="96">
        <f>SUMIF(СиР!$T$25:$Z$25,$AN$5:$AN$244,СиР!$T$32:$Z$32)</f>
        <v>4.93</v>
      </c>
      <c r="AV50" s="96">
        <f>SUMIF(СиР!$T$25:$Z$25,$AN$5:$AN$244,СиР!$T$33:$Z$33)</f>
        <v>2.6</v>
      </c>
      <c r="AW50" s="96">
        <f>SUMIF(СиР!$T$25:$Z$25,$AN$5:$AN$244,СиР!$T$34:$Z$34)</f>
        <v>0</v>
      </c>
      <c r="AX50" s="96">
        <f>SUMIF(СиР!$T$25:$Z$25,$AN$5:$AN$244,СиР!$T$35:$Z$35)</f>
        <v>0</v>
      </c>
      <c r="AY50" s="96">
        <f>SUMIF(СиР!$T$25:$Z$25,$AN$5:$AN$244,СиР!$T$36:$Z$36)</f>
        <v>0</v>
      </c>
      <c r="AZ50" s="98">
        <f>SUMIF(СиР!$T$25:$Z$25,$AN$5:$AN$244,СиР!$T$37:$Z$37)</f>
        <v>0.93</v>
      </c>
      <c r="BA50" s="96">
        <f t="shared" si="173"/>
        <v>30.48903</v>
      </c>
      <c r="BB50" s="237">
        <f t="shared" si="15"/>
        <v>8.8487299999999998</v>
      </c>
      <c r="BC50" s="238">
        <f t="shared" si="16"/>
        <v>0</v>
      </c>
      <c r="BD50" s="96">
        <f t="shared" si="17"/>
        <v>9.5738499999999984</v>
      </c>
      <c r="BE50" s="96">
        <f t="shared" si="18"/>
        <v>1.73349</v>
      </c>
      <c r="BF50" s="96">
        <f t="shared" si="19"/>
        <v>0.20393999999999998</v>
      </c>
      <c r="BG50" s="96">
        <f t="shared" si="20"/>
        <v>0.54383999999999999</v>
      </c>
      <c r="BH50" s="96">
        <f t="shared" si="21"/>
        <v>5.5856899999999996</v>
      </c>
      <c r="BI50" s="96">
        <f t="shared" si="22"/>
        <v>2.9458000000000002</v>
      </c>
      <c r="BJ50" s="96">
        <f t="shared" si="23"/>
        <v>0</v>
      </c>
      <c r="BK50" s="96">
        <f t="shared" si="24"/>
        <v>0</v>
      </c>
      <c r="BL50" s="96">
        <f t="shared" si="25"/>
        <v>0</v>
      </c>
      <c r="BM50" s="98">
        <f t="shared" si="26"/>
        <v>1.05369</v>
      </c>
      <c r="BN50" s="113">
        <f t="shared" si="27"/>
        <v>495253.37569500005</v>
      </c>
      <c r="BO50" s="250">
        <f t="shared" si="174"/>
        <v>143735.74374500001</v>
      </c>
      <c r="BP50" s="250">
        <f t="shared" si="175"/>
        <v>0</v>
      </c>
      <c r="BQ50" s="113">
        <f t="shared" si="176"/>
        <v>155514.34502499999</v>
      </c>
      <c r="BR50" s="113">
        <f t="shared" si="177"/>
        <v>28158.218685</v>
      </c>
      <c r="BS50" s="113">
        <f t="shared" si="178"/>
        <v>3312.7316099999994</v>
      </c>
      <c r="BT50" s="113">
        <f t="shared" si="179"/>
        <v>8833.9509600000001</v>
      </c>
      <c r="BU50" s="113">
        <f t="shared" si="180"/>
        <v>90732.037985000003</v>
      </c>
      <c r="BV50" s="113">
        <f t="shared" si="181"/>
        <v>47850.567700000007</v>
      </c>
      <c r="BW50" s="113">
        <f t="shared" si="182"/>
        <v>0</v>
      </c>
      <c r="BX50" s="113">
        <f t="shared" si="183"/>
        <v>0</v>
      </c>
      <c r="BY50" s="113">
        <f t="shared" si="184"/>
        <v>0</v>
      </c>
      <c r="BZ50" s="113">
        <f t="shared" si="185"/>
        <v>17115.779985000001</v>
      </c>
    </row>
    <row r="51" spans="1:78" ht="12" customHeight="1" x14ac:dyDescent="0.25">
      <c r="A51" s="18">
        <f t="shared" si="38"/>
        <v>47</v>
      </c>
      <c r="B51" s="6" t="s">
        <v>38</v>
      </c>
      <c r="C51" s="10">
        <f t="shared" si="0"/>
        <v>379.15</v>
      </c>
      <c r="D51" s="7">
        <v>379.15</v>
      </c>
      <c r="E51" s="7">
        <v>0</v>
      </c>
      <c r="F51" s="7">
        <v>160.9</v>
      </c>
      <c r="G51" s="16" t="s">
        <v>212</v>
      </c>
      <c r="H51" s="16">
        <v>7</v>
      </c>
      <c r="I51" s="16" t="s">
        <v>275</v>
      </c>
      <c r="J51" s="9">
        <v>25.29</v>
      </c>
      <c r="K51" s="17">
        <v>4.32</v>
      </c>
      <c r="L51" s="17">
        <v>5.61</v>
      </c>
      <c r="M51" s="17">
        <v>7.16</v>
      </c>
      <c r="N51" s="17">
        <v>5.31</v>
      </c>
      <c r="O51" s="17">
        <v>2.67</v>
      </c>
      <c r="P51" s="17">
        <v>0</v>
      </c>
      <c r="Q51" s="17">
        <v>0</v>
      </c>
      <c r="R51" s="17">
        <v>0.22</v>
      </c>
      <c r="S51" s="3">
        <v>40</v>
      </c>
      <c r="T51" s="3">
        <v>40</v>
      </c>
      <c r="U51" s="3">
        <v>2604.04</v>
      </c>
      <c r="V51" s="17">
        <v>195.98199600000001</v>
      </c>
      <c r="W51" s="3">
        <v>42.3</v>
      </c>
      <c r="X51" s="3">
        <v>2604.04</v>
      </c>
      <c r="Y51" s="17">
        <v>7.85</v>
      </c>
      <c r="Z51" s="4">
        <v>0</v>
      </c>
      <c r="AA51" s="17">
        <v>6.73</v>
      </c>
      <c r="AB51" s="17">
        <v>10.67</v>
      </c>
      <c r="AC51" s="17">
        <v>14</v>
      </c>
      <c r="AD51" s="5">
        <f t="shared" si="186"/>
        <v>57532.220999999998</v>
      </c>
      <c r="AE51" s="17">
        <f t="shared" si="187"/>
        <v>9827.5680000000011</v>
      </c>
      <c r="AF51" s="17">
        <f t="shared" si="188"/>
        <v>12762.189</v>
      </c>
      <c r="AG51" s="17">
        <f t="shared" si="189"/>
        <v>16288.284</v>
      </c>
      <c r="AH51" s="17">
        <f t="shared" si="190"/>
        <v>12079.718999999997</v>
      </c>
      <c r="AI51" s="17">
        <f t="shared" si="191"/>
        <v>6073.9829999999993</v>
      </c>
      <c r="AJ51" s="17">
        <f t="shared" si="192"/>
        <v>0</v>
      </c>
      <c r="AK51" s="17">
        <f t="shared" si="193"/>
        <v>0</v>
      </c>
      <c r="AL51" s="17">
        <f t="shared" si="194"/>
        <v>500.47799999999995</v>
      </c>
      <c r="AN51" s="96">
        <f>SUMIF('Page 1'!$L:$L,$B:$B,'Page 1'!$S:$S)</f>
        <v>33.17</v>
      </c>
      <c r="AO51" s="237">
        <f>SUMIF(СиР!$T$25:$Z$25,$AN$5:$AN$244,СиР!$T$26:$Z$26)</f>
        <v>13.89</v>
      </c>
      <c r="AP51" s="238"/>
      <c r="AQ51" s="96">
        <f>SUMIF(СиР!$T$25:$Z$25,$AN$5:$AN$244,СиР!$T$28:$Z$28)</f>
        <v>5.9</v>
      </c>
      <c r="AR51" s="96">
        <f>SUMIF(СиР!$T$25:$Z$25,$AN$5:$AN$244,СиР!$T$29:$Z$29)</f>
        <v>1.53</v>
      </c>
      <c r="AS51" s="96">
        <f>SUMIF(СиР!$T$25:$Z$25,$AN$5:$AN$244,СиР!$T$30:$Z$30)</f>
        <v>0.32</v>
      </c>
      <c r="AT51" s="96">
        <f>SUMIF(СиР!$T$25:$Z$25,$AN$5:$AN$244,СиР!$T$31:$Z$31)</f>
        <v>0.6</v>
      </c>
      <c r="AU51" s="96">
        <f>SUMIF(СиР!$T$25:$Z$25,$AN$5:$AN$244,СиР!$T$32:$Z$32)</f>
        <v>5.01</v>
      </c>
      <c r="AV51" s="96">
        <f>SUMIF(СиР!$T$25:$Z$25,$AN$5:$AN$244,СиР!$T$33:$Z$33)</f>
        <v>4.99</v>
      </c>
      <c r="AW51" s="96">
        <f>SUMIF(СиР!$T$25:$Z$25,$AN$5:$AN$244,СиР!$T$34:$Z$34)</f>
        <v>0</v>
      </c>
      <c r="AX51" s="96">
        <f>SUMIF(СиР!$T$25:$Z$25,$AN$5:$AN$244,СиР!$T$35:$Z$35)</f>
        <v>0</v>
      </c>
      <c r="AY51" s="96">
        <f>SUMIF(СиР!$T$25:$Z$25,$AN$5:$AN$244,СиР!$T$36:$Z$36)</f>
        <v>0</v>
      </c>
      <c r="AZ51" s="98">
        <f>SUMIF(СиР!$T$25:$Z$25,$AN$5:$AN$244,СиР!$T$37:$Z$37)</f>
        <v>0.93</v>
      </c>
      <c r="BA51" s="96">
        <f t="shared" si="173"/>
        <v>37.581610000000005</v>
      </c>
      <c r="BB51" s="237">
        <f t="shared" si="15"/>
        <v>15.737370000000004</v>
      </c>
      <c r="BC51" s="238">
        <f t="shared" si="16"/>
        <v>0</v>
      </c>
      <c r="BD51" s="96">
        <f t="shared" si="17"/>
        <v>6.6847000000000012</v>
      </c>
      <c r="BE51" s="96">
        <f t="shared" si="18"/>
        <v>1.7334900000000002</v>
      </c>
      <c r="BF51" s="96">
        <f t="shared" si="19"/>
        <v>0.36256000000000005</v>
      </c>
      <c r="BG51" s="96">
        <f t="shared" si="20"/>
        <v>0.67980000000000007</v>
      </c>
      <c r="BH51" s="96">
        <f t="shared" si="21"/>
        <v>5.6763300000000001</v>
      </c>
      <c r="BI51" s="96">
        <f t="shared" si="22"/>
        <v>5.65367</v>
      </c>
      <c r="BJ51" s="96">
        <f t="shared" si="23"/>
        <v>0</v>
      </c>
      <c r="BK51" s="96">
        <f t="shared" si="24"/>
        <v>0</v>
      </c>
      <c r="BL51" s="96">
        <f t="shared" si="25"/>
        <v>0</v>
      </c>
      <c r="BM51" s="98">
        <f t="shared" si="26"/>
        <v>1.0536900000000002</v>
      </c>
      <c r="BN51" s="113">
        <f t="shared" si="27"/>
        <v>167643.485315</v>
      </c>
      <c r="BO51" s="250">
        <f t="shared" si="174"/>
        <v>70201.025355000005</v>
      </c>
      <c r="BP51" s="250">
        <f t="shared" si="175"/>
        <v>0</v>
      </c>
      <c r="BQ51" s="113">
        <f t="shared" si="176"/>
        <v>29819.010050000001</v>
      </c>
      <c r="BR51" s="113">
        <f t="shared" si="177"/>
        <v>7732.7263349999994</v>
      </c>
      <c r="BS51" s="113">
        <f t="shared" si="178"/>
        <v>1617.30224</v>
      </c>
      <c r="BT51" s="113">
        <f t="shared" si="179"/>
        <v>3032.4417000000003</v>
      </c>
      <c r="BU51" s="113">
        <f t="shared" si="180"/>
        <v>25320.888194999996</v>
      </c>
      <c r="BV51" s="113">
        <f t="shared" si="181"/>
        <v>25219.806805</v>
      </c>
      <c r="BW51" s="113">
        <f t="shared" si="182"/>
        <v>0</v>
      </c>
      <c r="BX51" s="113">
        <f t="shared" si="183"/>
        <v>0</v>
      </c>
      <c r="BY51" s="113">
        <f t="shared" si="184"/>
        <v>0</v>
      </c>
      <c r="BZ51" s="113">
        <f t="shared" si="185"/>
        <v>4700.2846350000009</v>
      </c>
    </row>
    <row r="52" spans="1:78" ht="12" customHeight="1" x14ac:dyDescent="0.25">
      <c r="A52" s="18">
        <f t="shared" si="38"/>
        <v>48</v>
      </c>
      <c r="B52" s="6" t="s">
        <v>207</v>
      </c>
      <c r="C52" s="10">
        <f t="shared" si="0"/>
        <v>502.68</v>
      </c>
      <c r="D52" s="7">
        <v>502.68</v>
      </c>
      <c r="E52" s="7">
        <v>0</v>
      </c>
      <c r="F52" s="7">
        <v>65.2</v>
      </c>
      <c r="G52" s="16" t="s">
        <v>212</v>
      </c>
      <c r="H52" s="16">
        <v>9</v>
      </c>
      <c r="I52" s="16" t="s">
        <v>275</v>
      </c>
      <c r="J52" s="9">
        <v>20.440000000000001</v>
      </c>
      <c r="K52" s="17">
        <v>3.11</v>
      </c>
      <c r="L52" s="17">
        <v>4.0599999999999996</v>
      </c>
      <c r="M52" s="17">
        <v>7</v>
      </c>
      <c r="N52" s="17">
        <v>4</v>
      </c>
      <c r="O52" s="17">
        <v>2.0499999999999998</v>
      </c>
      <c r="P52" s="17">
        <v>0</v>
      </c>
      <c r="Q52" s="17">
        <v>0</v>
      </c>
      <c r="R52" s="17">
        <v>0.22</v>
      </c>
      <c r="S52" s="3">
        <v>40</v>
      </c>
      <c r="T52" s="3">
        <v>0</v>
      </c>
      <c r="U52" s="3">
        <v>0</v>
      </c>
      <c r="V52" s="17">
        <v>0</v>
      </c>
      <c r="W52" s="3">
        <v>42.3</v>
      </c>
      <c r="X52" s="3">
        <v>2604.04</v>
      </c>
      <c r="Y52" s="17">
        <v>6.92</v>
      </c>
      <c r="Z52" s="4">
        <v>0</v>
      </c>
      <c r="AA52" s="17">
        <v>6.73</v>
      </c>
      <c r="AB52" s="17">
        <v>10.67</v>
      </c>
      <c r="AC52" s="17">
        <v>14</v>
      </c>
      <c r="AD52" s="5">
        <f t="shared" si="186"/>
        <v>61648.675200000005</v>
      </c>
      <c r="AE52" s="17">
        <f t="shared" si="187"/>
        <v>9380.0087999999996</v>
      </c>
      <c r="AF52" s="17">
        <f t="shared" si="188"/>
        <v>12245.284799999999</v>
      </c>
      <c r="AG52" s="17">
        <f t="shared" si="189"/>
        <v>21112.560000000001</v>
      </c>
      <c r="AH52" s="17">
        <f t="shared" si="190"/>
        <v>12064.32</v>
      </c>
      <c r="AI52" s="17">
        <f t="shared" si="191"/>
        <v>6182.9639999999999</v>
      </c>
      <c r="AJ52" s="17">
        <f t="shared" si="192"/>
        <v>0</v>
      </c>
      <c r="AK52" s="17">
        <f t="shared" si="193"/>
        <v>0</v>
      </c>
      <c r="AL52" s="17">
        <f t="shared" si="194"/>
        <v>663.5376</v>
      </c>
      <c r="AN52" s="96">
        <f>SUMIF('Page 1'!$L:$L,$B:$B,'Page 1'!$S:$S)</f>
        <v>26.91</v>
      </c>
      <c r="AO52" s="237">
        <f>SUMIF(СиР!$T$25:$Z$25,$AN$5:$AN$244,СиР!$T$26:$Z$26)</f>
        <v>7.81</v>
      </c>
      <c r="AP52" s="238"/>
      <c r="AQ52" s="96">
        <f>SUMIF(СиР!$T$25:$Z$25,$AN$5:$AN$244,СиР!$T$28:$Z$28)</f>
        <v>8.4499999999999993</v>
      </c>
      <c r="AR52" s="96">
        <f>SUMIF(СиР!$T$25:$Z$25,$AN$5:$AN$244,СиР!$T$29:$Z$29)</f>
        <v>1.53</v>
      </c>
      <c r="AS52" s="96">
        <f>SUMIF(СиР!$T$25:$Z$25,$AN$5:$AN$244,СиР!$T$30:$Z$30)</f>
        <v>0.18</v>
      </c>
      <c r="AT52" s="96">
        <f>SUMIF(СиР!$T$25:$Z$25,$AN$5:$AN$244,СиР!$T$31:$Z$31)</f>
        <v>0.48</v>
      </c>
      <c r="AU52" s="96">
        <f>SUMIF(СиР!$T$25:$Z$25,$AN$5:$AN$244,СиР!$T$32:$Z$32)</f>
        <v>4.93</v>
      </c>
      <c r="AV52" s="96">
        <f>SUMIF(СиР!$T$25:$Z$25,$AN$5:$AN$244,СиР!$T$33:$Z$33)</f>
        <v>2.6</v>
      </c>
      <c r="AW52" s="96">
        <f>SUMIF(СиР!$T$25:$Z$25,$AN$5:$AN$244,СиР!$T$34:$Z$34)</f>
        <v>0</v>
      </c>
      <c r="AX52" s="96">
        <f>SUMIF(СиР!$T$25:$Z$25,$AN$5:$AN$244,СиР!$T$35:$Z$35)</f>
        <v>0</v>
      </c>
      <c r="AY52" s="96">
        <f>SUMIF(СиР!$T$25:$Z$25,$AN$5:$AN$244,СиР!$T$36:$Z$36)</f>
        <v>0</v>
      </c>
      <c r="AZ52" s="98">
        <f>SUMIF(СиР!$T$25:$Z$25,$AN$5:$AN$244,СиР!$T$37:$Z$37)</f>
        <v>0.93</v>
      </c>
      <c r="BA52" s="96">
        <f t="shared" si="173"/>
        <v>30.48903</v>
      </c>
      <c r="BB52" s="237">
        <f t="shared" si="15"/>
        <v>8.8487299999999998</v>
      </c>
      <c r="BC52" s="238">
        <f t="shared" si="16"/>
        <v>0</v>
      </c>
      <c r="BD52" s="96">
        <f t="shared" si="17"/>
        <v>9.5738499999999984</v>
      </c>
      <c r="BE52" s="96">
        <f t="shared" si="18"/>
        <v>1.73349</v>
      </c>
      <c r="BF52" s="96">
        <f t="shared" si="19"/>
        <v>0.20393999999999998</v>
      </c>
      <c r="BG52" s="96">
        <f t="shared" si="20"/>
        <v>0.54383999999999999</v>
      </c>
      <c r="BH52" s="96">
        <f t="shared" si="21"/>
        <v>5.5856899999999996</v>
      </c>
      <c r="BI52" s="96">
        <f t="shared" si="22"/>
        <v>2.9458000000000002</v>
      </c>
      <c r="BJ52" s="96">
        <f t="shared" si="23"/>
        <v>0</v>
      </c>
      <c r="BK52" s="96">
        <f t="shared" si="24"/>
        <v>0</v>
      </c>
      <c r="BL52" s="96">
        <f t="shared" si="25"/>
        <v>0</v>
      </c>
      <c r="BM52" s="98">
        <f t="shared" si="26"/>
        <v>1.05369</v>
      </c>
      <c r="BN52" s="113">
        <f t="shared" si="27"/>
        <v>180316.49360400005</v>
      </c>
      <c r="BO52" s="250">
        <f t="shared" si="174"/>
        <v>52332.657564000008</v>
      </c>
      <c r="BP52" s="250">
        <f t="shared" si="175"/>
        <v>0</v>
      </c>
      <c r="BQ52" s="113">
        <f t="shared" si="176"/>
        <v>56621.121179999995</v>
      </c>
      <c r="BR52" s="113">
        <f t="shared" si="177"/>
        <v>10252.108332</v>
      </c>
      <c r="BS52" s="113">
        <f t="shared" si="178"/>
        <v>1206.1303919999998</v>
      </c>
      <c r="BT52" s="113">
        <f t="shared" si="179"/>
        <v>3216.3477119999998</v>
      </c>
      <c r="BU52" s="113">
        <f t="shared" si="180"/>
        <v>33034.571292000001</v>
      </c>
      <c r="BV52" s="113">
        <f t="shared" si="181"/>
        <v>17421.883440000001</v>
      </c>
      <c r="BW52" s="113">
        <f t="shared" si="182"/>
        <v>0</v>
      </c>
      <c r="BX52" s="113">
        <f t="shared" si="183"/>
        <v>0</v>
      </c>
      <c r="BY52" s="113">
        <f t="shared" si="184"/>
        <v>0</v>
      </c>
      <c r="BZ52" s="113">
        <f t="shared" si="185"/>
        <v>6231.6736919999994</v>
      </c>
    </row>
    <row r="53" spans="1:78" ht="12" customHeight="1" x14ac:dyDescent="0.25">
      <c r="A53" s="18">
        <f t="shared" si="38"/>
        <v>49</v>
      </c>
      <c r="B53" s="6" t="s">
        <v>39</v>
      </c>
      <c r="C53" s="10">
        <f t="shared" si="0"/>
        <v>758.99</v>
      </c>
      <c r="D53" s="7">
        <v>758.99</v>
      </c>
      <c r="E53" s="7">
        <v>0</v>
      </c>
      <c r="F53" s="7">
        <v>99.8</v>
      </c>
      <c r="G53" s="18" t="s">
        <v>212</v>
      </c>
      <c r="H53" s="16">
        <v>9</v>
      </c>
      <c r="I53" s="16" t="s">
        <v>275</v>
      </c>
      <c r="J53" s="9">
        <v>20.440000000000001</v>
      </c>
      <c r="K53" s="17">
        <v>3.11</v>
      </c>
      <c r="L53" s="17">
        <v>4.0599999999999996</v>
      </c>
      <c r="M53" s="17">
        <v>7</v>
      </c>
      <c r="N53" s="17">
        <v>4</v>
      </c>
      <c r="O53" s="17">
        <v>2.0499999999999998</v>
      </c>
      <c r="P53" s="17">
        <v>0</v>
      </c>
      <c r="Q53" s="17">
        <v>0</v>
      </c>
      <c r="R53" s="17">
        <v>0.22</v>
      </c>
      <c r="S53" s="3">
        <v>40</v>
      </c>
      <c r="T53" s="3">
        <v>0</v>
      </c>
      <c r="U53" s="3">
        <v>0</v>
      </c>
      <c r="V53" s="17">
        <v>0</v>
      </c>
      <c r="W53" s="3">
        <v>42.3</v>
      </c>
      <c r="X53" s="3">
        <v>2604.04</v>
      </c>
      <c r="Y53" s="17">
        <v>6.92</v>
      </c>
      <c r="Z53" s="4">
        <v>0</v>
      </c>
      <c r="AA53" s="17">
        <v>6.73</v>
      </c>
      <c r="AB53" s="17">
        <v>10.67</v>
      </c>
      <c r="AC53" s="17">
        <v>14</v>
      </c>
      <c r="AD53" s="5">
        <f t="shared" si="186"/>
        <v>93082.533599999995</v>
      </c>
      <c r="AE53" s="17">
        <f t="shared" si="187"/>
        <v>14162.753400000001</v>
      </c>
      <c r="AF53" s="17">
        <f t="shared" si="188"/>
        <v>18488.996399999996</v>
      </c>
      <c r="AG53" s="17">
        <f t="shared" si="189"/>
        <v>31877.58</v>
      </c>
      <c r="AH53" s="17">
        <f t="shared" si="190"/>
        <v>18215.760000000002</v>
      </c>
      <c r="AI53" s="17">
        <f t="shared" si="191"/>
        <v>9335.5769999999993</v>
      </c>
      <c r="AJ53" s="17">
        <f t="shared" si="192"/>
        <v>0</v>
      </c>
      <c r="AK53" s="17">
        <f t="shared" si="193"/>
        <v>0</v>
      </c>
      <c r="AL53" s="17">
        <f t="shared" si="194"/>
        <v>1001.8668</v>
      </c>
      <c r="AN53" s="96">
        <f>SUMIF('Page 1'!$L:$L,$B:$B,'Page 1'!$S:$S)</f>
        <v>26.91</v>
      </c>
      <c r="AO53" s="237">
        <f>SUMIF(СиР!$T$25:$Z$25,$AN$5:$AN$244,СиР!$T$26:$Z$26)</f>
        <v>7.81</v>
      </c>
      <c r="AP53" s="238"/>
      <c r="AQ53" s="96">
        <f>SUMIF(СиР!$T$25:$Z$25,$AN$5:$AN$244,СиР!$T$28:$Z$28)</f>
        <v>8.4499999999999993</v>
      </c>
      <c r="AR53" s="96">
        <f>SUMIF(СиР!$T$25:$Z$25,$AN$5:$AN$244,СиР!$T$29:$Z$29)</f>
        <v>1.53</v>
      </c>
      <c r="AS53" s="96">
        <f>SUMIF(СиР!$T$25:$Z$25,$AN$5:$AN$244,СиР!$T$30:$Z$30)</f>
        <v>0.18</v>
      </c>
      <c r="AT53" s="96">
        <f>SUMIF(СиР!$T$25:$Z$25,$AN$5:$AN$244,СиР!$T$31:$Z$31)</f>
        <v>0.48</v>
      </c>
      <c r="AU53" s="96">
        <f>SUMIF(СиР!$T$25:$Z$25,$AN$5:$AN$244,СиР!$T$32:$Z$32)</f>
        <v>4.93</v>
      </c>
      <c r="AV53" s="96">
        <f>SUMIF(СиР!$T$25:$Z$25,$AN$5:$AN$244,СиР!$T$33:$Z$33)</f>
        <v>2.6</v>
      </c>
      <c r="AW53" s="96">
        <f>SUMIF(СиР!$T$25:$Z$25,$AN$5:$AN$244,СиР!$T$34:$Z$34)</f>
        <v>0</v>
      </c>
      <c r="AX53" s="96">
        <f>SUMIF(СиР!$T$25:$Z$25,$AN$5:$AN$244,СиР!$T$35:$Z$35)</f>
        <v>0</v>
      </c>
      <c r="AY53" s="96">
        <f>SUMIF(СиР!$T$25:$Z$25,$AN$5:$AN$244,СиР!$T$36:$Z$36)</f>
        <v>0</v>
      </c>
      <c r="AZ53" s="98">
        <f>SUMIF(СиР!$T$25:$Z$25,$AN$5:$AN$244,СиР!$T$37:$Z$37)</f>
        <v>0.93</v>
      </c>
      <c r="BA53" s="96">
        <f t="shared" si="173"/>
        <v>30.48903</v>
      </c>
      <c r="BB53" s="237">
        <f t="shared" si="15"/>
        <v>8.8487299999999998</v>
      </c>
      <c r="BC53" s="238">
        <f t="shared" si="16"/>
        <v>0</v>
      </c>
      <c r="BD53" s="96">
        <f t="shared" si="17"/>
        <v>9.5738499999999984</v>
      </c>
      <c r="BE53" s="96">
        <f t="shared" si="18"/>
        <v>1.73349</v>
      </c>
      <c r="BF53" s="96">
        <f t="shared" si="19"/>
        <v>0.20393999999999998</v>
      </c>
      <c r="BG53" s="96">
        <f t="shared" si="20"/>
        <v>0.54383999999999999</v>
      </c>
      <c r="BH53" s="96">
        <f t="shared" si="21"/>
        <v>5.5856899999999996</v>
      </c>
      <c r="BI53" s="96">
        <f t="shared" si="22"/>
        <v>2.9458000000000002</v>
      </c>
      <c r="BJ53" s="96">
        <f t="shared" si="23"/>
        <v>0</v>
      </c>
      <c r="BK53" s="96">
        <f t="shared" si="24"/>
        <v>0</v>
      </c>
      <c r="BL53" s="96">
        <f t="shared" si="25"/>
        <v>0</v>
      </c>
      <c r="BM53" s="98">
        <f t="shared" si="26"/>
        <v>1.05369</v>
      </c>
      <c r="BN53" s="113">
        <f t="shared" si="27"/>
        <v>272257.53059699998</v>
      </c>
      <c r="BO53" s="250">
        <f t="shared" si="174"/>
        <v>79016.399627000006</v>
      </c>
      <c r="BP53" s="250">
        <f t="shared" si="175"/>
        <v>0</v>
      </c>
      <c r="BQ53" s="113">
        <f t="shared" si="176"/>
        <v>85491.495114999998</v>
      </c>
      <c r="BR53" s="113">
        <f t="shared" si="177"/>
        <v>15479.525151</v>
      </c>
      <c r="BS53" s="113">
        <f t="shared" si="178"/>
        <v>1821.1206059999997</v>
      </c>
      <c r="BT53" s="113">
        <f t="shared" si="179"/>
        <v>4856.3216160000002</v>
      </c>
      <c r="BU53" s="113">
        <f t="shared" si="180"/>
        <v>49878.469931</v>
      </c>
      <c r="BV53" s="113">
        <f t="shared" si="181"/>
        <v>26305.075420000001</v>
      </c>
      <c r="BW53" s="113">
        <f t="shared" si="182"/>
        <v>0</v>
      </c>
      <c r="BX53" s="113">
        <f t="shared" si="183"/>
        <v>0</v>
      </c>
      <c r="BY53" s="113">
        <f t="shared" si="184"/>
        <v>0</v>
      </c>
      <c r="BZ53" s="113">
        <f t="shared" si="185"/>
        <v>9409.1231309999985</v>
      </c>
    </row>
    <row r="54" spans="1:78" ht="12" customHeight="1" x14ac:dyDescent="0.25">
      <c r="A54" s="18">
        <f t="shared" si="38"/>
        <v>50</v>
      </c>
      <c r="B54" s="6" t="s">
        <v>40</v>
      </c>
      <c r="C54" s="10">
        <f t="shared" si="0"/>
        <v>5789.9398064828247</v>
      </c>
      <c r="D54" s="7">
        <v>5758.6998064828249</v>
      </c>
      <c r="E54" s="7">
        <v>31.24</v>
      </c>
      <c r="F54" s="7">
        <v>1030.1199999999999</v>
      </c>
      <c r="G54" s="18" t="s">
        <v>213</v>
      </c>
      <c r="H54" s="16">
        <v>3</v>
      </c>
      <c r="I54" s="16" t="s">
        <v>276</v>
      </c>
      <c r="J54" s="5">
        <v>45.06</v>
      </c>
      <c r="K54" s="17">
        <v>5.0999999999999996</v>
      </c>
      <c r="L54" s="17">
        <v>8.6300000000000008</v>
      </c>
      <c r="M54" s="17">
        <v>13.43</v>
      </c>
      <c r="N54" s="17">
        <v>6.91</v>
      </c>
      <c r="O54" s="17">
        <v>3.15</v>
      </c>
      <c r="P54" s="17">
        <v>1.81</v>
      </c>
      <c r="Q54" s="17">
        <v>5.77</v>
      </c>
      <c r="R54" s="17">
        <v>0.26</v>
      </c>
      <c r="S54" s="3">
        <v>40</v>
      </c>
      <c r="T54" s="3">
        <v>40</v>
      </c>
      <c r="U54" s="3">
        <v>2604.04</v>
      </c>
      <c r="V54" s="17">
        <v>195.98199600000001</v>
      </c>
      <c r="W54" s="3">
        <v>42.3</v>
      </c>
      <c r="X54" s="3">
        <v>2604.04</v>
      </c>
      <c r="Y54" s="17">
        <v>7.85</v>
      </c>
      <c r="Z54" s="4">
        <v>0</v>
      </c>
      <c r="AA54" s="17">
        <v>6.73</v>
      </c>
      <c r="AB54" s="17">
        <v>10.67</v>
      </c>
      <c r="AC54" s="17">
        <v>14</v>
      </c>
      <c r="AD54" s="5">
        <f t="shared" si="186"/>
        <v>1565368.1260806965</v>
      </c>
      <c r="AE54" s="17">
        <f t="shared" si="187"/>
        <v>177172.1580783744</v>
      </c>
      <c r="AF54" s="17">
        <f t="shared" si="188"/>
        <v>299803.08317968069</v>
      </c>
      <c r="AG54" s="17">
        <f t="shared" si="189"/>
        <v>466553.34960638598</v>
      </c>
      <c r="AH54" s="17">
        <f t="shared" si="190"/>
        <v>240050.90437677794</v>
      </c>
      <c r="AI54" s="17">
        <f t="shared" si="191"/>
        <v>109429.86234252539</v>
      </c>
      <c r="AJ54" s="17">
        <f t="shared" si="192"/>
        <v>62878.746298403479</v>
      </c>
      <c r="AK54" s="17">
        <f t="shared" si="193"/>
        <v>200447.71610043535</v>
      </c>
      <c r="AL54" s="17">
        <f t="shared" si="194"/>
        <v>9032.3060981132076</v>
      </c>
      <c r="AN54" s="96">
        <f>SUMIF('Page 1'!$L:$L,$B:$B,'Page 1'!$S:$S)</f>
        <v>0</v>
      </c>
      <c r="AO54" s="96">
        <f>SUMIF(СиР!$T$25:$Z$25,$AN$5:$AN$244,СиР!$T$26:$Z$26)</f>
        <v>0</v>
      </c>
      <c r="AP54" s="96"/>
      <c r="AQ54" s="96">
        <f>SUMIF(СиР!$T$25:$Z$25,$AN$5:$AN$244,СиР!$T$28:$Z$28)</f>
        <v>0</v>
      </c>
      <c r="AR54" s="96">
        <f>SUMIF(СиР!$T$25:$Z$25,$AN$5:$AN$244,СиР!$T$29:$Z$29)</f>
        <v>0</v>
      </c>
      <c r="AS54" s="96">
        <f>SUMIF(СиР!$T$25:$Z$25,$AN$5:$AN$244,СиР!$T$30:$Z$30)</f>
        <v>0</v>
      </c>
      <c r="AT54" s="96">
        <f>SUMIF(СиР!$T$25:$Z$25,$AN$5:$AN$244,СиР!$T$31:$Z$31)</f>
        <v>0</v>
      </c>
      <c r="AU54" s="96">
        <f>SUMIF(СиР!$T$25:$Z$25,$AN$5:$AN$244,СиР!$T$32:$Z$32)</f>
        <v>0</v>
      </c>
      <c r="AV54" s="96">
        <f>SUMIF(СиР!$T$25:$Z$25,$AN$5:$AN$244,СиР!$T$33:$Z$33)</f>
        <v>0</v>
      </c>
      <c r="AW54" s="96">
        <f>SUMIF(СиР!$T$25:$Z$25,$AN$5:$AN$244,СиР!$T$34:$Z$34)</f>
        <v>0</v>
      </c>
      <c r="AX54" s="96">
        <f>SUMIF(СиР!$T$25:$Z$25,$AN$5:$AN$244,СиР!$T$35:$Z$35)</f>
        <v>0</v>
      </c>
      <c r="AY54" s="96">
        <f>SUMIF(СиР!$T$25:$Z$25,$AN$5:$AN$244,СиР!$T$36:$Z$36)</f>
        <v>0</v>
      </c>
      <c r="AZ54" s="98">
        <f>SUMIF(СиР!$T$25:$Z$25,$AN$5:$AN$244,СиР!$T$37:$Z$37)</f>
        <v>0</v>
      </c>
      <c r="BA54" s="96">
        <f t="shared" si="173"/>
        <v>0</v>
      </c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8"/>
      <c r="BN54" s="113">
        <f t="shared" si="27"/>
        <v>0</v>
      </c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4"/>
    </row>
    <row r="55" spans="1:78" ht="12" customHeight="1" x14ac:dyDescent="0.25">
      <c r="A55" s="18">
        <f t="shared" si="38"/>
        <v>51</v>
      </c>
      <c r="B55" s="6" t="s">
        <v>257</v>
      </c>
      <c r="C55" s="10">
        <f t="shared" si="0"/>
        <v>5804.9</v>
      </c>
      <c r="D55" s="7">
        <v>5804.9</v>
      </c>
      <c r="E55" s="7">
        <v>0</v>
      </c>
      <c r="F55" s="7">
        <v>1032.78</v>
      </c>
      <c r="G55" s="18" t="s">
        <v>213</v>
      </c>
      <c r="H55" s="16">
        <v>3</v>
      </c>
      <c r="I55" s="16" t="s">
        <v>276</v>
      </c>
      <c r="J55" s="5">
        <v>45.06</v>
      </c>
      <c r="K55" s="17">
        <v>5.0999999999999996</v>
      </c>
      <c r="L55" s="17">
        <v>8.6300000000000008</v>
      </c>
      <c r="M55" s="17">
        <v>13.43</v>
      </c>
      <c r="N55" s="17">
        <v>6.91</v>
      </c>
      <c r="O55" s="17">
        <v>3.15</v>
      </c>
      <c r="P55" s="17">
        <v>1.81</v>
      </c>
      <c r="Q55" s="17">
        <v>5.77</v>
      </c>
      <c r="R55" s="17">
        <v>0.26</v>
      </c>
      <c r="S55" s="3">
        <v>40</v>
      </c>
      <c r="T55" s="3">
        <v>40</v>
      </c>
      <c r="U55" s="3">
        <v>2604.04</v>
      </c>
      <c r="V55" s="17">
        <v>195.98199600000001</v>
      </c>
      <c r="W55" s="3">
        <v>42.3</v>
      </c>
      <c r="X55" s="3">
        <v>2604.04</v>
      </c>
      <c r="Y55" s="17">
        <v>7.85</v>
      </c>
      <c r="Z55" s="4">
        <v>0</v>
      </c>
      <c r="AA55" s="17">
        <v>6.73</v>
      </c>
      <c r="AB55" s="17">
        <v>10.67</v>
      </c>
      <c r="AC55" s="17">
        <v>14</v>
      </c>
      <c r="AD55" s="5">
        <f t="shared" si="186"/>
        <v>1569412.764</v>
      </c>
      <c r="AE55" s="17">
        <f t="shared" si="187"/>
        <v>177629.93999999997</v>
      </c>
      <c r="AF55" s="17">
        <f t="shared" si="188"/>
        <v>300577.72200000001</v>
      </c>
      <c r="AG55" s="17">
        <f t="shared" si="189"/>
        <v>467758.842</v>
      </c>
      <c r="AH55" s="17">
        <f t="shared" si="190"/>
        <v>240671.15399999998</v>
      </c>
      <c r="AI55" s="17">
        <f t="shared" si="191"/>
        <v>109712.60999999999</v>
      </c>
      <c r="AJ55" s="17">
        <f t="shared" si="192"/>
        <v>63041.213999999993</v>
      </c>
      <c r="AK55" s="17">
        <f t="shared" si="193"/>
        <v>200965.63799999998</v>
      </c>
      <c r="AL55" s="17">
        <f t="shared" si="194"/>
        <v>9055.6440000000002</v>
      </c>
      <c r="AN55" s="96">
        <f>SUMIF('Page 1'!$L:$L,$B:$B,'Page 1'!$S:$S)</f>
        <v>0</v>
      </c>
      <c r="AO55" s="96">
        <f>SUMIF(СиР!$T$25:$Z$25,$AN$5:$AN$244,СиР!$T$26:$Z$26)</f>
        <v>0</v>
      </c>
      <c r="AP55" s="96"/>
      <c r="AQ55" s="96">
        <f>SUMIF(СиР!$T$25:$Z$25,$AN$5:$AN$244,СиР!$T$28:$Z$28)</f>
        <v>0</v>
      </c>
      <c r="AR55" s="96">
        <f>SUMIF(СиР!$T$25:$Z$25,$AN$5:$AN$244,СиР!$T$29:$Z$29)</f>
        <v>0</v>
      </c>
      <c r="AS55" s="96">
        <f>SUMIF(СиР!$T$25:$Z$25,$AN$5:$AN$244,СиР!$T$30:$Z$30)</f>
        <v>0</v>
      </c>
      <c r="AT55" s="96">
        <f>SUMIF(СиР!$T$25:$Z$25,$AN$5:$AN$244,СиР!$T$31:$Z$31)</f>
        <v>0</v>
      </c>
      <c r="AU55" s="96">
        <f>SUMIF(СиР!$T$25:$Z$25,$AN$5:$AN$244,СиР!$T$32:$Z$32)</f>
        <v>0</v>
      </c>
      <c r="AV55" s="96">
        <f>SUMIF(СиР!$T$25:$Z$25,$AN$5:$AN$244,СиР!$T$33:$Z$33)</f>
        <v>0</v>
      </c>
      <c r="AW55" s="96">
        <f>SUMIF(СиР!$T$25:$Z$25,$AN$5:$AN$244,СиР!$T$34:$Z$34)</f>
        <v>0</v>
      </c>
      <c r="AX55" s="96">
        <f>SUMIF(СиР!$T$25:$Z$25,$AN$5:$AN$244,СиР!$T$35:$Z$35)</f>
        <v>0</v>
      </c>
      <c r="AY55" s="96">
        <f>SUMIF(СиР!$T$25:$Z$25,$AN$5:$AN$244,СиР!$T$36:$Z$36)</f>
        <v>0</v>
      </c>
      <c r="AZ55" s="98">
        <f>SUMIF(СиР!$T$25:$Z$25,$AN$5:$AN$244,СиР!$T$37:$Z$37)</f>
        <v>0</v>
      </c>
      <c r="BA55" s="96">
        <f t="shared" si="173"/>
        <v>0</v>
      </c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8"/>
      <c r="BN55" s="113">
        <f t="shared" si="27"/>
        <v>0</v>
      </c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4"/>
    </row>
    <row r="56" spans="1:78" ht="12" customHeight="1" x14ac:dyDescent="0.25">
      <c r="A56" s="18">
        <f t="shared" si="38"/>
        <v>52</v>
      </c>
      <c r="B56" s="6" t="s">
        <v>41</v>
      </c>
      <c r="C56" s="10">
        <f t="shared" si="0"/>
        <v>10302.899999999998</v>
      </c>
      <c r="D56" s="7">
        <v>9629.5999999999985</v>
      </c>
      <c r="E56" s="7">
        <v>673.3</v>
      </c>
      <c r="F56" s="7">
        <v>1358.8</v>
      </c>
      <c r="G56" s="18" t="s">
        <v>213</v>
      </c>
      <c r="H56" s="16">
        <v>1</v>
      </c>
      <c r="I56" s="16" t="s">
        <v>276</v>
      </c>
      <c r="J56" s="5">
        <v>44.8</v>
      </c>
      <c r="K56" s="17">
        <v>5.0999999999999996</v>
      </c>
      <c r="L56" s="17">
        <v>8.6300000000000008</v>
      </c>
      <c r="M56" s="17">
        <v>13.43</v>
      </c>
      <c r="N56" s="17">
        <v>6.91</v>
      </c>
      <c r="O56" s="17">
        <v>3.15</v>
      </c>
      <c r="P56" s="17">
        <v>1.81</v>
      </c>
      <c r="Q56" s="17">
        <v>5.77</v>
      </c>
      <c r="R56" s="17">
        <v>0</v>
      </c>
      <c r="S56" s="3">
        <v>40</v>
      </c>
      <c r="T56" s="3">
        <v>40</v>
      </c>
      <c r="U56" s="3">
        <v>2604.04</v>
      </c>
      <c r="V56" s="17">
        <v>195.98199600000001</v>
      </c>
      <c r="W56" s="3">
        <v>42.3</v>
      </c>
      <c r="X56" s="3">
        <v>2604.04</v>
      </c>
      <c r="Y56" s="17">
        <v>0</v>
      </c>
      <c r="Z56" s="4">
        <v>0</v>
      </c>
      <c r="AA56" s="17">
        <v>5.05</v>
      </c>
      <c r="AB56" s="17">
        <v>10.67</v>
      </c>
      <c r="AC56" s="17">
        <v>14</v>
      </c>
      <c r="AD56" s="5">
        <f t="shared" si="186"/>
        <v>2769419.5199999991</v>
      </c>
      <c r="AE56" s="17">
        <f t="shared" si="187"/>
        <v>315268.73999999993</v>
      </c>
      <c r="AF56" s="17">
        <f t="shared" si="188"/>
        <v>533484.16199999989</v>
      </c>
      <c r="AG56" s="17">
        <f t="shared" si="189"/>
        <v>830207.6819999998</v>
      </c>
      <c r="AH56" s="17">
        <f t="shared" si="190"/>
        <v>427158.23399999994</v>
      </c>
      <c r="AI56" s="17">
        <f t="shared" si="191"/>
        <v>194724.80999999994</v>
      </c>
      <c r="AJ56" s="17">
        <f t="shared" si="192"/>
        <v>111889.49399999998</v>
      </c>
      <c r="AK56" s="17">
        <f t="shared" si="193"/>
        <v>356686.39799999993</v>
      </c>
      <c r="AL56" s="17">
        <f t="shared" si="194"/>
        <v>0</v>
      </c>
      <c r="AN56" s="96">
        <f>SUMIF('Page 1'!$L:$L,$B:$B,'Page 1'!$S:$S)</f>
        <v>48.16</v>
      </c>
      <c r="AO56" s="237">
        <f>SUMIF(СиР!$T$25:$Z$25,$AN$5:$AN$244,СиР!$T$26:$Z$26)</f>
        <v>18.649999999999999</v>
      </c>
      <c r="AP56" s="238"/>
      <c r="AQ56" s="96">
        <f>SUMIF(СиР!$T$25:$Z$25,$AN$5:$AN$244,СиР!$T$28:$Z$28)</f>
        <v>7.16</v>
      </c>
      <c r="AR56" s="96">
        <f>SUMIF(СиР!$T$25:$Z$25,$AN$5:$AN$244,СиР!$T$29:$Z$29)</f>
        <v>1.53</v>
      </c>
      <c r="AS56" s="96">
        <f>SUMIF(СиР!$T$25:$Z$25,$AN$5:$AN$244,СиР!$T$30:$Z$30)</f>
        <v>0.32</v>
      </c>
      <c r="AT56" s="96">
        <f>SUMIF(СиР!$T$25:$Z$25,$AN$5:$AN$244,СиР!$T$31:$Z$31)</f>
        <v>0.87</v>
      </c>
      <c r="AU56" s="96">
        <f>SUMIF(СиР!$T$25:$Z$25,$AN$5:$AN$244,СиР!$T$32:$Z$32)</f>
        <v>5.01</v>
      </c>
      <c r="AV56" s="96">
        <f>SUMIF(СиР!$T$25:$Z$25,$AN$5:$AN$244,СиР!$T$33:$Z$33)</f>
        <v>4.99</v>
      </c>
      <c r="AW56" s="96">
        <f>SUMIF(СиР!$T$25:$Z$25,$AN$5:$AN$244,СиР!$T$34:$Z$34)</f>
        <v>2.7</v>
      </c>
      <c r="AX56" s="96">
        <f>SUMIF(СиР!$T$25:$Z$25,$AN$5:$AN$244,СиР!$T$35:$Z$35)</f>
        <v>6.46</v>
      </c>
      <c r="AY56" s="96">
        <f>SUMIF(СиР!$T$25:$Z$25,$AN$5:$AN$244,СиР!$T$36:$Z$36)</f>
        <v>0.47</v>
      </c>
      <c r="AZ56" s="98">
        <f>SUMIF(СиР!$T$25:$Z$25,$AN$5:$AN$244,СиР!$T$37:$Z$37)</f>
        <v>0</v>
      </c>
      <c r="BA56" s="96">
        <f t="shared" si="173"/>
        <v>54.565279999999994</v>
      </c>
      <c r="BB56" s="237">
        <f t="shared" si="15"/>
        <v>21.130449999999996</v>
      </c>
      <c r="BC56" s="238">
        <f t="shared" si="16"/>
        <v>0</v>
      </c>
      <c r="BD56" s="96">
        <f t="shared" si="17"/>
        <v>8.1122800000000002</v>
      </c>
      <c r="BE56" s="96">
        <f t="shared" si="18"/>
        <v>1.7334900000000002</v>
      </c>
      <c r="BF56" s="96">
        <f t="shared" si="19"/>
        <v>0.36255999999999999</v>
      </c>
      <c r="BG56" s="96">
        <f t="shared" si="20"/>
        <v>0.98570999999999998</v>
      </c>
      <c r="BH56" s="96">
        <f t="shared" si="21"/>
        <v>5.6763299999999992</v>
      </c>
      <c r="BI56" s="96">
        <f t="shared" si="22"/>
        <v>5.6536700000000009</v>
      </c>
      <c r="BJ56" s="96">
        <f t="shared" si="23"/>
        <v>3.0591000000000004</v>
      </c>
      <c r="BK56" s="96">
        <f t="shared" si="24"/>
        <v>7.3191800000000002</v>
      </c>
      <c r="BL56" s="96">
        <f t="shared" si="25"/>
        <v>0.53250999999999993</v>
      </c>
      <c r="BM56" s="98">
        <f t="shared" si="26"/>
        <v>0</v>
      </c>
      <c r="BN56" s="113">
        <f t="shared" si="27"/>
        <v>6614181.5611199969</v>
      </c>
      <c r="BO56" s="250">
        <f t="shared" ref="BO56:BO57" si="195">(AO56*2+BB56*10)*$C56</f>
        <v>2561347.3030499993</v>
      </c>
      <c r="BP56" s="250">
        <f t="shared" ref="BP56:BP57" si="196">(AP56*6+BC56*6)*$C56</f>
        <v>0</v>
      </c>
      <c r="BQ56" s="113">
        <f t="shared" ref="BQ56:BQ57" si="197">(AQ56*2+BD56*10)*$C56</f>
        <v>983337.62411999982</v>
      </c>
      <c r="BR56" s="113">
        <f t="shared" ref="BR56:BR57" si="198">(AR56*2+BE56*10)*$C56</f>
        <v>210126.61520999996</v>
      </c>
      <c r="BS56" s="113">
        <f t="shared" ref="BS56:BS57" si="199">(AS56*2+BF56*10)*$C56</f>
        <v>43948.05023999999</v>
      </c>
      <c r="BT56" s="113">
        <f t="shared" ref="BT56:BT57" si="200">(AT56*2+BG56*10)*$C56</f>
        <v>119483.76158999997</v>
      </c>
      <c r="BU56" s="113">
        <f t="shared" ref="BU56:BU57" si="201">(AU56*2+BH56*10)*$C56</f>
        <v>688061.66156999988</v>
      </c>
      <c r="BV56" s="113">
        <f t="shared" ref="BV56:BV57" si="202">(AV56*2+BI56*10)*$C56</f>
        <v>685314.90842999995</v>
      </c>
      <c r="BW56" s="113">
        <f t="shared" ref="BW56:BW57" si="203">(AW56*2+BJ56*10)*$C56</f>
        <v>370811.67389999999</v>
      </c>
      <c r="BX56" s="113">
        <f t="shared" ref="BX56:BX57" si="204">(AX56*2+BK56*10)*$C56</f>
        <v>887201.26421999978</v>
      </c>
      <c r="BY56" s="113">
        <f t="shared" ref="BY56:BY57" si="205">(AY56*2+BL56*10)*$C56</f>
        <v>64548.698789999973</v>
      </c>
      <c r="BZ56" s="113">
        <f t="shared" ref="BZ56:BZ57" si="206">(AZ56*2+BM56*10)*$C56</f>
        <v>0</v>
      </c>
    </row>
    <row r="57" spans="1:78" ht="12" customHeight="1" x14ac:dyDescent="0.25">
      <c r="A57" s="18">
        <f t="shared" si="38"/>
        <v>53</v>
      </c>
      <c r="B57" s="6" t="s">
        <v>42</v>
      </c>
      <c r="C57" s="10">
        <f t="shared" si="0"/>
        <v>4904.3</v>
      </c>
      <c r="D57" s="7">
        <v>4904.3</v>
      </c>
      <c r="E57" s="7">
        <v>0</v>
      </c>
      <c r="F57" s="7">
        <v>536.79999999999995</v>
      </c>
      <c r="G57" s="18" t="s">
        <v>213</v>
      </c>
      <c r="H57" s="16">
        <v>1</v>
      </c>
      <c r="I57" s="16" t="s">
        <v>276</v>
      </c>
      <c r="J57" s="5">
        <v>44.8</v>
      </c>
      <c r="K57" s="17">
        <v>5.0999999999999996</v>
      </c>
      <c r="L57" s="17">
        <v>8.6300000000000008</v>
      </c>
      <c r="M57" s="17">
        <v>13.43</v>
      </c>
      <c r="N57" s="17">
        <v>6.91</v>
      </c>
      <c r="O57" s="17">
        <v>3.15</v>
      </c>
      <c r="P57" s="17">
        <v>1.81</v>
      </c>
      <c r="Q57" s="17">
        <v>5.77</v>
      </c>
      <c r="R57" s="17">
        <v>0</v>
      </c>
      <c r="S57" s="3">
        <v>40</v>
      </c>
      <c r="T57" s="3">
        <v>40</v>
      </c>
      <c r="U57" s="3">
        <v>2604.04</v>
      </c>
      <c r="V57" s="17">
        <v>195.98199600000001</v>
      </c>
      <c r="W57" s="3">
        <v>42.3</v>
      </c>
      <c r="X57" s="3">
        <v>2604.04</v>
      </c>
      <c r="Y57" s="17">
        <v>0</v>
      </c>
      <c r="Z57" s="4">
        <v>0</v>
      </c>
      <c r="AA57" s="17">
        <v>5.05</v>
      </c>
      <c r="AB57" s="17">
        <v>10.67</v>
      </c>
      <c r="AC57" s="17">
        <v>14</v>
      </c>
      <c r="AD57" s="5">
        <f t="shared" si="186"/>
        <v>1318275.8399999999</v>
      </c>
      <c r="AE57" s="17">
        <f t="shared" si="187"/>
        <v>150071.58000000002</v>
      </c>
      <c r="AF57" s="17">
        <f t="shared" si="188"/>
        <v>253944.65400000004</v>
      </c>
      <c r="AG57" s="17">
        <f t="shared" si="189"/>
        <v>395188.49399999995</v>
      </c>
      <c r="AH57" s="17">
        <f t="shared" si="190"/>
        <v>203332.27800000002</v>
      </c>
      <c r="AI57" s="17">
        <f t="shared" si="191"/>
        <v>92691.27</v>
      </c>
      <c r="AJ57" s="17">
        <f t="shared" si="192"/>
        <v>53260.698000000004</v>
      </c>
      <c r="AK57" s="17">
        <f t="shared" si="193"/>
        <v>169786.86599999998</v>
      </c>
      <c r="AL57" s="17">
        <f t="shared" si="194"/>
        <v>0</v>
      </c>
      <c r="AN57" s="96">
        <f>SUMIF('Page 1'!$L:$L,$B:$B,'Page 1'!$S:$S)</f>
        <v>48.16</v>
      </c>
      <c r="AO57" s="237">
        <f>SUMIF(СиР!$T$25:$Z$25,$AN$5:$AN$244,СиР!$T$26:$Z$26)</f>
        <v>18.649999999999999</v>
      </c>
      <c r="AP57" s="238"/>
      <c r="AQ57" s="96">
        <f>SUMIF(СиР!$T$25:$Z$25,$AN$5:$AN$244,СиР!$T$28:$Z$28)</f>
        <v>7.16</v>
      </c>
      <c r="AR57" s="96">
        <f>SUMIF(СиР!$T$25:$Z$25,$AN$5:$AN$244,СиР!$T$29:$Z$29)</f>
        <v>1.53</v>
      </c>
      <c r="AS57" s="96">
        <f>SUMIF(СиР!$T$25:$Z$25,$AN$5:$AN$244,СиР!$T$30:$Z$30)</f>
        <v>0.32</v>
      </c>
      <c r="AT57" s="96">
        <f>SUMIF(СиР!$T$25:$Z$25,$AN$5:$AN$244,СиР!$T$31:$Z$31)</f>
        <v>0.87</v>
      </c>
      <c r="AU57" s="96">
        <f>SUMIF(СиР!$T$25:$Z$25,$AN$5:$AN$244,СиР!$T$32:$Z$32)</f>
        <v>5.01</v>
      </c>
      <c r="AV57" s="96">
        <f>SUMIF(СиР!$T$25:$Z$25,$AN$5:$AN$244,СиР!$T$33:$Z$33)</f>
        <v>4.99</v>
      </c>
      <c r="AW57" s="96">
        <f>SUMIF(СиР!$T$25:$Z$25,$AN$5:$AN$244,СиР!$T$34:$Z$34)</f>
        <v>2.7</v>
      </c>
      <c r="AX57" s="96">
        <f>SUMIF(СиР!$T$25:$Z$25,$AN$5:$AN$244,СиР!$T$35:$Z$35)</f>
        <v>6.46</v>
      </c>
      <c r="AY57" s="96">
        <f>SUMIF(СиР!$T$25:$Z$25,$AN$5:$AN$244,СиР!$T$36:$Z$36)</f>
        <v>0.47</v>
      </c>
      <c r="AZ57" s="98">
        <f>SUMIF(СиР!$T$25:$Z$25,$AN$5:$AN$244,СиР!$T$37:$Z$37)</f>
        <v>0</v>
      </c>
      <c r="BA57" s="96">
        <f t="shared" si="173"/>
        <v>54.565279999999994</v>
      </c>
      <c r="BB57" s="237">
        <f t="shared" si="15"/>
        <v>21.130449999999996</v>
      </c>
      <c r="BC57" s="238">
        <f t="shared" si="16"/>
        <v>0</v>
      </c>
      <c r="BD57" s="96">
        <f t="shared" si="17"/>
        <v>8.1122800000000002</v>
      </c>
      <c r="BE57" s="96">
        <f t="shared" si="18"/>
        <v>1.7334900000000002</v>
      </c>
      <c r="BF57" s="96">
        <f t="shared" si="19"/>
        <v>0.36255999999999999</v>
      </c>
      <c r="BG57" s="96">
        <f t="shared" si="20"/>
        <v>0.98570999999999998</v>
      </c>
      <c r="BH57" s="96">
        <f t="shared" si="21"/>
        <v>5.6763299999999992</v>
      </c>
      <c r="BI57" s="96">
        <f t="shared" si="22"/>
        <v>5.6536700000000009</v>
      </c>
      <c r="BJ57" s="96">
        <f t="shared" si="23"/>
        <v>3.0591000000000004</v>
      </c>
      <c r="BK57" s="96">
        <f t="shared" si="24"/>
        <v>7.3191800000000002</v>
      </c>
      <c r="BL57" s="96">
        <f t="shared" si="25"/>
        <v>0.53250999999999993</v>
      </c>
      <c r="BM57" s="98">
        <f t="shared" si="26"/>
        <v>0</v>
      </c>
      <c r="BN57" s="113">
        <f t="shared" si="27"/>
        <v>3148427.2030400001</v>
      </c>
      <c r="BO57" s="250">
        <f t="shared" si="195"/>
        <v>1219231.04935</v>
      </c>
      <c r="BP57" s="250">
        <f t="shared" si="196"/>
        <v>0</v>
      </c>
      <c r="BQ57" s="113">
        <f t="shared" si="197"/>
        <v>468080.12404000002</v>
      </c>
      <c r="BR57" s="113">
        <f t="shared" si="198"/>
        <v>100022.70807000001</v>
      </c>
      <c r="BS57" s="113">
        <f t="shared" si="199"/>
        <v>20919.782080000001</v>
      </c>
      <c r="BT57" s="113">
        <f t="shared" si="200"/>
        <v>56875.657529999997</v>
      </c>
      <c r="BU57" s="113">
        <f t="shared" si="201"/>
        <v>327525.33818999998</v>
      </c>
      <c r="BV57" s="113">
        <f t="shared" si="202"/>
        <v>326217.85181000008</v>
      </c>
      <c r="BW57" s="113">
        <f t="shared" si="203"/>
        <v>176510.66130000004</v>
      </c>
      <c r="BX57" s="113">
        <f t="shared" si="204"/>
        <v>422318.10074000002</v>
      </c>
      <c r="BY57" s="113">
        <f t="shared" si="205"/>
        <v>30725.929929999995</v>
      </c>
      <c r="BZ57" s="113">
        <f t="shared" si="206"/>
        <v>0</v>
      </c>
    </row>
    <row r="58" spans="1:78" ht="12" customHeight="1" x14ac:dyDescent="0.25">
      <c r="A58" s="18">
        <f t="shared" si="38"/>
        <v>54</v>
      </c>
      <c r="B58" s="6" t="s">
        <v>43</v>
      </c>
      <c r="C58" s="10">
        <f t="shared" si="0"/>
        <v>3072.3</v>
      </c>
      <c r="D58" s="7">
        <v>3018.9</v>
      </c>
      <c r="E58" s="7">
        <v>53.4</v>
      </c>
      <c r="F58" s="7">
        <v>530.6</v>
      </c>
      <c r="G58" s="18" t="s">
        <v>212</v>
      </c>
      <c r="H58" s="16">
        <v>3</v>
      </c>
      <c r="I58" s="16" t="s">
        <v>275</v>
      </c>
      <c r="J58" s="9">
        <v>36.75</v>
      </c>
      <c r="K58" s="17">
        <v>4.0199999999999996</v>
      </c>
      <c r="L58" s="17">
        <v>7</v>
      </c>
      <c r="M58" s="17">
        <v>11</v>
      </c>
      <c r="N58" s="17">
        <v>5.4</v>
      </c>
      <c r="O58" s="17">
        <v>2.67</v>
      </c>
      <c r="P58" s="17">
        <v>1.54</v>
      </c>
      <c r="Q58" s="17">
        <v>4.9000000000000004</v>
      </c>
      <c r="R58" s="17">
        <v>0.22</v>
      </c>
      <c r="S58" s="3">
        <v>40</v>
      </c>
      <c r="T58" s="3">
        <v>40</v>
      </c>
      <c r="U58" s="3">
        <v>2604.04</v>
      </c>
      <c r="V58" s="17">
        <v>195.98199600000001</v>
      </c>
      <c r="W58" s="3">
        <v>42.3</v>
      </c>
      <c r="X58" s="3">
        <v>2604.04</v>
      </c>
      <c r="Y58" s="17">
        <v>7.85</v>
      </c>
      <c r="Z58" s="4">
        <v>0</v>
      </c>
      <c r="AA58" s="17">
        <v>6.73</v>
      </c>
      <c r="AB58" s="17">
        <v>10.67</v>
      </c>
      <c r="AC58" s="17">
        <v>14</v>
      </c>
      <c r="AD58" s="5">
        <f t="shared" si="186"/>
        <v>677442.15</v>
      </c>
      <c r="AE58" s="17">
        <f t="shared" si="187"/>
        <v>74103.875999999989</v>
      </c>
      <c r="AF58" s="17">
        <f t="shared" si="188"/>
        <v>129036.6</v>
      </c>
      <c r="AG58" s="17">
        <f t="shared" si="189"/>
        <v>202771.80000000002</v>
      </c>
      <c r="AH58" s="17">
        <f t="shared" si="190"/>
        <v>99542.520000000019</v>
      </c>
      <c r="AI58" s="17">
        <f t="shared" si="191"/>
        <v>49218.246000000006</v>
      </c>
      <c r="AJ58" s="17">
        <f t="shared" si="192"/>
        <v>28388.052000000003</v>
      </c>
      <c r="AK58" s="17">
        <f t="shared" si="193"/>
        <v>90325.62000000001</v>
      </c>
      <c r="AL58" s="17">
        <f t="shared" si="194"/>
        <v>4055.4360000000006</v>
      </c>
      <c r="AM58" s="1" t="s">
        <v>275</v>
      </c>
      <c r="AN58" s="96">
        <f>SUMIF('Page 1'!$L:$L,$B:$B,'Page 1'!$S:$S)</f>
        <v>39.51</v>
      </c>
      <c r="AO58" s="96">
        <f t="shared" ref="AO58:AO64" si="207">K58/$J58*$AN58</f>
        <v>4.3219102040816324</v>
      </c>
      <c r="AP58" s="96">
        <f t="shared" ref="AP58:AP64" si="208">L58/$J58*$AN58</f>
        <v>7.5257142857142849</v>
      </c>
      <c r="AQ58" s="96">
        <f t="shared" ref="AQ58:AQ64" si="209">M58/$J58*$AN58</f>
        <v>11.826122448979591</v>
      </c>
      <c r="AR58" s="96"/>
      <c r="AS58" s="96"/>
      <c r="AT58" s="96"/>
      <c r="AU58" s="96">
        <f t="shared" ref="AU58:AU64" si="210">N58/$J58*$AN58</f>
        <v>5.8055510204081635</v>
      </c>
      <c r="AV58" s="96">
        <f t="shared" ref="AV58:AV64" si="211">O58/$J58*$AN58</f>
        <v>2.8705224489795915</v>
      </c>
      <c r="AW58" s="96">
        <f t="shared" ref="AW58:AW64" si="212">P58/$J58*$AN58</f>
        <v>1.6556571428571427</v>
      </c>
      <c r="AX58" s="96">
        <f t="shared" ref="AX58:AX64" si="213">Q58/$J58*$AN58</f>
        <v>5.2679999999999998</v>
      </c>
      <c r="AY58" s="96"/>
      <c r="AZ58" s="98">
        <f t="shared" ref="AZ58:AZ64" si="214">R58/$J58*$AN58</f>
        <v>0.23652244897959185</v>
      </c>
      <c r="BA58" s="96">
        <f t="shared" ref="BA58:BA64" si="215">AN58</f>
        <v>39.51</v>
      </c>
      <c r="BB58" s="96">
        <f t="shared" si="15"/>
        <v>4.3219102040816324</v>
      </c>
      <c r="BC58" s="96">
        <f t="shared" si="16"/>
        <v>7.5257142857142849</v>
      </c>
      <c r="BD58" s="96">
        <f t="shared" si="17"/>
        <v>11.826122448979591</v>
      </c>
      <c r="BE58" s="96">
        <f t="shared" si="18"/>
        <v>0</v>
      </c>
      <c r="BF58" s="96">
        <f t="shared" si="19"/>
        <v>0</v>
      </c>
      <c r="BG58" s="96">
        <f t="shared" si="20"/>
        <v>0</v>
      </c>
      <c r="BH58" s="96">
        <f t="shared" si="21"/>
        <v>5.8055510204081635</v>
      </c>
      <c r="BI58" s="96">
        <f t="shared" si="22"/>
        <v>2.8705224489795915</v>
      </c>
      <c r="BJ58" s="96">
        <f t="shared" si="23"/>
        <v>1.6556571428571427</v>
      </c>
      <c r="BK58" s="96">
        <f t="shared" si="24"/>
        <v>5.2679999999999998</v>
      </c>
      <c r="BL58" s="96">
        <f t="shared" si="25"/>
        <v>0</v>
      </c>
      <c r="BM58" s="98">
        <f t="shared" si="26"/>
        <v>0.23652244897959182</v>
      </c>
      <c r="BN58" s="113">
        <f t="shared" si="27"/>
        <v>1456638.8760000002</v>
      </c>
      <c r="BO58" s="113">
        <f>(BB58*10+AO58*2)*$C58</f>
        <v>159338.45663999999</v>
      </c>
      <c r="BP58" s="113">
        <f t="shared" ref="BP58:BP64" si="216">(BC58*10+AP58*2)*$C58</f>
        <v>277455.02400000003</v>
      </c>
      <c r="BQ58" s="113">
        <f t="shared" ref="BQ58:BQ64" si="217">(BD58*10+AQ58*2)*$C58</f>
        <v>436000.75200000004</v>
      </c>
      <c r="BR58" s="113">
        <f t="shared" ref="BR58:BR64" si="218">(BE58*10+AR58*2)*$C58</f>
        <v>0</v>
      </c>
      <c r="BS58" s="113">
        <f t="shared" ref="BS58:BS64" si="219">(BF58*10+AS58*2)*$C58</f>
        <v>0</v>
      </c>
      <c r="BT58" s="113">
        <f t="shared" ref="BT58:BT64" si="220">(BG58*10+AT58*2)*$C58</f>
        <v>0</v>
      </c>
      <c r="BU58" s="113">
        <f t="shared" ref="BU58:BU64" si="221">(BH58*10+AU58*2)*$C58</f>
        <v>214036.73280000003</v>
      </c>
      <c r="BV58" s="113">
        <f t="shared" ref="BV58:BV64" si="222">(BI58*10+AV58*2)*$C58</f>
        <v>105829.27344</v>
      </c>
      <c r="BW58" s="113">
        <f t="shared" ref="BW58:BW64" si="223">(BJ58*10+AW58*2)*$C58</f>
        <v>61040.105279999996</v>
      </c>
      <c r="BX58" s="113">
        <f t="shared" ref="BX58:BX64" si="224">(BK58*10+AX58*2)*$C58</f>
        <v>194218.51680000001</v>
      </c>
      <c r="BY58" s="113">
        <f t="shared" ref="BY58:BY64" si="225">(BL58*10+AY58*2)*$C58</f>
        <v>0</v>
      </c>
      <c r="BZ58" s="113">
        <f t="shared" ref="BZ58:BZ64" si="226">(BM58*10+AZ58*2)*$C58</f>
        <v>8720.0150400000002</v>
      </c>
    </row>
    <row r="59" spans="1:78" ht="12" customHeight="1" x14ac:dyDescent="0.25">
      <c r="A59" s="18">
        <f t="shared" si="38"/>
        <v>55</v>
      </c>
      <c r="B59" s="6" t="s">
        <v>44</v>
      </c>
      <c r="C59" s="10">
        <f t="shared" si="0"/>
        <v>4398.8</v>
      </c>
      <c r="D59" s="7">
        <v>3854.6</v>
      </c>
      <c r="E59" s="7">
        <v>544.20000000000005</v>
      </c>
      <c r="F59" s="7">
        <v>1214.2</v>
      </c>
      <c r="G59" s="18" t="s">
        <v>212</v>
      </c>
      <c r="H59" s="16">
        <v>1</v>
      </c>
      <c r="I59" s="16" t="s">
        <v>275</v>
      </c>
      <c r="J59" s="9">
        <v>36.54</v>
      </c>
      <c r="K59" s="17">
        <v>4.03</v>
      </c>
      <c r="L59" s="17">
        <v>7</v>
      </c>
      <c r="M59" s="17">
        <v>11</v>
      </c>
      <c r="N59" s="17">
        <v>5.4</v>
      </c>
      <c r="O59" s="17">
        <v>2.67</v>
      </c>
      <c r="P59" s="17">
        <v>1.54</v>
      </c>
      <c r="Q59" s="17">
        <v>4.9000000000000004</v>
      </c>
      <c r="R59" s="17">
        <v>0</v>
      </c>
      <c r="S59" s="3">
        <v>40</v>
      </c>
      <c r="T59" s="3">
        <v>40</v>
      </c>
      <c r="U59" s="3">
        <v>2604.04</v>
      </c>
      <c r="V59" s="17">
        <v>195.98199600000001</v>
      </c>
      <c r="W59" s="3">
        <v>42.3</v>
      </c>
      <c r="X59" s="3">
        <v>2604.04</v>
      </c>
      <c r="Y59" s="17">
        <v>0</v>
      </c>
      <c r="Z59" s="4">
        <v>0</v>
      </c>
      <c r="AA59" s="17">
        <v>5.05</v>
      </c>
      <c r="AB59" s="17">
        <v>10.67</v>
      </c>
      <c r="AC59" s="17">
        <v>14</v>
      </c>
      <c r="AD59" s="5">
        <f t="shared" si="186"/>
        <v>964392.91200000001</v>
      </c>
      <c r="AE59" s="17">
        <f t="shared" si="187"/>
        <v>106362.984</v>
      </c>
      <c r="AF59" s="17">
        <f t="shared" si="188"/>
        <v>184749.6</v>
      </c>
      <c r="AG59" s="17">
        <f t="shared" si="189"/>
        <v>290320.80000000005</v>
      </c>
      <c r="AH59" s="17">
        <f t="shared" si="190"/>
        <v>142521.12000000002</v>
      </c>
      <c r="AI59" s="17">
        <f t="shared" si="191"/>
        <v>70468.775999999998</v>
      </c>
      <c r="AJ59" s="17">
        <f t="shared" si="192"/>
        <v>40644.911999999997</v>
      </c>
      <c r="AK59" s="17">
        <f t="shared" si="193"/>
        <v>129324.72000000002</v>
      </c>
      <c r="AL59" s="17">
        <f t="shared" si="194"/>
        <v>0</v>
      </c>
      <c r="AM59" s="1" t="s">
        <v>275</v>
      </c>
      <c r="AN59" s="96">
        <f>SUMIF('Page 1'!$L:$L,$B:$B,'Page 1'!$S:$S)</f>
        <v>39.28</v>
      </c>
      <c r="AO59" s="96">
        <f t="shared" si="207"/>
        <v>4.3321948549534763</v>
      </c>
      <c r="AP59" s="96">
        <f t="shared" si="208"/>
        <v>7.5249042145593874</v>
      </c>
      <c r="AQ59" s="96">
        <f t="shared" si="209"/>
        <v>11.824849480021895</v>
      </c>
      <c r="AR59" s="96"/>
      <c r="AS59" s="96"/>
      <c r="AT59" s="96"/>
      <c r="AU59" s="96">
        <f t="shared" si="210"/>
        <v>5.8049261083743851</v>
      </c>
      <c r="AV59" s="96">
        <f t="shared" si="211"/>
        <v>2.870213464696223</v>
      </c>
      <c r="AW59" s="96">
        <f t="shared" si="212"/>
        <v>1.6554789272030652</v>
      </c>
      <c r="AX59" s="96">
        <f t="shared" si="213"/>
        <v>5.267432950191572</v>
      </c>
      <c r="AY59" s="96"/>
      <c r="AZ59" s="98">
        <f t="shared" si="214"/>
        <v>0</v>
      </c>
      <c r="BA59" s="96">
        <f t="shared" si="215"/>
        <v>39.28</v>
      </c>
      <c r="BB59" s="96">
        <f t="shared" si="15"/>
        <v>4.3321948549534763</v>
      </c>
      <c r="BC59" s="96">
        <f t="shared" si="16"/>
        <v>7.5249042145593874</v>
      </c>
      <c r="BD59" s="96">
        <f t="shared" si="17"/>
        <v>11.824849480021895</v>
      </c>
      <c r="BE59" s="96">
        <f t="shared" si="18"/>
        <v>0</v>
      </c>
      <c r="BF59" s="96">
        <f t="shared" si="19"/>
        <v>0</v>
      </c>
      <c r="BG59" s="96">
        <f t="shared" si="20"/>
        <v>0</v>
      </c>
      <c r="BH59" s="96">
        <f t="shared" si="21"/>
        <v>5.8049261083743851</v>
      </c>
      <c r="BI59" s="96">
        <f t="shared" si="22"/>
        <v>2.870213464696223</v>
      </c>
      <c r="BJ59" s="96">
        <f t="shared" si="23"/>
        <v>1.6554789272030652</v>
      </c>
      <c r="BK59" s="96">
        <f t="shared" si="24"/>
        <v>5.267432950191572</v>
      </c>
      <c r="BL59" s="96">
        <f t="shared" si="25"/>
        <v>0</v>
      </c>
      <c r="BM59" s="98">
        <f t="shared" si="26"/>
        <v>0</v>
      </c>
      <c r="BN59" s="113">
        <f t="shared" si="27"/>
        <v>2073418.3680000002</v>
      </c>
      <c r="BO59" s="113">
        <f t="shared" ref="BO59:BO64" si="227">(BB59*10+AO59*2)*$C59</f>
        <v>228677.50473563228</v>
      </c>
      <c r="BP59" s="113">
        <f t="shared" si="216"/>
        <v>397206.58390804601</v>
      </c>
      <c r="BQ59" s="113">
        <f t="shared" si="217"/>
        <v>624181.7747126437</v>
      </c>
      <c r="BR59" s="113">
        <f t="shared" si="218"/>
        <v>0</v>
      </c>
      <c r="BS59" s="113">
        <f t="shared" si="219"/>
        <v>0</v>
      </c>
      <c r="BT59" s="113">
        <f t="shared" si="220"/>
        <v>0</v>
      </c>
      <c r="BU59" s="113">
        <f t="shared" si="221"/>
        <v>306416.50758620695</v>
      </c>
      <c r="BV59" s="113">
        <f t="shared" si="222"/>
        <v>151505.93986206895</v>
      </c>
      <c r="BW59" s="113">
        <f t="shared" si="223"/>
        <v>87385.448459770123</v>
      </c>
      <c r="BX59" s="113">
        <f t="shared" si="224"/>
        <v>278044.60873563227</v>
      </c>
      <c r="BY59" s="113">
        <f t="shared" si="225"/>
        <v>0</v>
      </c>
      <c r="BZ59" s="113">
        <f t="shared" si="226"/>
        <v>0</v>
      </c>
    </row>
    <row r="60" spans="1:78" ht="12" customHeight="1" x14ac:dyDescent="0.25">
      <c r="A60" s="18">
        <f t="shared" si="38"/>
        <v>56</v>
      </c>
      <c r="B60" s="6" t="s">
        <v>45</v>
      </c>
      <c r="C60" s="10">
        <f t="shared" si="0"/>
        <v>7902.2</v>
      </c>
      <c r="D60" s="7">
        <v>7770.8</v>
      </c>
      <c r="E60" s="7">
        <v>131.4</v>
      </c>
      <c r="F60" s="7">
        <v>1429.18</v>
      </c>
      <c r="G60" s="18" t="s">
        <v>212</v>
      </c>
      <c r="H60" s="16">
        <v>3</v>
      </c>
      <c r="I60" s="16" t="s">
        <v>275</v>
      </c>
      <c r="J60" s="9">
        <v>36.75</v>
      </c>
      <c r="K60" s="17">
        <v>4.0199999999999996</v>
      </c>
      <c r="L60" s="17">
        <v>7</v>
      </c>
      <c r="M60" s="17">
        <v>11</v>
      </c>
      <c r="N60" s="17">
        <v>5.4</v>
      </c>
      <c r="O60" s="17">
        <v>2.67</v>
      </c>
      <c r="P60" s="17">
        <v>1.54</v>
      </c>
      <c r="Q60" s="17">
        <v>4.9000000000000004</v>
      </c>
      <c r="R60" s="17">
        <v>0.22</v>
      </c>
      <c r="S60" s="3">
        <v>40</v>
      </c>
      <c r="T60" s="3">
        <v>40</v>
      </c>
      <c r="U60" s="3">
        <v>2604.04</v>
      </c>
      <c r="V60" s="17">
        <v>195.98199600000001</v>
      </c>
      <c r="W60" s="3">
        <v>42.3</v>
      </c>
      <c r="X60" s="3">
        <v>2604.04</v>
      </c>
      <c r="Y60" s="17">
        <v>7.85</v>
      </c>
      <c r="Z60" s="4">
        <v>0</v>
      </c>
      <c r="AA60" s="17">
        <v>6.73</v>
      </c>
      <c r="AB60" s="17">
        <v>10.67</v>
      </c>
      <c r="AC60" s="17">
        <v>14</v>
      </c>
      <c r="AD60" s="5">
        <f t="shared" si="186"/>
        <v>1742435.0999999999</v>
      </c>
      <c r="AE60" s="17">
        <f t="shared" si="187"/>
        <v>190601.06399999998</v>
      </c>
      <c r="AF60" s="17">
        <f t="shared" si="188"/>
        <v>331892.40000000002</v>
      </c>
      <c r="AG60" s="17">
        <f t="shared" si="189"/>
        <v>521545.19999999995</v>
      </c>
      <c r="AH60" s="17">
        <f t="shared" si="190"/>
        <v>256031.28000000003</v>
      </c>
      <c r="AI60" s="17">
        <f t="shared" si="191"/>
        <v>126593.24400000001</v>
      </c>
      <c r="AJ60" s="17">
        <f t="shared" si="192"/>
        <v>73016.328000000009</v>
      </c>
      <c r="AK60" s="17">
        <f t="shared" si="193"/>
        <v>232324.68</v>
      </c>
      <c r="AL60" s="17">
        <f t="shared" si="194"/>
        <v>10430.903999999999</v>
      </c>
      <c r="AM60" s="1" t="s">
        <v>275</v>
      </c>
      <c r="AN60" s="96">
        <f>SUMIF('Page 1'!$L:$L,$B:$B,'Page 1'!$S:$S)</f>
        <v>39.51</v>
      </c>
      <c r="AO60" s="96">
        <f t="shared" si="207"/>
        <v>4.3219102040816324</v>
      </c>
      <c r="AP60" s="96">
        <f t="shared" si="208"/>
        <v>7.5257142857142849</v>
      </c>
      <c r="AQ60" s="96">
        <f t="shared" si="209"/>
        <v>11.826122448979591</v>
      </c>
      <c r="AR60" s="96"/>
      <c r="AS60" s="96"/>
      <c r="AT60" s="96"/>
      <c r="AU60" s="96">
        <f t="shared" si="210"/>
        <v>5.8055510204081635</v>
      </c>
      <c r="AV60" s="96">
        <f t="shared" si="211"/>
        <v>2.8705224489795915</v>
      </c>
      <c r="AW60" s="96">
        <f t="shared" si="212"/>
        <v>1.6556571428571427</v>
      </c>
      <c r="AX60" s="96">
        <f t="shared" si="213"/>
        <v>5.2679999999999998</v>
      </c>
      <c r="AY60" s="96"/>
      <c r="AZ60" s="98">
        <f t="shared" si="214"/>
        <v>0.23652244897959185</v>
      </c>
      <c r="BA60" s="96">
        <f t="shared" si="215"/>
        <v>39.51</v>
      </c>
      <c r="BB60" s="96">
        <f t="shared" si="15"/>
        <v>4.3219102040816324</v>
      </c>
      <c r="BC60" s="96">
        <f t="shared" si="16"/>
        <v>7.5257142857142849</v>
      </c>
      <c r="BD60" s="96">
        <f t="shared" si="17"/>
        <v>11.826122448979591</v>
      </c>
      <c r="BE60" s="96">
        <f t="shared" si="18"/>
        <v>0</v>
      </c>
      <c r="BF60" s="96">
        <f t="shared" si="19"/>
        <v>0</v>
      </c>
      <c r="BG60" s="96">
        <f t="shared" si="20"/>
        <v>0</v>
      </c>
      <c r="BH60" s="96">
        <f t="shared" si="21"/>
        <v>5.8055510204081635</v>
      </c>
      <c r="BI60" s="96">
        <f t="shared" si="22"/>
        <v>2.8705224489795915</v>
      </c>
      <c r="BJ60" s="96">
        <f t="shared" si="23"/>
        <v>1.6556571428571427</v>
      </c>
      <c r="BK60" s="96">
        <f t="shared" si="24"/>
        <v>5.2679999999999998</v>
      </c>
      <c r="BL60" s="96">
        <f t="shared" si="25"/>
        <v>0</v>
      </c>
      <c r="BM60" s="98">
        <f t="shared" si="26"/>
        <v>0.23652244897959182</v>
      </c>
      <c r="BN60" s="113">
        <f t="shared" si="27"/>
        <v>3746591.0640000002</v>
      </c>
      <c r="BO60" s="113">
        <f t="shared" si="227"/>
        <v>409831.18577632651</v>
      </c>
      <c r="BP60" s="113">
        <f t="shared" si="216"/>
        <v>713636.39314285712</v>
      </c>
      <c r="BQ60" s="113">
        <f t="shared" si="217"/>
        <v>1121428.6177959184</v>
      </c>
      <c r="BR60" s="113">
        <f t="shared" si="218"/>
        <v>0</v>
      </c>
      <c r="BS60" s="113">
        <f t="shared" si="219"/>
        <v>0</v>
      </c>
      <c r="BT60" s="113">
        <f t="shared" si="220"/>
        <v>0</v>
      </c>
      <c r="BU60" s="113">
        <f t="shared" si="221"/>
        <v>550519.50328163267</v>
      </c>
      <c r="BV60" s="113">
        <f t="shared" si="222"/>
        <v>272201.30995591835</v>
      </c>
      <c r="BW60" s="113">
        <f t="shared" si="223"/>
        <v>157000.00649142856</v>
      </c>
      <c r="BX60" s="113">
        <f t="shared" si="224"/>
        <v>499545.47519999999</v>
      </c>
      <c r="BY60" s="113">
        <f t="shared" si="225"/>
        <v>0</v>
      </c>
      <c r="BZ60" s="113">
        <f t="shared" si="226"/>
        <v>22428.572355918364</v>
      </c>
    </row>
    <row r="61" spans="1:78" ht="12" customHeight="1" x14ac:dyDescent="0.25">
      <c r="A61" s="18">
        <f t="shared" si="38"/>
        <v>57</v>
      </c>
      <c r="B61" s="6" t="s">
        <v>46</v>
      </c>
      <c r="C61" s="10">
        <f t="shared" si="0"/>
        <v>6108.4400000000005</v>
      </c>
      <c r="D61" s="7">
        <v>5292.14</v>
      </c>
      <c r="E61" s="7">
        <v>816.3</v>
      </c>
      <c r="F61" s="7">
        <v>984.8</v>
      </c>
      <c r="G61" s="18" t="s">
        <v>212</v>
      </c>
      <c r="H61" s="16">
        <v>1</v>
      </c>
      <c r="I61" s="16" t="s">
        <v>275</v>
      </c>
      <c r="J61" s="9">
        <v>36.54</v>
      </c>
      <c r="K61" s="17">
        <v>4.03</v>
      </c>
      <c r="L61" s="17">
        <v>7</v>
      </c>
      <c r="M61" s="17">
        <v>11</v>
      </c>
      <c r="N61" s="17">
        <v>5.4</v>
      </c>
      <c r="O61" s="17">
        <v>2.67</v>
      </c>
      <c r="P61" s="17">
        <v>1.54</v>
      </c>
      <c r="Q61" s="17">
        <v>4.9000000000000004</v>
      </c>
      <c r="R61" s="17">
        <v>0</v>
      </c>
      <c r="S61" s="3">
        <v>40</v>
      </c>
      <c r="T61" s="3">
        <v>40</v>
      </c>
      <c r="U61" s="3">
        <v>2604.04</v>
      </c>
      <c r="V61" s="17">
        <v>195.98199600000001</v>
      </c>
      <c r="W61" s="3">
        <v>42.3</v>
      </c>
      <c r="X61" s="3">
        <v>2604.04</v>
      </c>
      <c r="Y61" s="17">
        <v>0</v>
      </c>
      <c r="Z61" s="4">
        <v>0</v>
      </c>
      <c r="AA61" s="17">
        <v>5.05</v>
      </c>
      <c r="AB61" s="17">
        <v>10.67</v>
      </c>
      <c r="AC61" s="17">
        <v>14</v>
      </c>
      <c r="AD61" s="5">
        <f t="shared" si="186"/>
        <v>1339214.3856000002</v>
      </c>
      <c r="AE61" s="17">
        <f t="shared" si="187"/>
        <v>147702.07920000004</v>
      </c>
      <c r="AF61" s="17">
        <f t="shared" si="188"/>
        <v>256554.48</v>
      </c>
      <c r="AG61" s="17">
        <f t="shared" si="189"/>
        <v>403157.04000000004</v>
      </c>
      <c r="AH61" s="17">
        <f t="shared" si="190"/>
        <v>197913.45600000006</v>
      </c>
      <c r="AI61" s="17">
        <f t="shared" si="191"/>
        <v>97857.208800000008</v>
      </c>
      <c r="AJ61" s="17">
        <f t="shared" si="192"/>
        <v>56441.9856</v>
      </c>
      <c r="AK61" s="17">
        <f t="shared" si="193"/>
        <v>179588.13600000003</v>
      </c>
      <c r="AL61" s="17">
        <f t="shared" si="194"/>
        <v>0</v>
      </c>
      <c r="AM61" s="1" t="s">
        <v>275</v>
      </c>
      <c r="AN61" s="96">
        <f>SUMIF('Page 1'!$L:$L,$B:$B,'Page 1'!$S:$S)</f>
        <v>39.28</v>
      </c>
      <c r="AO61" s="96">
        <f t="shared" si="207"/>
        <v>4.3321948549534763</v>
      </c>
      <c r="AP61" s="96">
        <f t="shared" si="208"/>
        <v>7.5249042145593874</v>
      </c>
      <c r="AQ61" s="96">
        <f t="shared" si="209"/>
        <v>11.824849480021895</v>
      </c>
      <c r="AR61" s="96"/>
      <c r="AS61" s="96"/>
      <c r="AT61" s="96"/>
      <c r="AU61" s="96">
        <f t="shared" si="210"/>
        <v>5.8049261083743851</v>
      </c>
      <c r="AV61" s="96">
        <f t="shared" si="211"/>
        <v>2.870213464696223</v>
      </c>
      <c r="AW61" s="96">
        <f t="shared" si="212"/>
        <v>1.6554789272030652</v>
      </c>
      <c r="AX61" s="96">
        <f t="shared" si="213"/>
        <v>5.267432950191572</v>
      </c>
      <c r="AY61" s="96"/>
      <c r="AZ61" s="98">
        <f t="shared" si="214"/>
        <v>0</v>
      </c>
      <c r="BA61" s="96">
        <f t="shared" si="215"/>
        <v>39.28</v>
      </c>
      <c r="BB61" s="96">
        <f t="shared" si="15"/>
        <v>4.3321948549534763</v>
      </c>
      <c r="BC61" s="96">
        <f t="shared" si="16"/>
        <v>7.5249042145593874</v>
      </c>
      <c r="BD61" s="96">
        <f t="shared" si="17"/>
        <v>11.824849480021895</v>
      </c>
      <c r="BE61" s="96">
        <f t="shared" si="18"/>
        <v>0</v>
      </c>
      <c r="BF61" s="96">
        <f t="shared" si="19"/>
        <v>0</v>
      </c>
      <c r="BG61" s="96">
        <f t="shared" si="20"/>
        <v>0</v>
      </c>
      <c r="BH61" s="96">
        <f t="shared" si="21"/>
        <v>5.8049261083743851</v>
      </c>
      <c r="BI61" s="96">
        <f t="shared" si="22"/>
        <v>2.870213464696223</v>
      </c>
      <c r="BJ61" s="96">
        <f t="shared" si="23"/>
        <v>1.6554789272030652</v>
      </c>
      <c r="BK61" s="96">
        <f t="shared" si="24"/>
        <v>5.267432950191572</v>
      </c>
      <c r="BL61" s="96">
        <f t="shared" si="25"/>
        <v>0</v>
      </c>
      <c r="BM61" s="98">
        <f t="shared" si="26"/>
        <v>0</v>
      </c>
      <c r="BN61" s="113">
        <f t="shared" si="27"/>
        <v>2879274.2784000002</v>
      </c>
      <c r="BO61" s="113">
        <f t="shared" si="227"/>
        <v>317555.42807750421</v>
      </c>
      <c r="BP61" s="113">
        <f t="shared" si="216"/>
        <v>551585.11080459773</v>
      </c>
      <c r="BQ61" s="113">
        <f t="shared" si="217"/>
        <v>866776.60269293934</v>
      </c>
      <c r="BR61" s="113">
        <f t="shared" si="218"/>
        <v>0</v>
      </c>
      <c r="BS61" s="113">
        <f t="shared" si="219"/>
        <v>0</v>
      </c>
      <c r="BT61" s="113">
        <f t="shared" si="220"/>
        <v>0</v>
      </c>
      <c r="BU61" s="113">
        <f t="shared" si="221"/>
        <v>425508.51404926117</v>
      </c>
      <c r="BV61" s="113">
        <f t="shared" si="222"/>
        <v>210390.32083546798</v>
      </c>
      <c r="BW61" s="113">
        <f t="shared" si="223"/>
        <v>121348.72437701152</v>
      </c>
      <c r="BX61" s="113">
        <f t="shared" si="224"/>
        <v>386109.57756321854</v>
      </c>
      <c r="BY61" s="113">
        <f t="shared" si="225"/>
        <v>0</v>
      </c>
      <c r="BZ61" s="113">
        <f t="shared" si="226"/>
        <v>0</v>
      </c>
    </row>
    <row r="62" spans="1:78" ht="12" customHeight="1" x14ac:dyDescent="0.25">
      <c r="A62" s="18">
        <f t="shared" si="38"/>
        <v>58</v>
      </c>
      <c r="B62" s="6" t="s">
        <v>47</v>
      </c>
      <c r="C62" s="10">
        <f t="shared" si="0"/>
        <v>5301.46</v>
      </c>
      <c r="D62" s="7">
        <v>5301.46</v>
      </c>
      <c r="E62" s="7">
        <v>0</v>
      </c>
      <c r="F62" s="7">
        <v>996.3</v>
      </c>
      <c r="G62" s="18" t="s">
        <v>212</v>
      </c>
      <c r="H62" s="16">
        <v>1</v>
      </c>
      <c r="I62" s="16" t="s">
        <v>275</v>
      </c>
      <c r="J62" s="9">
        <v>36.54</v>
      </c>
      <c r="K62" s="17">
        <v>4.03</v>
      </c>
      <c r="L62" s="17">
        <v>7</v>
      </c>
      <c r="M62" s="17">
        <v>11</v>
      </c>
      <c r="N62" s="17">
        <v>5.4</v>
      </c>
      <c r="O62" s="17">
        <v>2.67</v>
      </c>
      <c r="P62" s="17">
        <v>1.54</v>
      </c>
      <c r="Q62" s="17">
        <v>4.9000000000000004</v>
      </c>
      <c r="R62" s="17">
        <v>0</v>
      </c>
      <c r="S62" s="3">
        <v>40</v>
      </c>
      <c r="T62" s="3">
        <v>40</v>
      </c>
      <c r="U62" s="3">
        <v>2604.04</v>
      </c>
      <c r="V62" s="17">
        <v>195.98199600000001</v>
      </c>
      <c r="W62" s="3">
        <v>42.3</v>
      </c>
      <c r="X62" s="3">
        <v>2604.04</v>
      </c>
      <c r="Y62" s="17">
        <v>0</v>
      </c>
      <c r="Z62" s="4">
        <v>0</v>
      </c>
      <c r="AA62" s="17">
        <v>5.05</v>
      </c>
      <c r="AB62" s="17">
        <v>10.67</v>
      </c>
      <c r="AC62" s="17">
        <v>14</v>
      </c>
      <c r="AD62" s="5">
        <f t="shared" si="186"/>
        <v>1162292.0903999999</v>
      </c>
      <c r="AE62" s="17">
        <f t="shared" si="187"/>
        <v>128189.30280000002</v>
      </c>
      <c r="AF62" s="17">
        <f t="shared" si="188"/>
        <v>222661.32</v>
      </c>
      <c r="AG62" s="17">
        <f t="shared" si="189"/>
        <v>349896.36</v>
      </c>
      <c r="AH62" s="17">
        <f t="shared" si="190"/>
        <v>171767.304</v>
      </c>
      <c r="AI62" s="17">
        <f t="shared" si="191"/>
        <v>84929.389200000005</v>
      </c>
      <c r="AJ62" s="17">
        <f t="shared" si="192"/>
        <v>48985.490400000002</v>
      </c>
      <c r="AK62" s="17">
        <f t="shared" si="193"/>
        <v>155862.924</v>
      </c>
      <c r="AL62" s="17">
        <f t="shared" si="194"/>
        <v>0</v>
      </c>
      <c r="AM62" s="1" t="s">
        <v>275</v>
      </c>
      <c r="AN62" s="96">
        <f>SUMIF('Page 1'!$L:$L,$B:$B,'Page 1'!$S:$S)</f>
        <v>39.28</v>
      </c>
      <c r="AO62" s="96">
        <f t="shared" si="207"/>
        <v>4.3321948549534763</v>
      </c>
      <c r="AP62" s="96">
        <f t="shared" si="208"/>
        <v>7.5249042145593874</v>
      </c>
      <c r="AQ62" s="96">
        <f t="shared" si="209"/>
        <v>11.824849480021895</v>
      </c>
      <c r="AR62" s="96"/>
      <c r="AS62" s="96"/>
      <c r="AT62" s="96"/>
      <c r="AU62" s="96">
        <f t="shared" si="210"/>
        <v>5.8049261083743851</v>
      </c>
      <c r="AV62" s="96">
        <f t="shared" si="211"/>
        <v>2.870213464696223</v>
      </c>
      <c r="AW62" s="96">
        <f t="shared" si="212"/>
        <v>1.6554789272030652</v>
      </c>
      <c r="AX62" s="96">
        <f t="shared" si="213"/>
        <v>5.267432950191572</v>
      </c>
      <c r="AY62" s="96"/>
      <c r="AZ62" s="98">
        <f t="shared" si="214"/>
        <v>0</v>
      </c>
      <c r="BA62" s="96">
        <f t="shared" si="215"/>
        <v>39.28</v>
      </c>
      <c r="BB62" s="96">
        <f t="shared" si="15"/>
        <v>4.3321948549534763</v>
      </c>
      <c r="BC62" s="96">
        <f t="shared" si="16"/>
        <v>7.5249042145593874</v>
      </c>
      <c r="BD62" s="96">
        <f t="shared" si="17"/>
        <v>11.824849480021895</v>
      </c>
      <c r="BE62" s="96">
        <f t="shared" si="18"/>
        <v>0</v>
      </c>
      <c r="BF62" s="96">
        <f t="shared" si="19"/>
        <v>0</v>
      </c>
      <c r="BG62" s="96">
        <f t="shared" si="20"/>
        <v>0</v>
      </c>
      <c r="BH62" s="96">
        <f t="shared" si="21"/>
        <v>5.8049261083743851</v>
      </c>
      <c r="BI62" s="96">
        <f t="shared" si="22"/>
        <v>2.870213464696223</v>
      </c>
      <c r="BJ62" s="96">
        <f t="shared" si="23"/>
        <v>1.6554789272030652</v>
      </c>
      <c r="BK62" s="96">
        <f t="shared" si="24"/>
        <v>5.267432950191572</v>
      </c>
      <c r="BL62" s="96">
        <f t="shared" si="25"/>
        <v>0</v>
      </c>
      <c r="BM62" s="98">
        <f t="shared" si="26"/>
        <v>0</v>
      </c>
      <c r="BN62" s="113">
        <f t="shared" si="27"/>
        <v>2498896.1856</v>
      </c>
      <c r="BO62" s="113">
        <f t="shared" si="227"/>
        <v>275603.49282889994</v>
      </c>
      <c r="BP62" s="113">
        <f t="shared" si="216"/>
        <v>478715.74436781608</v>
      </c>
      <c r="BQ62" s="113">
        <f t="shared" si="217"/>
        <v>752267.59829228243</v>
      </c>
      <c r="BR62" s="113">
        <f t="shared" si="218"/>
        <v>0</v>
      </c>
      <c r="BS62" s="113">
        <f t="shared" si="219"/>
        <v>0</v>
      </c>
      <c r="BT62" s="113">
        <f t="shared" si="220"/>
        <v>0</v>
      </c>
      <c r="BU62" s="113">
        <f t="shared" si="221"/>
        <v>369295.00279802963</v>
      </c>
      <c r="BV62" s="113">
        <f t="shared" si="222"/>
        <v>182595.86249458126</v>
      </c>
      <c r="BW62" s="113">
        <f t="shared" si="223"/>
        <v>105317.46376091955</v>
      </c>
      <c r="BX62" s="113">
        <f t="shared" si="224"/>
        <v>335101.02105747134</v>
      </c>
      <c r="BY62" s="113">
        <f t="shared" si="225"/>
        <v>0</v>
      </c>
      <c r="BZ62" s="113">
        <f t="shared" si="226"/>
        <v>0</v>
      </c>
    </row>
    <row r="63" spans="1:78" ht="12" customHeight="1" x14ac:dyDescent="0.25">
      <c r="A63" s="18">
        <f t="shared" si="38"/>
        <v>59</v>
      </c>
      <c r="B63" s="6" t="s">
        <v>48</v>
      </c>
      <c r="C63" s="10">
        <f t="shared" si="0"/>
        <v>5275.3899999999967</v>
      </c>
      <c r="D63" s="7">
        <v>5275.3899999999967</v>
      </c>
      <c r="E63" s="7">
        <v>0</v>
      </c>
      <c r="F63" s="7">
        <v>932.6</v>
      </c>
      <c r="G63" s="18" t="s">
        <v>212</v>
      </c>
      <c r="H63" s="16">
        <v>1</v>
      </c>
      <c r="I63" s="16" t="s">
        <v>275</v>
      </c>
      <c r="J63" s="9">
        <v>36.54</v>
      </c>
      <c r="K63" s="17">
        <v>4.03</v>
      </c>
      <c r="L63" s="17">
        <v>7</v>
      </c>
      <c r="M63" s="17">
        <v>11</v>
      </c>
      <c r="N63" s="17">
        <v>5.4</v>
      </c>
      <c r="O63" s="17">
        <v>2.67</v>
      </c>
      <c r="P63" s="17">
        <v>1.54</v>
      </c>
      <c r="Q63" s="17">
        <v>4.9000000000000004</v>
      </c>
      <c r="R63" s="17">
        <v>0</v>
      </c>
      <c r="S63" s="3">
        <v>40</v>
      </c>
      <c r="T63" s="3">
        <v>40</v>
      </c>
      <c r="U63" s="3">
        <v>2604.04</v>
      </c>
      <c r="V63" s="17">
        <v>195.98199600000001</v>
      </c>
      <c r="W63" s="3">
        <v>42.3</v>
      </c>
      <c r="X63" s="3">
        <v>2604.04</v>
      </c>
      <c r="Y63" s="17">
        <v>0</v>
      </c>
      <c r="Z63" s="4">
        <v>0</v>
      </c>
      <c r="AA63" s="17">
        <v>5.05</v>
      </c>
      <c r="AB63" s="17">
        <v>10.67</v>
      </c>
      <c r="AC63" s="17">
        <v>14</v>
      </c>
      <c r="AD63" s="5">
        <f t="shared" si="186"/>
        <v>1156576.5035999992</v>
      </c>
      <c r="AE63" s="17">
        <f t="shared" si="187"/>
        <v>127558.93019999994</v>
      </c>
      <c r="AF63" s="17">
        <f t="shared" si="188"/>
        <v>221566.37999999983</v>
      </c>
      <c r="AG63" s="17">
        <f t="shared" si="189"/>
        <v>348175.73999999976</v>
      </c>
      <c r="AH63" s="17">
        <f t="shared" si="190"/>
        <v>170922.63599999991</v>
      </c>
      <c r="AI63" s="17">
        <f t="shared" si="191"/>
        <v>84511.747799999954</v>
      </c>
      <c r="AJ63" s="17">
        <f t="shared" si="192"/>
        <v>48744.603599999973</v>
      </c>
      <c r="AK63" s="17">
        <f t="shared" si="193"/>
        <v>155096.4659999999</v>
      </c>
      <c r="AL63" s="17">
        <f t="shared" si="194"/>
        <v>0</v>
      </c>
      <c r="AM63" s="1" t="s">
        <v>275</v>
      </c>
      <c r="AN63" s="96">
        <f>SUMIF('Page 1'!$L:$L,$B:$B,'Page 1'!$S:$S)</f>
        <v>39.28</v>
      </c>
      <c r="AO63" s="96">
        <f t="shared" si="207"/>
        <v>4.3321948549534763</v>
      </c>
      <c r="AP63" s="96">
        <f t="shared" si="208"/>
        <v>7.5249042145593874</v>
      </c>
      <c r="AQ63" s="96">
        <f t="shared" si="209"/>
        <v>11.824849480021895</v>
      </c>
      <c r="AR63" s="96"/>
      <c r="AS63" s="96"/>
      <c r="AT63" s="96"/>
      <c r="AU63" s="96">
        <f t="shared" si="210"/>
        <v>5.8049261083743851</v>
      </c>
      <c r="AV63" s="96">
        <f t="shared" si="211"/>
        <v>2.870213464696223</v>
      </c>
      <c r="AW63" s="96">
        <f t="shared" si="212"/>
        <v>1.6554789272030652</v>
      </c>
      <c r="AX63" s="96">
        <f t="shared" si="213"/>
        <v>5.267432950191572</v>
      </c>
      <c r="AY63" s="96"/>
      <c r="AZ63" s="98">
        <f t="shared" si="214"/>
        <v>0</v>
      </c>
      <c r="BA63" s="96">
        <f t="shared" si="215"/>
        <v>39.28</v>
      </c>
      <c r="BB63" s="96">
        <f t="shared" si="15"/>
        <v>4.3321948549534763</v>
      </c>
      <c r="BC63" s="96">
        <f t="shared" si="16"/>
        <v>7.5249042145593874</v>
      </c>
      <c r="BD63" s="96">
        <f t="shared" si="17"/>
        <v>11.824849480021895</v>
      </c>
      <c r="BE63" s="96">
        <f t="shared" si="18"/>
        <v>0</v>
      </c>
      <c r="BF63" s="96">
        <f t="shared" si="19"/>
        <v>0</v>
      </c>
      <c r="BG63" s="96">
        <f t="shared" si="20"/>
        <v>0</v>
      </c>
      <c r="BH63" s="96">
        <f t="shared" si="21"/>
        <v>5.8049261083743851</v>
      </c>
      <c r="BI63" s="96">
        <f t="shared" si="22"/>
        <v>2.870213464696223</v>
      </c>
      <c r="BJ63" s="96">
        <f t="shared" si="23"/>
        <v>1.6554789272030652</v>
      </c>
      <c r="BK63" s="96">
        <f t="shared" si="24"/>
        <v>5.267432950191572</v>
      </c>
      <c r="BL63" s="96">
        <f t="shared" si="25"/>
        <v>0</v>
      </c>
      <c r="BM63" s="98">
        <f t="shared" si="26"/>
        <v>0</v>
      </c>
      <c r="BN63" s="113">
        <f t="shared" si="27"/>
        <v>2486607.8303999989</v>
      </c>
      <c r="BO63" s="113">
        <f t="shared" si="227"/>
        <v>274248.20899047609</v>
      </c>
      <c r="BP63" s="113">
        <f t="shared" si="216"/>
        <v>476361.65333333303</v>
      </c>
      <c r="BQ63" s="113">
        <f t="shared" si="217"/>
        <v>748568.31238095195</v>
      </c>
      <c r="BR63" s="113">
        <f t="shared" si="218"/>
        <v>0</v>
      </c>
      <c r="BS63" s="113">
        <f t="shared" si="219"/>
        <v>0</v>
      </c>
      <c r="BT63" s="113">
        <f t="shared" si="220"/>
        <v>0</v>
      </c>
      <c r="BU63" s="113">
        <f t="shared" si="221"/>
        <v>367478.98971428553</v>
      </c>
      <c r="BV63" s="113">
        <f t="shared" si="222"/>
        <v>181697.94491428559</v>
      </c>
      <c r="BW63" s="113">
        <f t="shared" si="223"/>
        <v>104799.56373333327</v>
      </c>
      <c r="BX63" s="113">
        <f t="shared" si="224"/>
        <v>333453.15733333322</v>
      </c>
      <c r="BY63" s="113">
        <f t="shared" si="225"/>
        <v>0</v>
      </c>
      <c r="BZ63" s="113">
        <f t="shared" si="226"/>
        <v>0</v>
      </c>
    </row>
    <row r="64" spans="1:78" ht="12" customHeight="1" x14ac:dyDescent="0.25">
      <c r="A64" s="18">
        <f t="shared" si="38"/>
        <v>60</v>
      </c>
      <c r="B64" s="6" t="s">
        <v>49</v>
      </c>
      <c r="C64" s="10">
        <f t="shared" si="0"/>
        <v>4404.8</v>
      </c>
      <c r="D64" s="7">
        <v>4242.8</v>
      </c>
      <c r="E64" s="7">
        <v>162</v>
      </c>
      <c r="F64" s="7">
        <v>1118.2</v>
      </c>
      <c r="G64" s="18" t="s">
        <v>213</v>
      </c>
      <c r="H64" s="16">
        <v>1</v>
      </c>
      <c r="I64" s="16" t="s">
        <v>276</v>
      </c>
      <c r="J64" s="5">
        <v>44.8</v>
      </c>
      <c r="K64" s="17">
        <v>5.0999999999999996</v>
      </c>
      <c r="L64" s="17">
        <v>8.6300000000000008</v>
      </c>
      <c r="M64" s="17">
        <v>13.43</v>
      </c>
      <c r="N64" s="17">
        <v>6.91</v>
      </c>
      <c r="O64" s="17">
        <v>3.15</v>
      </c>
      <c r="P64" s="17">
        <v>1.81</v>
      </c>
      <c r="Q64" s="17">
        <v>5.77</v>
      </c>
      <c r="R64" s="17">
        <v>0</v>
      </c>
      <c r="S64" s="3">
        <v>40</v>
      </c>
      <c r="T64" s="3">
        <v>40</v>
      </c>
      <c r="U64" s="3">
        <v>2604.04</v>
      </c>
      <c r="V64" s="17">
        <v>195.98199600000001</v>
      </c>
      <c r="W64" s="3">
        <v>42.3</v>
      </c>
      <c r="X64" s="3">
        <v>2604.04</v>
      </c>
      <c r="Y64" s="17">
        <v>0</v>
      </c>
      <c r="Z64" s="4">
        <v>0</v>
      </c>
      <c r="AA64" s="17">
        <v>5.05</v>
      </c>
      <c r="AB64" s="17">
        <v>10.67</v>
      </c>
      <c r="AC64" s="17">
        <v>14</v>
      </c>
      <c r="AD64" s="5">
        <f t="shared" si="186"/>
        <v>1184010.24</v>
      </c>
      <c r="AE64" s="17">
        <f t="shared" si="187"/>
        <v>134786.88</v>
      </c>
      <c r="AF64" s="17">
        <f t="shared" si="188"/>
        <v>228080.54400000005</v>
      </c>
      <c r="AG64" s="17">
        <f t="shared" si="189"/>
        <v>354938.78399999999</v>
      </c>
      <c r="AH64" s="17">
        <f t="shared" si="190"/>
        <v>182623.008</v>
      </c>
      <c r="AI64" s="17">
        <f t="shared" si="191"/>
        <v>83250.720000000001</v>
      </c>
      <c r="AJ64" s="17">
        <f t="shared" si="192"/>
        <v>47836.128000000004</v>
      </c>
      <c r="AK64" s="17">
        <f t="shared" si="193"/>
        <v>152494.17600000001</v>
      </c>
      <c r="AL64" s="17">
        <f t="shared" si="194"/>
        <v>0</v>
      </c>
      <c r="AM64" s="1" t="s">
        <v>275</v>
      </c>
      <c r="AN64" s="96">
        <f>SUMIF('Page 1'!$L:$L,$B:$B,'Page 1'!$S:$S)</f>
        <v>44.8</v>
      </c>
      <c r="AO64" s="96">
        <f t="shared" si="207"/>
        <v>5.0999999999999996</v>
      </c>
      <c r="AP64" s="96">
        <f t="shared" si="208"/>
        <v>8.6300000000000008</v>
      </c>
      <c r="AQ64" s="96">
        <f t="shared" si="209"/>
        <v>13.43</v>
      </c>
      <c r="AR64" s="96"/>
      <c r="AS64" s="96"/>
      <c r="AT64" s="96"/>
      <c r="AU64" s="96">
        <f t="shared" si="210"/>
        <v>6.91</v>
      </c>
      <c r="AV64" s="96">
        <f t="shared" si="211"/>
        <v>3.15</v>
      </c>
      <c r="AW64" s="96">
        <f t="shared" si="212"/>
        <v>1.81</v>
      </c>
      <c r="AX64" s="96">
        <f t="shared" si="213"/>
        <v>5.7699999999999987</v>
      </c>
      <c r="AY64" s="96"/>
      <c r="AZ64" s="98">
        <f t="shared" si="214"/>
        <v>0</v>
      </c>
      <c r="BA64" s="96">
        <f t="shared" si="215"/>
        <v>44.8</v>
      </c>
      <c r="BB64" s="96">
        <f t="shared" si="15"/>
        <v>5.0999999999999996</v>
      </c>
      <c r="BC64" s="96">
        <f t="shared" si="16"/>
        <v>8.6300000000000008</v>
      </c>
      <c r="BD64" s="96">
        <f t="shared" si="17"/>
        <v>13.43</v>
      </c>
      <c r="BE64" s="96">
        <f t="shared" si="18"/>
        <v>0</v>
      </c>
      <c r="BF64" s="96">
        <f t="shared" si="19"/>
        <v>0</v>
      </c>
      <c r="BG64" s="96">
        <f t="shared" si="20"/>
        <v>0</v>
      </c>
      <c r="BH64" s="96">
        <f t="shared" si="21"/>
        <v>6.91</v>
      </c>
      <c r="BI64" s="96">
        <f t="shared" si="22"/>
        <v>3.1499999999999995</v>
      </c>
      <c r="BJ64" s="96">
        <f t="shared" si="23"/>
        <v>1.81</v>
      </c>
      <c r="BK64" s="96">
        <f t="shared" si="24"/>
        <v>5.7699999999999987</v>
      </c>
      <c r="BL64" s="96">
        <f t="shared" si="25"/>
        <v>0</v>
      </c>
      <c r="BM64" s="98">
        <f t="shared" si="26"/>
        <v>0</v>
      </c>
      <c r="BN64" s="113">
        <f t="shared" si="27"/>
        <v>2368020.48</v>
      </c>
      <c r="BO64" s="113">
        <f t="shared" si="227"/>
        <v>269573.76000000001</v>
      </c>
      <c r="BP64" s="113">
        <f t="shared" si="216"/>
        <v>456161.08800000011</v>
      </c>
      <c r="BQ64" s="113">
        <f t="shared" si="217"/>
        <v>709877.56800000009</v>
      </c>
      <c r="BR64" s="113">
        <f t="shared" si="218"/>
        <v>0</v>
      </c>
      <c r="BS64" s="113">
        <f t="shared" si="219"/>
        <v>0</v>
      </c>
      <c r="BT64" s="113">
        <f t="shared" si="220"/>
        <v>0</v>
      </c>
      <c r="BU64" s="113">
        <f t="shared" si="221"/>
        <v>365246.01599999995</v>
      </c>
      <c r="BV64" s="113">
        <f t="shared" si="222"/>
        <v>166501.43999999997</v>
      </c>
      <c r="BW64" s="113">
        <f t="shared" si="223"/>
        <v>95672.256000000008</v>
      </c>
      <c r="BX64" s="113">
        <f t="shared" si="224"/>
        <v>304988.35199999996</v>
      </c>
      <c r="BY64" s="113">
        <f t="shared" si="225"/>
        <v>0</v>
      </c>
      <c r="BZ64" s="113">
        <f t="shared" si="226"/>
        <v>0</v>
      </c>
    </row>
    <row r="65" spans="1:78" ht="12" customHeight="1" x14ac:dyDescent="0.25">
      <c r="A65" s="18">
        <f t="shared" si="38"/>
        <v>61</v>
      </c>
      <c r="B65" s="6" t="s">
        <v>284</v>
      </c>
      <c r="C65" s="10">
        <f t="shared" si="0"/>
        <v>3066.8</v>
      </c>
      <c r="D65" s="7">
        <v>3066.8</v>
      </c>
      <c r="E65" s="7">
        <v>0</v>
      </c>
      <c r="F65" s="7">
        <v>397.54</v>
      </c>
      <c r="G65" s="18" t="s">
        <v>286</v>
      </c>
      <c r="H65" s="16">
        <v>3</v>
      </c>
      <c r="I65" s="16" t="s">
        <v>276</v>
      </c>
      <c r="J65" s="5">
        <v>45.06</v>
      </c>
      <c r="K65" s="17">
        <v>5.0999999999999996</v>
      </c>
      <c r="L65" s="17">
        <v>8.6300000000000008</v>
      </c>
      <c r="M65" s="17">
        <v>13.43</v>
      </c>
      <c r="N65" s="17">
        <v>6.91</v>
      </c>
      <c r="O65" s="17">
        <v>3.15</v>
      </c>
      <c r="P65" s="17">
        <v>1.81</v>
      </c>
      <c r="Q65" s="17">
        <v>5.77</v>
      </c>
      <c r="R65" s="17">
        <v>0.26</v>
      </c>
      <c r="S65" s="3">
        <v>40</v>
      </c>
      <c r="T65" s="3">
        <v>40</v>
      </c>
      <c r="U65" s="3">
        <v>2604.04</v>
      </c>
      <c r="V65" s="17">
        <v>195.98199600000001</v>
      </c>
      <c r="W65" s="3">
        <v>42.3</v>
      </c>
      <c r="X65" s="3">
        <v>2604.04</v>
      </c>
      <c r="Y65" s="17">
        <v>7.85</v>
      </c>
      <c r="Z65" s="4">
        <v>0</v>
      </c>
      <c r="AA65" s="17">
        <v>6.73</v>
      </c>
      <c r="AB65" s="17">
        <v>10.67</v>
      </c>
      <c r="AC65" s="17">
        <v>14</v>
      </c>
      <c r="AD65" s="5">
        <f t="shared" si="186"/>
        <v>829140.04799999995</v>
      </c>
      <c r="AE65" s="17">
        <f t="shared" si="187"/>
        <v>93844.08</v>
      </c>
      <c r="AF65" s="17">
        <f t="shared" si="188"/>
        <v>158798.90400000004</v>
      </c>
      <c r="AG65" s="17">
        <f t="shared" si="189"/>
        <v>247122.74400000001</v>
      </c>
      <c r="AH65" s="17">
        <f t="shared" si="190"/>
        <v>127149.52800000002</v>
      </c>
      <c r="AI65" s="17">
        <f t="shared" si="191"/>
        <v>57962.520000000004</v>
      </c>
      <c r="AJ65" s="17">
        <f t="shared" si="192"/>
        <v>33305.448000000004</v>
      </c>
      <c r="AK65" s="17">
        <f t="shared" si="193"/>
        <v>106172.61600000001</v>
      </c>
      <c r="AL65" s="17">
        <f t="shared" si="194"/>
        <v>4784.2080000000005</v>
      </c>
      <c r="AN65" s="96">
        <f>SUMIF('Page 1'!$L:$L,$B:$B,'Page 1'!$S:$S)</f>
        <v>48.44</v>
      </c>
      <c r="AO65" s="237">
        <f>SUMIF(СиР!$T$25:$Z$25,$AN$5:$AN$244,СиР!$T$26:$Z$26)</f>
        <v>18.489999999999998</v>
      </c>
      <c r="AP65" s="238"/>
      <c r="AQ65" s="97">
        <f>SUMIF(СиР!$T$25:$Z$25,$AN$5:$AN$244,СиР!$T$28:$Z$28)</f>
        <v>6.67</v>
      </c>
      <c r="AR65" s="97">
        <f>SUMIF(СиР!$T$25:$Z$25,$AN$5:$AN$244,СиР!$T$29:$Z$29)</f>
        <v>1.53</v>
      </c>
      <c r="AS65" s="97">
        <f>SUMIF(СиР!$T$25:$Z$25,$AN$5:$AN$244,СиР!$T$30:$Z$30)</f>
        <v>0.32</v>
      </c>
      <c r="AT65" s="97">
        <f>SUMIF(СиР!$T$25:$Z$25,$AN$5:$AN$244,СиР!$T$31:$Z$31)</f>
        <v>0.87</v>
      </c>
      <c r="AU65" s="97">
        <f>SUMIF(СиР!$T$25:$Z$25,$AN$5:$AN$244,СиР!$T$32:$Z$32)</f>
        <v>5.01</v>
      </c>
      <c r="AV65" s="97">
        <f>SUMIF(СиР!$T$25:$Z$25,$AN$5:$AN$244,СиР!$T$33:$Z$33)</f>
        <v>4.99</v>
      </c>
      <c r="AW65" s="97">
        <f>SUMIF(СиР!$T$25:$Z$25,$AN$5:$AN$244,СиР!$T$34:$Z$34)</f>
        <v>2.7</v>
      </c>
      <c r="AX65" s="97">
        <f>SUMIF(СиР!$T$25:$Z$25,$AN$5:$AN$244,СиР!$T$35:$Z$35)</f>
        <v>6.46</v>
      </c>
      <c r="AY65" s="97">
        <f>SUMIF(СиР!$T$25:$Z$25,$AN$5:$AN$244,СиР!$T$36:$Z$36)</f>
        <v>0.47</v>
      </c>
      <c r="AZ65" s="110">
        <f>SUMIF(СиР!$T$25:$Z$25,$AN$5:$AN$244,СиР!$T$37:$Z$37)</f>
        <v>0.93</v>
      </c>
      <c r="BA65" s="96">
        <f t="shared" ref="BA65:BA84" si="228">AN65*(1+$BA$4)</f>
        <v>54.88252</v>
      </c>
      <c r="BB65" s="237">
        <f t="shared" si="15"/>
        <v>20.949169999999999</v>
      </c>
      <c r="BC65" s="238">
        <f t="shared" si="16"/>
        <v>0</v>
      </c>
      <c r="BD65" s="97">
        <f t="shared" si="17"/>
        <v>7.5571100000000007</v>
      </c>
      <c r="BE65" s="97">
        <f t="shared" si="18"/>
        <v>1.7334900000000002</v>
      </c>
      <c r="BF65" s="97">
        <f t="shared" si="19"/>
        <v>0.36256000000000005</v>
      </c>
      <c r="BG65" s="97">
        <f t="shared" si="20"/>
        <v>0.98571000000000009</v>
      </c>
      <c r="BH65" s="97">
        <f t="shared" si="21"/>
        <v>5.6763300000000001</v>
      </c>
      <c r="BI65" s="97">
        <f t="shared" si="22"/>
        <v>5.65367</v>
      </c>
      <c r="BJ65" s="97">
        <f t="shared" si="23"/>
        <v>3.0591000000000004</v>
      </c>
      <c r="BK65" s="97">
        <f t="shared" si="24"/>
        <v>7.3191800000000002</v>
      </c>
      <c r="BL65" s="97">
        <f t="shared" si="25"/>
        <v>0.53250999999999993</v>
      </c>
      <c r="BM65" s="110">
        <f t="shared" si="26"/>
        <v>1.05369</v>
      </c>
      <c r="BN65" s="113">
        <f t="shared" si="27"/>
        <v>1980248.7073600003</v>
      </c>
      <c r="BO65" s="250">
        <f t="shared" ref="BO65:BO84" si="229">(AO65*2+BB65*10)*$C65</f>
        <v>755879.40955999994</v>
      </c>
      <c r="BP65" s="250">
        <f t="shared" ref="BP65:BP84" si="230">(AP65*6+BC65*6)*$C65</f>
        <v>0</v>
      </c>
      <c r="BQ65" s="113">
        <f t="shared" ref="BQ65:BQ84" si="231">(AQ65*2+BD65*10)*$C65</f>
        <v>272672.56148000003</v>
      </c>
      <c r="BR65" s="113">
        <f t="shared" ref="BR65:BR84" si="232">(AR65*2+BE65*10)*$C65</f>
        <v>62547.079320000004</v>
      </c>
      <c r="BS65" s="113">
        <f t="shared" ref="BS65:BS84" si="233">(AS65*2+BF65*10)*$C65</f>
        <v>13081.742080000002</v>
      </c>
      <c r="BT65" s="113">
        <f t="shared" ref="BT65:BT84" si="234">(AT65*2+BG65*10)*$C65</f>
        <v>35565.986280000005</v>
      </c>
      <c r="BU65" s="113">
        <f t="shared" ref="BU65:BU84" si="235">(AU65*2+BH65*10)*$C65</f>
        <v>204811.02444000001</v>
      </c>
      <c r="BV65" s="113">
        <f t="shared" ref="BV65:BV84" si="236">(AV65*2+BI65*10)*$C65</f>
        <v>203993.41556000002</v>
      </c>
      <c r="BW65" s="113">
        <f t="shared" ref="BW65:BW84" si="237">(AW65*2+BJ65*10)*$C65</f>
        <v>110377.19880000003</v>
      </c>
      <c r="BX65" s="113">
        <f t="shared" ref="BX65:BX84" si="238">(AX65*2+BK65*10)*$C65</f>
        <v>264087.66824000003</v>
      </c>
      <c r="BY65" s="113">
        <f t="shared" ref="BY65:BY84" si="239">(AY65*2+BL65*10)*$C65</f>
        <v>19213.808679999998</v>
      </c>
      <c r="BZ65" s="113">
        <f t="shared" ref="BZ65:BZ84" si="240">(AZ65*2+BM65*10)*$C65</f>
        <v>38018.812919999997</v>
      </c>
    </row>
    <row r="66" spans="1:78" ht="12" customHeight="1" x14ac:dyDescent="0.25">
      <c r="A66" s="18">
        <f t="shared" si="38"/>
        <v>62</v>
      </c>
      <c r="B66" s="6" t="s">
        <v>285</v>
      </c>
      <c r="C66" s="10">
        <f t="shared" si="0"/>
        <v>3045.4</v>
      </c>
      <c r="D66" s="7">
        <v>2884.8</v>
      </c>
      <c r="E66" s="7">
        <v>160.6</v>
      </c>
      <c r="F66" s="7">
        <v>394.76</v>
      </c>
      <c r="G66" s="18" t="s">
        <v>286</v>
      </c>
      <c r="H66" s="16">
        <v>3</v>
      </c>
      <c r="I66" s="16" t="s">
        <v>276</v>
      </c>
      <c r="J66" s="5">
        <v>45.06</v>
      </c>
      <c r="K66" s="17">
        <v>5.0999999999999996</v>
      </c>
      <c r="L66" s="17">
        <v>8.6300000000000008</v>
      </c>
      <c r="M66" s="17">
        <v>13.43</v>
      </c>
      <c r="N66" s="17">
        <v>6.91</v>
      </c>
      <c r="O66" s="17">
        <v>3.15</v>
      </c>
      <c r="P66" s="17">
        <v>1.81</v>
      </c>
      <c r="Q66" s="17">
        <v>5.77</v>
      </c>
      <c r="R66" s="17">
        <v>0.26</v>
      </c>
      <c r="S66" s="3">
        <v>40</v>
      </c>
      <c r="T66" s="3">
        <v>40</v>
      </c>
      <c r="U66" s="3">
        <v>2604.04</v>
      </c>
      <c r="V66" s="17">
        <v>195.98199600000001</v>
      </c>
      <c r="W66" s="3">
        <v>42.3</v>
      </c>
      <c r="X66" s="3">
        <v>2604.04</v>
      </c>
      <c r="Y66" s="17">
        <v>7.85</v>
      </c>
      <c r="Z66" s="4">
        <v>0</v>
      </c>
      <c r="AA66" s="17">
        <v>6.73</v>
      </c>
      <c r="AB66" s="17">
        <v>10.67</v>
      </c>
      <c r="AC66" s="17">
        <v>14</v>
      </c>
      <c r="AD66" s="5">
        <f t="shared" si="186"/>
        <v>823354.34400000004</v>
      </c>
      <c r="AE66" s="17">
        <f t="shared" si="187"/>
        <v>93189.239999999991</v>
      </c>
      <c r="AF66" s="17">
        <f t="shared" si="188"/>
        <v>157690.81200000003</v>
      </c>
      <c r="AG66" s="17">
        <f t="shared" si="189"/>
        <v>245398.33199999999</v>
      </c>
      <c r="AH66" s="17">
        <f t="shared" si="190"/>
        <v>126262.284</v>
      </c>
      <c r="AI66" s="17">
        <f t="shared" si="191"/>
        <v>57558.06</v>
      </c>
      <c r="AJ66" s="17">
        <f t="shared" si="192"/>
        <v>33073.044000000002</v>
      </c>
      <c r="AK66" s="17">
        <f t="shared" si="193"/>
        <v>105431.74799999999</v>
      </c>
      <c r="AL66" s="17">
        <f t="shared" si="194"/>
        <v>4750.8240000000005</v>
      </c>
      <c r="AN66" s="96">
        <f>SUMIF('Page 1'!$L:$L,$B:$B,'Page 1'!$S:$S)</f>
        <v>48.44</v>
      </c>
      <c r="AO66" s="237">
        <f>SUMIF(СиР!$T$25:$Z$25,$AN$5:$AN$244,СиР!$T$26:$Z$26)</f>
        <v>18.489999999999998</v>
      </c>
      <c r="AP66" s="238"/>
      <c r="AQ66" s="96">
        <f>SUMIF(СиР!$T$25:$Z$25,$AN$5:$AN$244,СиР!$T$28:$Z$28)</f>
        <v>6.67</v>
      </c>
      <c r="AR66" s="96">
        <f>SUMIF(СиР!$T$25:$Z$25,$AN$5:$AN$244,СиР!$T$29:$Z$29)</f>
        <v>1.53</v>
      </c>
      <c r="AS66" s="96">
        <f>SUMIF(СиР!$T$25:$Z$25,$AN$5:$AN$244,СиР!$T$30:$Z$30)</f>
        <v>0.32</v>
      </c>
      <c r="AT66" s="96">
        <f>SUMIF(СиР!$T$25:$Z$25,$AN$5:$AN$244,СиР!$T$31:$Z$31)</f>
        <v>0.87</v>
      </c>
      <c r="AU66" s="96">
        <f>SUMIF(СиР!$T$25:$Z$25,$AN$5:$AN$244,СиР!$T$32:$Z$32)</f>
        <v>5.01</v>
      </c>
      <c r="AV66" s="96">
        <f>SUMIF(СиР!$T$25:$Z$25,$AN$5:$AN$244,СиР!$T$33:$Z$33)</f>
        <v>4.99</v>
      </c>
      <c r="AW66" s="96">
        <f>SUMIF(СиР!$T$25:$Z$25,$AN$5:$AN$244,СиР!$T$34:$Z$34)</f>
        <v>2.7</v>
      </c>
      <c r="AX66" s="96">
        <f>SUMIF(СиР!$T$25:$Z$25,$AN$5:$AN$244,СиР!$T$35:$Z$35)</f>
        <v>6.46</v>
      </c>
      <c r="AY66" s="96">
        <f>SUMIF(СиР!$T$25:$Z$25,$AN$5:$AN$244,СиР!$T$36:$Z$36)</f>
        <v>0.47</v>
      </c>
      <c r="AZ66" s="98">
        <f>SUMIF(СиР!$T$25:$Z$25,$AN$5:$AN$244,СиР!$T$37:$Z$37)</f>
        <v>0.93</v>
      </c>
      <c r="BA66" s="96">
        <f t="shared" si="228"/>
        <v>54.88252</v>
      </c>
      <c r="BB66" s="237">
        <f t="shared" si="15"/>
        <v>20.949169999999999</v>
      </c>
      <c r="BC66" s="238">
        <f t="shared" si="16"/>
        <v>0</v>
      </c>
      <c r="BD66" s="96">
        <f t="shared" si="17"/>
        <v>7.5571100000000007</v>
      </c>
      <c r="BE66" s="96">
        <f t="shared" si="18"/>
        <v>1.7334900000000002</v>
      </c>
      <c r="BF66" s="96">
        <f t="shared" si="19"/>
        <v>0.36256000000000005</v>
      </c>
      <c r="BG66" s="96">
        <f t="shared" si="20"/>
        <v>0.98571000000000009</v>
      </c>
      <c r="BH66" s="96">
        <f t="shared" si="21"/>
        <v>5.6763300000000001</v>
      </c>
      <c r="BI66" s="96">
        <f t="shared" si="22"/>
        <v>5.65367</v>
      </c>
      <c r="BJ66" s="96">
        <f t="shared" si="23"/>
        <v>3.0591000000000004</v>
      </c>
      <c r="BK66" s="96">
        <f t="shared" si="24"/>
        <v>7.3191800000000002</v>
      </c>
      <c r="BL66" s="96">
        <f t="shared" si="25"/>
        <v>0.53250999999999993</v>
      </c>
      <c r="BM66" s="98">
        <f t="shared" si="26"/>
        <v>1.05369</v>
      </c>
      <c r="BN66" s="113">
        <f t="shared" si="27"/>
        <v>1966430.6160799998</v>
      </c>
      <c r="BO66" s="250">
        <f t="shared" si="229"/>
        <v>750604.91517999989</v>
      </c>
      <c r="BP66" s="250">
        <f t="shared" si="230"/>
        <v>0</v>
      </c>
      <c r="BQ66" s="113">
        <f t="shared" si="231"/>
        <v>270769.86394000001</v>
      </c>
      <c r="BR66" s="113">
        <f t="shared" si="232"/>
        <v>62110.62846</v>
      </c>
      <c r="BS66" s="113">
        <f t="shared" si="233"/>
        <v>12990.45824</v>
      </c>
      <c r="BT66" s="113">
        <f t="shared" si="234"/>
        <v>35317.808340000003</v>
      </c>
      <c r="BU66" s="113">
        <f t="shared" si="235"/>
        <v>203381.86181999999</v>
      </c>
      <c r="BV66" s="113">
        <f t="shared" si="236"/>
        <v>202569.95818000002</v>
      </c>
      <c r="BW66" s="113">
        <f t="shared" si="237"/>
        <v>109606.99140000003</v>
      </c>
      <c r="BX66" s="113">
        <f t="shared" si="238"/>
        <v>262244.87572000001</v>
      </c>
      <c r="BY66" s="113">
        <f t="shared" si="239"/>
        <v>19079.735539999998</v>
      </c>
      <c r="BZ66" s="113">
        <f t="shared" si="240"/>
        <v>37753.519259999994</v>
      </c>
    </row>
    <row r="67" spans="1:78" ht="12" customHeight="1" x14ac:dyDescent="0.25">
      <c r="A67" s="18">
        <f t="shared" si="38"/>
        <v>63</v>
      </c>
      <c r="B67" s="6" t="s">
        <v>50</v>
      </c>
      <c r="C67" s="10">
        <f t="shared" si="0"/>
        <v>2826.5</v>
      </c>
      <c r="D67" s="7">
        <v>2826.5</v>
      </c>
      <c r="E67" s="7">
        <v>0</v>
      </c>
      <c r="F67" s="7">
        <v>514.29999999999995</v>
      </c>
      <c r="G67" s="18" t="s">
        <v>287</v>
      </c>
      <c r="H67" s="16">
        <v>3</v>
      </c>
      <c r="I67" s="16" t="s">
        <v>276</v>
      </c>
      <c r="J67" s="5">
        <v>45.06</v>
      </c>
      <c r="K67" s="17">
        <v>5.0999999999999996</v>
      </c>
      <c r="L67" s="17">
        <v>8.6300000000000008</v>
      </c>
      <c r="M67" s="17">
        <v>13.43</v>
      </c>
      <c r="N67" s="17">
        <v>6.91</v>
      </c>
      <c r="O67" s="17">
        <v>3.15</v>
      </c>
      <c r="P67" s="17">
        <v>1.81</v>
      </c>
      <c r="Q67" s="17">
        <v>5.77</v>
      </c>
      <c r="R67" s="17">
        <v>0.26</v>
      </c>
      <c r="S67" s="3">
        <v>40</v>
      </c>
      <c r="T67" s="3">
        <v>40</v>
      </c>
      <c r="U67" s="3">
        <v>2604.04</v>
      </c>
      <c r="V67" s="17">
        <v>195.98199600000001</v>
      </c>
      <c r="W67" s="3">
        <v>42.3</v>
      </c>
      <c r="X67" s="3">
        <v>2604.04</v>
      </c>
      <c r="Y67" s="17">
        <v>7.85</v>
      </c>
      <c r="Z67" s="4">
        <v>0</v>
      </c>
      <c r="AA67" s="17">
        <v>6.73</v>
      </c>
      <c r="AB67" s="17">
        <v>10.67</v>
      </c>
      <c r="AC67" s="17">
        <v>14</v>
      </c>
      <c r="AD67" s="5">
        <f t="shared" si="186"/>
        <v>764172.54</v>
      </c>
      <c r="AE67" s="17">
        <f t="shared" si="187"/>
        <v>86490.9</v>
      </c>
      <c r="AF67" s="17">
        <f t="shared" si="188"/>
        <v>146356.17000000001</v>
      </c>
      <c r="AG67" s="17">
        <f t="shared" si="189"/>
        <v>227759.37</v>
      </c>
      <c r="AH67" s="17">
        <f t="shared" si="190"/>
        <v>117186.69</v>
      </c>
      <c r="AI67" s="17">
        <f t="shared" si="191"/>
        <v>53420.850000000006</v>
      </c>
      <c r="AJ67" s="17">
        <f t="shared" si="192"/>
        <v>30695.79</v>
      </c>
      <c r="AK67" s="17">
        <f t="shared" si="193"/>
        <v>97853.43</v>
      </c>
      <c r="AL67" s="17">
        <f t="shared" si="194"/>
        <v>4409.34</v>
      </c>
      <c r="AN67" s="96">
        <f>SUMIF('Page 1'!$L:$L,$B:$B,'Page 1'!$S:$S)</f>
        <v>48.44</v>
      </c>
      <c r="AO67" s="237">
        <f>SUMIF(СиР!$T$25:$Z$25,$AN$5:$AN$244,СиР!$T$26:$Z$26)</f>
        <v>18.489999999999998</v>
      </c>
      <c r="AP67" s="238"/>
      <c r="AQ67" s="96">
        <f>SUMIF(СиР!$T$25:$Z$25,$AN$5:$AN$244,СиР!$T$28:$Z$28)</f>
        <v>6.67</v>
      </c>
      <c r="AR67" s="96">
        <f>SUMIF(СиР!$T$25:$Z$25,$AN$5:$AN$244,СиР!$T$29:$Z$29)</f>
        <v>1.53</v>
      </c>
      <c r="AS67" s="96">
        <f>SUMIF(СиР!$T$25:$Z$25,$AN$5:$AN$244,СиР!$T$30:$Z$30)</f>
        <v>0.32</v>
      </c>
      <c r="AT67" s="96">
        <f>SUMIF(СиР!$T$25:$Z$25,$AN$5:$AN$244,СиР!$T$31:$Z$31)</f>
        <v>0.87</v>
      </c>
      <c r="AU67" s="96">
        <f>SUMIF(СиР!$T$25:$Z$25,$AN$5:$AN$244,СиР!$T$32:$Z$32)</f>
        <v>5.01</v>
      </c>
      <c r="AV67" s="96">
        <f>SUMIF(СиР!$T$25:$Z$25,$AN$5:$AN$244,СиР!$T$33:$Z$33)</f>
        <v>4.99</v>
      </c>
      <c r="AW67" s="96">
        <f>SUMIF(СиР!$T$25:$Z$25,$AN$5:$AN$244,СиР!$T$34:$Z$34)</f>
        <v>2.7</v>
      </c>
      <c r="AX67" s="96">
        <f>SUMIF(СиР!$T$25:$Z$25,$AN$5:$AN$244,СиР!$T$35:$Z$35)</f>
        <v>6.46</v>
      </c>
      <c r="AY67" s="96">
        <f>SUMIF(СиР!$T$25:$Z$25,$AN$5:$AN$244,СиР!$T$36:$Z$36)</f>
        <v>0.47</v>
      </c>
      <c r="AZ67" s="98">
        <f>SUMIF(СиР!$T$25:$Z$25,$AN$5:$AN$244,СиР!$T$37:$Z$37)</f>
        <v>0.93</v>
      </c>
      <c r="BA67" s="96">
        <f t="shared" si="228"/>
        <v>54.88252</v>
      </c>
      <c r="BB67" s="237">
        <f t="shared" si="15"/>
        <v>20.949169999999999</v>
      </c>
      <c r="BC67" s="238">
        <f t="shared" si="16"/>
        <v>0</v>
      </c>
      <c r="BD67" s="96">
        <f t="shared" si="17"/>
        <v>7.5571100000000007</v>
      </c>
      <c r="BE67" s="96">
        <f t="shared" si="18"/>
        <v>1.7334900000000002</v>
      </c>
      <c r="BF67" s="96">
        <f t="shared" si="19"/>
        <v>0.36256000000000005</v>
      </c>
      <c r="BG67" s="96">
        <f t="shared" si="20"/>
        <v>0.98571000000000009</v>
      </c>
      <c r="BH67" s="96">
        <f t="shared" si="21"/>
        <v>5.6763300000000001</v>
      </c>
      <c r="BI67" s="96">
        <f t="shared" si="22"/>
        <v>5.65367</v>
      </c>
      <c r="BJ67" s="96">
        <f t="shared" si="23"/>
        <v>3.0591000000000004</v>
      </c>
      <c r="BK67" s="96">
        <f t="shared" si="24"/>
        <v>7.3191800000000002</v>
      </c>
      <c r="BL67" s="96">
        <f t="shared" si="25"/>
        <v>0.53250999999999993</v>
      </c>
      <c r="BM67" s="98">
        <f t="shared" si="26"/>
        <v>1.05369</v>
      </c>
      <c r="BN67" s="113">
        <f t="shared" si="27"/>
        <v>1825085.7478</v>
      </c>
      <c r="BO67" s="250">
        <f t="shared" si="229"/>
        <v>696652.26004999992</v>
      </c>
      <c r="BP67" s="250">
        <f t="shared" si="230"/>
        <v>0</v>
      </c>
      <c r="BQ67" s="113">
        <f t="shared" si="231"/>
        <v>251307.22415000002</v>
      </c>
      <c r="BR67" s="113">
        <f t="shared" si="232"/>
        <v>57646.184849999998</v>
      </c>
      <c r="BS67" s="113">
        <f t="shared" si="233"/>
        <v>12056.7184</v>
      </c>
      <c r="BT67" s="113">
        <f t="shared" si="234"/>
        <v>32779.203150000001</v>
      </c>
      <c r="BU67" s="113">
        <f t="shared" si="235"/>
        <v>188762.99745</v>
      </c>
      <c r="BV67" s="113">
        <f t="shared" si="236"/>
        <v>188009.45254999999</v>
      </c>
      <c r="BW67" s="113">
        <f t="shared" si="237"/>
        <v>101728.56150000003</v>
      </c>
      <c r="BX67" s="113">
        <f t="shared" si="238"/>
        <v>243395.00270000001</v>
      </c>
      <c r="BY67" s="113">
        <f t="shared" si="239"/>
        <v>17708.305149999997</v>
      </c>
      <c r="BZ67" s="113">
        <f t="shared" si="240"/>
        <v>35039.837849999996</v>
      </c>
    </row>
    <row r="68" spans="1:78" ht="12" customHeight="1" x14ac:dyDescent="0.25">
      <c r="A68" s="18">
        <f t="shared" si="38"/>
        <v>64</v>
      </c>
      <c r="B68" s="6" t="s">
        <v>51</v>
      </c>
      <c r="C68" s="10">
        <f t="shared" si="0"/>
        <v>2848.6</v>
      </c>
      <c r="D68" s="7">
        <v>2848.6</v>
      </c>
      <c r="E68" s="7">
        <v>0</v>
      </c>
      <c r="F68" s="7">
        <v>471.5</v>
      </c>
      <c r="G68" s="18" t="s">
        <v>287</v>
      </c>
      <c r="H68" s="16">
        <v>3</v>
      </c>
      <c r="I68" s="16" t="s">
        <v>276</v>
      </c>
      <c r="J68" s="5">
        <v>45.06</v>
      </c>
      <c r="K68" s="17">
        <v>5.0999999999999996</v>
      </c>
      <c r="L68" s="17">
        <v>8.6300000000000008</v>
      </c>
      <c r="M68" s="17">
        <v>13.43</v>
      </c>
      <c r="N68" s="17">
        <v>6.91</v>
      </c>
      <c r="O68" s="17">
        <v>3.15</v>
      </c>
      <c r="P68" s="17">
        <v>1.81</v>
      </c>
      <c r="Q68" s="17">
        <v>5.77</v>
      </c>
      <c r="R68" s="17">
        <v>0.26</v>
      </c>
      <c r="S68" s="3">
        <v>40</v>
      </c>
      <c r="T68" s="3">
        <v>40</v>
      </c>
      <c r="U68" s="3">
        <v>2604.04</v>
      </c>
      <c r="V68" s="17">
        <v>195.98199600000001</v>
      </c>
      <c r="W68" s="3">
        <v>42.3</v>
      </c>
      <c r="X68" s="3">
        <v>2604.04</v>
      </c>
      <c r="Y68" s="17">
        <v>7.85</v>
      </c>
      <c r="Z68" s="4">
        <v>0</v>
      </c>
      <c r="AA68" s="17">
        <v>6.73</v>
      </c>
      <c r="AB68" s="17">
        <v>10.67</v>
      </c>
      <c r="AC68" s="17">
        <v>14</v>
      </c>
      <c r="AD68" s="5">
        <f t="shared" si="186"/>
        <v>770147.49600000004</v>
      </c>
      <c r="AE68" s="17">
        <f t="shared" si="187"/>
        <v>87167.159999999989</v>
      </c>
      <c r="AF68" s="17">
        <f t="shared" si="188"/>
        <v>147500.508</v>
      </c>
      <c r="AG68" s="17">
        <f t="shared" si="189"/>
        <v>229540.18799999997</v>
      </c>
      <c r="AH68" s="17">
        <f t="shared" si="190"/>
        <v>118102.95600000001</v>
      </c>
      <c r="AI68" s="17">
        <f t="shared" si="191"/>
        <v>53838.54</v>
      </c>
      <c r="AJ68" s="17">
        <f t="shared" si="192"/>
        <v>30935.796000000002</v>
      </c>
      <c r="AK68" s="17">
        <f t="shared" si="193"/>
        <v>98618.531999999992</v>
      </c>
      <c r="AL68" s="17">
        <f t="shared" si="194"/>
        <v>4443.8159999999998</v>
      </c>
      <c r="AN68" s="96">
        <f>SUMIF('Page 1'!$L:$L,$B:$B,'Page 1'!$S:$S)</f>
        <v>48.44</v>
      </c>
      <c r="AO68" s="237">
        <f>SUMIF(СиР!$T$25:$Z$25,$AN$5:$AN$244,СиР!$T$26:$Z$26)</f>
        <v>18.489999999999998</v>
      </c>
      <c r="AP68" s="238"/>
      <c r="AQ68" s="96">
        <f>SUMIF(СиР!$T$25:$Z$25,$AN$5:$AN$244,СиР!$T$28:$Z$28)</f>
        <v>6.67</v>
      </c>
      <c r="AR68" s="96">
        <f>SUMIF(СиР!$T$25:$Z$25,$AN$5:$AN$244,СиР!$T$29:$Z$29)</f>
        <v>1.53</v>
      </c>
      <c r="AS68" s="96">
        <f>SUMIF(СиР!$T$25:$Z$25,$AN$5:$AN$244,СиР!$T$30:$Z$30)</f>
        <v>0.32</v>
      </c>
      <c r="AT68" s="96">
        <f>SUMIF(СиР!$T$25:$Z$25,$AN$5:$AN$244,СиР!$T$31:$Z$31)</f>
        <v>0.87</v>
      </c>
      <c r="AU68" s="96">
        <f>SUMIF(СиР!$T$25:$Z$25,$AN$5:$AN$244,СиР!$T$32:$Z$32)</f>
        <v>5.01</v>
      </c>
      <c r="AV68" s="96">
        <f>SUMIF(СиР!$T$25:$Z$25,$AN$5:$AN$244,СиР!$T$33:$Z$33)</f>
        <v>4.99</v>
      </c>
      <c r="AW68" s="96">
        <f>SUMIF(СиР!$T$25:$Z$25,$AN$5:$AN$244,СиР!$T$34:$Z$34)</f>
        <v>2.7</v>
      </c>
      <c r="AX68" s="96">
        <f>SUMIF(СиР!$T$25:$Z$25,$AN$5:$AN$244,СиР!$T$35:$Z$35)</f>
        <v>6.46</v>
      </c>
      <c r="AY68" s="96">
        <f>SUMIF(СиР!$T$25:$Z$25,$AN$5:$AN$244,СиР!$T$36:$Z$36)</f>
        <v>0.47</v>
      </c>
      <c r="AZ68" s="98">
        <f>SUMIF(СиР!$T$25:$Z$25,$AN$5:$AN$244,СиР!$T$37:$Z$37)</f>
        <v>0.93</v>
      </c>
      <c r="BA68" s="96">
        <f t="shared" si="228"/>
        <v>54.88252</v>
      </c>
      <c r="BB68" s="237">
        <f t="shared" si="15"/>
        <v>20.949169999999999</v>
      </c>
      <c r="BC68" s="238">
        <f t="shared" si="16"/>
        <v>0</v>
      </c>
      <c r="BD68" s="96">
        <f t="shared" si="17"/>
        <v>7.5571100000000007</v>
      </c>
      <c r="BE68" s="96">
        <f t="shared" si="18"/>
        <v>1.7334900000000002</v>
      </c>
      <c r="BF68" s="96">
        <f t="shared" si="19"/>
        <v>0.36256000000000005</v>
      </c>
      <c r="BG68" s="96">
        <f t="shared" si="20"/>
        <v>0.98571000000000009</v>
      </c>
      <c r="BH68" s="96">
        <f t="shared" si="21"/>
        <v>5.6763300000000001</v>
      </c>
      <c r="BI68" s="96">
        <f t="shared" si="22"/>
        <v>5.65367</v>
      </c>
      <c r="BJ68" s="96">
        <f t="shared" si="23"/>
        <v>3.0591000000000004</v>
      </c>
      <c r="BK68" s="96">
        <f t="shared" si="24"/>
        <v>7.3191800000000002</v>
      </c>
      <c r="BL68" s="96">
        <f t="shared" si="25"/>
        <v>0.53250999999999993</v>
      </c>
      <c r="BM68" s="98">
        <f t="shared" si="26"/>
        <v>1.05369</v>
      </c>
      <c r="BN68" s="113">
        <f t="shared" si="27"/>
        <v>1839355.8327199998</v>
      </c>
      <c r="BO68" s="250">
        <f t="shared" si="229"/>
        <v>702099.28461999993</v>
      </c>
      <c r="BP68" s="250">
        <f t="shared" si="230"/>
        <v>0</v>
      </c>
      <c r="BQ68" s="113">
        <f t="shared" si="231"/>
        <v>253272.15946</v>
      </c>
      <c r="BR68" s="113">
        <f t="shared" si="232"/>
        <v>58096.91214</v>
      </c>
      <c r="BS68" s="113">
        <f t="shared" si="233"/>
        <v>12150.988159999999</v>
      </c>
      <c r="BT68" s="113">
        <f t="shared" si="234"/>
        <v>33035.499060000002</v>
      </c>
      <c r="BU68" s="113">
        <f t="shared" si="235"/>
        <v>190238.90837999998</v>
      </c>
      <c r="BV68" s="113">
        <f t="shared" si="236"/>
        <v>189479.47162</v>
      </c>
      <c r="BW68" s="113">
        <f t="shared" si="237"/>
        <v>102523.96260000001</v>
      </c>
      <c r="BX68" s="113">
        <f t="shared" si="238"/>
        <v>245298.07347999999</v>
      </c>
      <c r="BY68" s="113">
        <f t="shared" si="239"/>
        <v>17846.763859999995</v>
      </c>
      <c r="BZ68" s="113">
        <f t="shared" si="240"/>
        <v>35313.809339999993</v>
      </c>
    </row>
    <row r="69" spans="1:78" ht="12" customHeight="1" x14ac:dyDescent="0.25">
      <c r="A69" s="18">
        <f t="shared" si="38"/>
        <v>65</v>
      </c>
      <c r="B69" s="6" t="s">
        <v>52</v>
      </c>
      <c r="C69" s="10">
        <f t="shared" si="0"/>
        <v>9513.2000000000044</v>
      </c>
      <c r="D69" s="7">
        <v>9513.2000000000044</v>
      </c>
      <c r="E69" s="7">
        <v>0</v>
      </c>
      <c r="F69" s="7">
        <v>2004.8</v>
      </c>
      <c r="G69" s="18" t="s">
        <v>287</v>
      </c>
      <c r="H69" s="16">
        <v>3</v>
      </c>
      <c r="I69" s="16" t="s">
        <v>276</v>
      </c>
      <c r="J69" s="5">
        <v>45.06</v>
      </c>
      <c r="K69" s="17">
        <v>5.0999999999999996</v>
      </c>
      <c r="L69" s="17">
        <v>8.6300000000000008</v>
      </c>
      <c r="M69" s="17">
        <v>13.43</v>
      </c>
      <c r="N69" s="17">
        <v>6.91</v>
      </c>
      <c r="O69" s="17">
        <v>3.15</v>
      </c>
      <c r="P69" s="17">
        <v>1.81</v>
      </c>
      <c r="Q69" s="17">
        <v>5.77</v>
      </c>
      <c r="R69" s="17">
        <v>0.26</v>
      </c>
      <c r="S69" s="3">
        <v>40</v>
      </c>
      <c r="T69" s="3">
        <v>40</v>
      </c>
      <c r="U69" s="3">
        <v>2604.04</v>
      </c>
      <c r="V69" s="17">
        <v>195.98199600000001</v>
      </c>
      <c r="W69" s="3">
        <v>42.3</v>
      </c>
      <c r="X69" s="3">
        <v>2604.04</v>
      </c>
      <c r="Y69" s="17">
        <v>7.85</v>
      </c>
      <c r="Z69" s="4">
        <v>0</v>
      </c>
      <c r="AA69" s="17">
        <v>6.73</v>
      </c>
      <c r="AB69" s="17">
        <v>10.67</v>
      </c>
      <c r="AC69" s="17">
        <v>14</v>
      </c>
      <c r="AD69" s="5">
        <f t="shared" si="186"/>
        <v>2571988.7520000013</v>
      </c>
      <c r="AE69" s="17">
        <f t="shared" si="187"/>
        <v>291103.92000000016</v>
      </c>
      <c r="AF69" s="17">
        <f t="shared" si="188"/>
        <v>492593.49600000028</v>
      </c>
      <c r="AG69" s="17">
        <f t="shared" si="189"/>
        <v>766573.65600000031</v>
      </c>
      <c r="AH69" s="17">
        <f t="shared" si="190"/>
        <v>394417.27200000017</v>
      </c>
      <c r="AI69" s="17">
        <f t="shared" si="191"/>
        <v>179799.48000000007</v>
      </c>
      <c r="AJ69" s="17">
        <f t="shared" si="192"/>
        <v>103313.35200000004</v>
      </c>
      <c r="AK69" s="17">
        <f t="shared" si="193"/>
        <v>329346.98400000011</v>
      </c>
      <c r="AL69" s="17">
        <f t="shared" si="194"/>
        <v>14840.592000000008</v>
      </c>
      <c r="AN69" s="96">
        <f>SUMIF('Page 1'!$L:$L,$B:$B,'Page 1'!$S:$S)</f>
        <v>48.44</v>
      </c>
      <c r="AO69" s="237">
        <f>SUMIF(СиР!$T$25:$Z$25,$AN$5:$AN$244,СиР!$T$26:$Z$26)</f>
        <v>18.489999999999998</v>
      </c>
      <c r="AP69" s="238"/>
      <c r="AQ69" s="96">
        <f>SUMIF(СиР!$T$25:$Z$25,$AN$5:$AN$244,СиР!$T$28:$Z$28)</f>
        <v>6.67</v>
      </c>
      <c r="AR69" s="96">
        <f>SUMIF(СиР!$T$25:$Z$25,$AN$5:$AN$244,СиР!$T$29:$Z$29)</f>
        <v>1.53</v>
      </c>
      <c r="AS69" s="96">
        <f>SUMIF(СиР!$T$25:$Z$25,$AN$5:$AN$244,СиР!$T$30:$Z$30)</f>
        <v>0.32</v>
      </c>
      <c r="AT69" s="96">
        <f>SUMIF(СиР!$T$25:$Z$25,$AN$5:$AN$244,СиР!$T$31:$Z$31)</f>
        <v>0.87</v>
      </c>
      <c r="AU69" s="96">
        <f>SUMIF(СиР!$T$25:$Z$25,$AN$5:$AN$244,СиР!$T$32:$Z$32)</f>
        <v>5.01</v>
      </c>
      <c r="AV69" s="96">
        <f>SUMIF(СиР!$T$25:$Z$25,$AN$5:$AN$244,СиР!$T$33:$Z$33)</f>
        <v>4.99</v>
      </c>
      <c r="AW69" s="96">
        <f>SUMIF(СиР!$T$25:$Z$25,$AN$5:$AN$244,СиР!$T$34:$Z$34)</f>
        <v>2.7</v>
      </c>
      <c r="AX69" s="96">
        <f>SUMIF(СиР!$T$25:$Z$25,$AN$5:$AN$244,СиР!$T$35:$Z$35)</f>
        <v>6.46</v>
      </c>
      <c r="AY69" s="96">
        <f>SUMIF(СиР!$T$25:$Z$25,$AN$5:$AN$244,СиР!$T$36:$Z$36)</f>
        <v>0.47</v>
      </c>
      <c r="AZ69" s="98">
        <f>SUMIF(СиР!$T$25:$Z$25,$AN$5:$AN$244,СиР!$T$37:$Z$37)</f>
        <v>0.93</v>
      </c>
      <c r="BA69" s="96">
        <f t="shared" si="228"/>
        <v>54.88252</v>
      </c>
      <c r="BB69" s="237">
        <f t="shared" si="15"/>
        <v>20.949169999999999</v>
      </c>
      <c r="BC69" s="238">
        <f t="shared" si="16"/>
        <v>0</v>
      </c>
      <c r="BD69" s="96">
        <f t="shared" si="17"/>
        <v>7.5571100000000007</v>
      </c>
      <c r="BE69" s="96">
        <f t="shared" si="18"/>
        <v>1.7334900000000002</v>
      </c>
      <c r="BF69" s="96">
        <f t="shared" si="19"/>
        <v>0.36256000000000005</v>
      </c>
      <c r="BG69" s="96">
        <f t="shared" si="20"/>
        <v>0.98571000000000009</v>
      </c>
      <c r="BH69" s="96">
        <f t="shared" si="21"/>
        <v>5.6763300000000001</v>
      </c>
      <c r="BI69" s="96">
        <f t="shared" si="22"/>
        <v>5.65367</v>
      </c>
      <c r="BJ69" s="96">
        <f t="shared" si="23"/>
        <v>3.0591000000000004</v>
      </c>
      <c r="BK69" s="96">
        <f t="shared" si="24"/>
        <v>7.3191800000000002</v>
      </c>
      <c r="BL69" s="96">
        <f t="shared" si="25"/>
        <v>0.53250999999999993</v>
      </c>
      <c r="BM69" s="98">
        <f t="shared" si="26"/>
        <v>1.05369</v>
      </c>
      <c r="BN69" s="113">
        <f t="shared" si="27"/>
        <v>6142722.7086400026</v>
      </c>
      <c r="BO69" s="250">
        <f t="shared" si="229"/>
        <v>2344734.5764400009</v>
      </c>
      <c r="BP69" s="250">
        <f t="shared" si="230"/>
        <v>0</v>
      </c>
      <c r="BQ69" s="113">
        <f t="shared" si="231"/>
        <v>845829.07652000047</v>
      </c>
      <c r="BR69" s="113">
        <f t="shared" si="232"/>
        <v>194020.7626800001</v>
      </c>
      <c r="BS69" s="113">
        <f t="shared" si="233"/>
        <v>40579.505920000018</v>
      </c>
      <c r="BT69" s="113">
        <f t="shared" si="234"/>
        <v>110325.53172000006</v>
      </c>
      <c r="BU69" s="113">
        <f t="shared" si="235"/>
        <v>635322.88956000027</v>
      </c>
      <c r="BV69" s="113">
        <f t="shared" si="236"/>
        <v>632786.67044000025</v>
      </c>
      <c r="BW69" s="113">
        <f t="shared" si="237"/>
        <v>342389.58120000025</v>
      </c>
      <c r="BX69" s="113">
        <f t="shared" si="238"/>
        <v>819198.77576000046</v>
      </c>
      <c r="BY69" s="113">
        <f t="shared" si="239"/>
        <v>59601.149320000011</v>
      </c>
      <c r="BZ69" s="113">
        <f t="shared" si="240"/>
        <v>117934.18908000004</v>
      </c>
    </row>
    <row r="70" spans="1:78" ht="12" customHeight="1" x14ac:dyDescent="0.25">
      <c r="A70" s="18">
        <f t="shared" si="38"/>
        <v>66</v>
      </c>
      <c r="B70" s="6" t="s">
        <v>53</v>
      </c>
      <c r="C70" s="10">
        <f t="shared" ref="C70:C140" si="241">SUM(D70:E70)</f>
        <v>2869.6</v>
      </c>
      <c r="D70" s="7">
        <v>2869.6</v>
      </c>
      <c r="E70" s="7">
        <v>0</v>
      </c>
      <c r="F70" s="7">
        <v>487.4</v>
      </c>
      <c r="G70" s="18" t="s">
        <v>287</v>
      </c>
      <c r="H70" s="16">
        <v>3</v>
      </c>
      <c r="I70" s="16" t="s">
        <v>276</v>
      </c>
      <c r="J70" s="5">
        <v>45.06</v>
      </c>
      <c r="K70" s="17">
        <v>5.0999999999999996</v>
      </c>
      <c r="L70" s="17">
        <v>8.6300000000000008</v>
      </c>
      <c r="M70" s="17">
        <v>13.43</v>
      </c>
      <c r="N70" s="17">
        <v>6.91</v>
      </c>
      <c r="O70" s="17">
        <v>3.15</v>
      </c>
      <c r="P70" s="17">
        <v>1.81</v>
      </c>
      <c r="Q70" s="17">
        <v>5.77</v>
      </c>
      <c r="R70" s="17">
        <v>0.26</v>
      </c>
      <c r="S70" s="3">
        <v>40</v>
      </c>
      <c r="T70" s="3">
        <v>40</v>
      </c>
      <c r="U70" s="3">
        <v>2604.04</v>
      </c>
      <c r="V70" s="17">
        <v>195.98199600000001</v>
      </c>
      <c r="W70" s="3">
        <v>42.3</v>
      </c>
      <c r="X70" s="3">
        <v>2604.04</v>
      </c>
      <c r="Y70" s="17">
        <v>7.85</v>
      </c>
      <c r="Z70" s="4">
        <v>0</v>
      </c>
      <c r="AA70" s="17">
        <v>6.73</v>
      </c>
      <c r="AB70" s="17">
        <v>10.67</v>
      </c>
      <c r="AC70" s="17">
        <v>14</v>
      </c>
      <c r="AD70" s="5">
        <f t="shared" si="186"/>
        <v>775825.0560000001</v>
      </c>
      <c r="AE70" s="17">
        <f t="shared" si="187"/>
        <v>87809.76</v>
      </c>
      <c r="AF70" s="17">
        <f t="shared" si="188"/>
        <v>148587.88800000001</v>
      </c>
      <c r="AG70" s="17">
        <f t="shared" si="189"/>
        <v>231232.36799999996</v>
      </c>
      <c r="AH70" s="17">
        <f t="shared" si="190"/>
        <v>118973.61600000001</v>
      </c>
      <c r="AI70" s="17">
        <f t="shared" si="191"/>
        <v>54235.44</v>
      </c>
      <c r="AJ70" s="17">
        <f t="shared" si="192"/>
        <v>31163.856</v>
      </c>
      <c r="AK70" s="17">
        <f t="shared" si="193"/>
        <v>99345.551999999981</v>
      </c>
      <c r="AL70" s="17">
        <f t="shared" si="194"/>
        <v>4476.576</v>
      </c>
      <c r="AN70" s="96">
        <f>SUMIF('Page 1'!$L:$L,$B:$B,'Page 1'!$S:$S)</f>
        <v>48.44</v>
      </c>
      <c r="AO70" s="237">
        <f>SUMIF(СиР!$T$25:$Z$25,$AN$5:$AN$244,СиР!$T$26:$Z$26)</f>
        <v>18.489999999999998</v>
      </c>
      <c r="AP70" s="238"/>
      <c r="AQ70" s="96">
        <f>SUMIF(СиР!$T$25:$Z$25,$AN$5:$AN$244,СиР!$T$28:$Z$28)</f>
        <v>6.67</v>
      </c>
      <c r="AR70" s="96">
        <f>SUMIF(СиР!$T$25:$Z$25,$AN$5:$AN$244,СиР!$T$29:$Z$29)</f>
        <v>1.53</v>
      </c>
      <c r="AS70" s="96">
        <f>SUMIF(СиР!$T$25:$Z$25,$AN$5:$AN$244,СиР!$T$30:$Z$30)</f>
        <v>0.32</v>
      </c>
      <c r="AT70" s="96">
        <f>SUMIF(СиР!$T$25:$Z$25,$AN$5:$AN$244,СиР!$T$31:$Z$31)</f>
        <v>0.87</v>
      </c>
      <c r="AU70" s="96">
        <f>SUMIF(СиР!$T$25:$Z$25,$AN$5:$AN$244,СиР!$T$32:$Z$32)</f>
        <v>5.01</v>
      </c>
      <c r="AV70" s="96">
        <f>SUMIF(СиР!$T$25:$Z$25,$AN$5:$AN$244,СиР!$T$33:$Z$33)</f>
        <v>4.99</v>
      </c>
      <c r="AW70" s="96">
        <f>SUMIF(СиР!$T$25:$Z$25,$AN$5:$AN$244,СиР!$T$34:$Z$34)</f>
        <v>2.7</v>
      </c>
      <c r="AX70" s="96">
        <f>SUMIF(СиР!$T$25:$Z$25,$AN$5:$AN$244,СиР!$T$35:$Z$35)</f>
        <v>6.46</v>
      </c>
      <c r="AY70" s="96">
        <f>SUMIF(СиР!$T$25:$Z$25,$AN$5:$AN$244,СиР!$T$36:$Z$36)</f>
        <v>0.47</v>
      </c>
      <c r="AZ70" s="98">
        <f>SUMIF(СиР!$T$25:$Z$25,$AN$5:$AN$244,СиР!$T$37:$Z$37)</f>
        <v>0.93</v>
      </c>
      <c r="BA70" s="96">
        <f t="shared" si="228"/>
        <v>54.88252</v>
      </c>
      <c r="BB70" s="237">
        <f t="shared" ref="BB70:BB133" si="242">$BA70*AO70/$AN70</f>
        <v>20.949169999999999</v>
      </c>
      <c r="BC70" s="238">
        <f t="shared" ref="BC70:BC133" si="243">$BA70*AP70/$AN70</f>
        <v>0</v>
      </c>
      <c r="BD70" s="96">
        <f t="shared" ref="BD70:BD133" si="244">$BA70*AQ70/$AN70</f>
        <v>7.5571100000000007</v>
      </c>
      <c r="BE70" s="96">
        <f t="shared" ref="BE70:BE133" si="245">$BA70*AR70/$AN70</f>
        <v>1.7334900000000002</v>
      </c>
      <c r="BF70" s="96">
        <f t="shared" ref="BF70:BF133" si="246">$BA70*AS70/$AN70</f>
        <v>0.36256000000000005</v>
      </c>
      <c r="BG70" s="96">
        <f t="shared" ref="BG70:BG133" si="247">$BA70*AT70/$AN70</f>
        <v>0.98571000000000009</v>
      </c>
      <c r="BH70" s="96">
        <f t="shared" ref="BH70:BH133" si="248">$BA70*AU70/$AN70</f>
        <v>5.6763300000000001</v>
      </c>
      <c r="BI70" s="96">
        <f t="shared" ref="BI70:BI133" si="249">$BA70*AV70/$AN70</f>
        <v>5.65367</v>
      </c>
      <c r="BJ70" s="96">
        <f t="shared" ref="BJ70:BJ133" si="250">$BA70*AW70/$AN70</f>
        <v>3.0591000000000004</v>
      </c>
      <c r="BK70" s="96">
        <f t="shared" ref="BK70:BK133" si="251">$BA70*AX70/$AN70</f>
        <v>7.3191800000000002</v>
      </c>
      <c r="BL70" s="96">
        <f t="shared" ref="BL70:BL133" si="252">$BA70*AY70/$AN70</f>
        <v>0.53250999999999993</v>
      </c>
      <c r="BM70" s="98">
        <f t="shared" ref="BM70:BM133" si="253">$BA70*AZ70/$AN70</f>
        <v>1.05369</v>
      </c>
      <c r="BN70" s="113">
        <f t="shared" ref="BN70:BN133" si="254">SUM(BO70:BZ70)</f>
        <v>1852915.6419200001</v>
      </c>
      <c r="BO70" s="250">
        <f t="shared" si="229"/>
        <v>707275.19031999994</v>
      </c>
      <c r="BP70" s="250">
        <f t="shared" si="230"/>
        <v>0</v>
      </c>
      <c r="BQ70" s="113">
        <f t="shared" si="231"/>
        <v>255139.29256</v>
      </c>
      <c r="BR70" s="113">
        <f t="shared" si="232"/>
        <v>58525.205040000001</v>
      </c>
      <c r="BS70" s="113">
        <f t="shared" si="233"/>
        <v>12240.565759999999</v>
      </c>
      <c r="BT70" s="113">
        <f t="shared" si="234"/>
        <v>33279.038160000004</v>
      </c>
      <c r="BU70" s="113">
        <f t="shared" si="235"/>
        <v>191641.35767999999</v>
      </c>
      <c r="BV70" s="113">
        <f t="shared" si="236"/>
        <v>190876.32232000001</v>
      </c>
      <c r="BW70" s="113">
        <f t="shared" si="237"/>
        <v>103279.77360000001</v>
      </c>
      <c r="BX70" s="113">
        <f t="shared" si="238"/>
        <v>247106.42128000001</v>
      </c>
      <c r="BY70" s="113">
        <f t="shared" si="239"/>
        <v>17978.330959999996</v>
      </c>
      <c r="BZ70" s="113">
        <f t="shared" si="240"/>
        <v>35574.144239999994</v>
      </c>
    </row>
    <row r="71" spans="1:78" ht="12" customHeight="1" x14ac:dyDescent="0.25">
      <c r="A71" s="18">
        <f t="shared" ref="A71:A134" si="255">A70+1</f>
        <v>67</v>
      </c>
      <c r="B71" s="6" t="s">
        <v>54</v>
      </c>
      <c r="C71" s="10">
        <f t="shared" si="241"/>
        <v>2864.7</v>
      </c>
      <c r="D71" s="7">
        <v>2864.7</v>
      </c>
      <c r="E71" s="7">
        <v>0</v>
      </c>
      <c r="F71" s="7">
        <v>487.4</v>
      </c>
      <c r="G71" s="18" t="s">
        <v>287</v>
      </c>
      <c r="H71" s="16">
        <v>3</v>
      </c>
      <c r="I71" s="16" t="s">
        <v>276</v>
      </c>
      <c r="J71" s="5">
        <v>45.06</v>
      </c>
      <c r="K71" s="17">
        <v>5.0999999999999996</v>
      </c>
      <c r="L71" s="17">
        <v>8.6300000000000008</v>
      </c>
      <c r="M71" s="17">
        <v>13.43</v>
      </c>
      <c r="N71" s="17">
        <v>6.91</v>
      </c>
      <c r="O71" s="17">
        <v>3.15</v>
      </c>
      <c r="P71" s="17">
        <v>1.81</v>
      </c>
      <c r="Q71" s="17">
        <v>5.77</v>
      </c>
      <c r="R71" s="17">
        <v>0.26</v>
      </c>
      <c r="S71" s="3">
        <v>40</v>
      </c>
      <c r="T71" s="3">
        <v>40</v>
      </c>
      <c r="U71" s="3">
        <v>2604.04</v>
      </c>
      <c r="V71" s="17">
        <v>195.98199600000001</v>
      </c>
      <c r="W71" s="3">
        <v>42.3</v>
      </c>
      <c r="X71" s="3">
        <v>2604.04</v>
      </c>
      <c r="Y71" s="17">
        <v>7.85</v>
      </c>
      <c r="Z71" s="4">
        <v>0</v>
      </c>
      <c r="AA71" s="17">
        <v>6.73</v>
      </c>
      <c r="AB71" s="17">
        <v>10.67</v>
      </c>
      <c r="AC71" s="17">
        <v>14</v>
      </c>
      <c r="AD71" s="5">
        <f t="shared" si="186"/>
        <v>774500.29200000002</v>
      </c>
      <c r="AE71" s="17">
        <f t="shared" si="187"/>
        <v>87659.819999999978</v>
      </c>
      <c r="AF71" s="17">
        <f t="shared" si="188"/>
        <v>148334.166</v>
      </c>
      <c r="AG71" s="17">
        <f t="shared" si="189"/>
        <v>230837.52599999995</v>
      </c>
      <c r="AH71" s="17">
        <f t="shared" si="190"/>
        <v>118770.46199999998</v>
      </c>
      <c r="AI71" s="17">
        <f t="shared" si="191"/>
        <v>54142.829999999987</v>
      </c>
      <c r="AJ71" s="17">
        <f t="shared" si="192"/>
        <v>31110.642</v>
      </c>
      <c r="AK71" s="17">
        <f t="shared" si="193"/>
        <v>99175.91399999999</v>
      </c>
      <c r="AL71" s="17">
        <f t="shared" si="194"/>
        <v>4468.9319999999998</v>
      </c>
      <c r="AN71" s="96">
        <f>SUMIF('Page 1'!$L:$L,$B:$B,'Page 1'!$S:$S)</f>
        <v>48.44</v>
      </c>
      <c r="AO71" s="237">
        <f>SUMIF(СиР!$T$25:$Z$25,$AN$5:$AN$244,СиР!$T$26:$Z$26)</f>
        <v>18.489999999999998</v>
      </c>
      <c r="AP71" s="238"/>
      <c r="AQ71" s="96">
        <f>SUMIF(СиР!$T$25:$Z$25,$AN$5:$AN$244,СиР!$T$28:$Z$28)</f>
        <v>6.67</v>
      </c>
      <c r="AR71" s="96">
        <f>SUMIF(СиР!$T$25:$Z$25,$AN$5:$AN$244,СиР!$T$29:$Z$29)</f>
        <v>1.53</v>
      </c>
      <c r="AS71" s="96">
        <f>SUMIF(СиР!$T$25:$Z$25,$AN$5:$AN$244,СиР!$T$30:$Z$30)</f>
        <v>0.32</v>
      </c>
      <c r="AT71" s="96">
        <f>SUMIF(СиР!$T$25:$Z$25,$AN$5:$AN$244,СиР!$T$31:$Z$31)</f>
        <v>0.87</v>
      </c>
      <c r="AU71" s="96">
        <f>SUMIF(СиР!$T$25:$Z$25,$AN$5:$AN$244,СиР!$T$32:$Z$32)</f>
        <v>5.01</v>
      </c>
      <c r="AV71" s="96">
        <f>SUMIF(СиР!$T$25:$Z$25,$AN$5:$AN$244,СиР!$T$33:$Z$33)</f>
        <v>4.99</v>
      </c>
      <c r="AW71" s="96">
        <f>SUMIF(СиР!$T$25:$Z$25,$AN$5:$AN$244,СиР!$T$34:$Z$34)</f>
        <v>2.7</v>
      </c>
      <c r="AX71" s="96">
        <f>SUMIF(СиР!$T$25:$Z$25,$AN$5:$AN$244,СиР!$T$35:$Z$35)</f>
        <v>6.46</v>
      </c>
      <c r="AY71" s="96">
        <f>SUMIF(СиР!$T$25:$Z$25,$AN$5:$AN$244,СиР!$T$36:$Z$36)</f>
        <v>0.47</v>
      </c>
      <c r="AZ71" s="98">
        <f>SUMIF(СиР!$T$25:$Z$25,$AN$5:$AN$244,СиР!$T$37:$Z$37)</f>
        <v>0.93</v>
      </c>
      <c r="BA71" s="96">
        <f t="shared" si="228"/>
        <v>54.88252</v>
      </c>
      <c r="BB71" s="237">
        <f t="shared" si="242"/>
        <v>20.949169999999999</v>
      </c>
      <c r="BC71" s="238">
        <f t="shared" si="243"/>
        <v>0</v>
      </c>
      <c r="BD71" s="96">
        <f t="shared" si="244"/>
        <v>7.5571100000000007</v>
      </c>
      <c r="BE71" s="96">
        <f t="shared" si="245"/>
        <v>1.7334900000000002</v>
      </c>
      <c r="BF71" s="96">
        <f t="shared" si="246"/>
        <v>0.36256000000000005</v>
      </c>
      <c r="BG71" s="96">
        <f t="shared" si="247"/>
        <v>0.98571000000000009</v>
      </c>
      <c r="BH71" s="96">
        <f t="shared" si="248"/>
        <v>5.6763300000000001</v>
      </c>
      <c r="BI71" s="96">
        <f t="shared" si="249"/>
        <v>5.65367</v>
      </c>
      <c r="BJ71" s="96">
        <f t="shared" si="250"/>
        <v>3.0591000000000004</v>
      </c>
      <c r="BK71" s="96">
        <f t="shared" si="251"/>
        <v>7.3191800000000002</v>
      </c>
      <c r="BL71" s="96">
        <f t="shared" si="252"/>
        <v>0.53250999999999993</v>
      </c>
      <c r="BM71" s="98">
        <f t="shared" si="253"/>
        <v>1.05369</v>
      </c>
      <c r="BN71" s="113">
        <f t="shared" si="254"/>
        <v>1849751.6864399998</v>
      </c>
      <c r="BO71" s="250">
        <f t="shared" si="229"/>
        <v>706067.47898999986</v>
      </c>
      <c r="BP71" s="250">
        <f t="shared" si="230"/>
        <v>0</v>
      </c>
      <c r="BQ71" s="113">
        <f t="shared" si="231"/>
        <v>254703.62817000001</v>
      </c>
      <c r="BR71" s="113">
        <f t="shared" si="232"/>
        <v>58425.270029999992</v>
      </c>
      <c r="BS71" s="113">
        <f t="shared" si="233"/>
        <v>12219.66432</v>
      </c>
      <c r="BT71" s="113">
        <f t="shared" si="234"/>
        <v>33222.212370000001</v>
      </c>
      <c r="BU71" s="113">
        <f t="shared" si="235"/>
        <v>191314.11950999999</v>
      </c>
      <c r="BV71" s="113">
        <f t="shared" si="236"/>
        <v>190550.39048999999</v>
      </c>
      <c r="BW71" s="113">
        <f t="shared" si="237"/>
        <v>103103.41770000002</v>
      </c>
      <c r="BX71" s="113">
        <f t="shared" si="238"/>
        <v>246684.47345999998</v>
      </c>
      <c r="BY71" s="113">
        <f t="shared" si="239"/>
        <v>17947.631969999995</v>
      </c>
      <c r="BZ71" s="113">
        <f t="shared" si="240"/>
        <v>35513.39942999999</v>
      </c>
    </row>
    <row r="72" spans="1:78" ht="12" customHeight="1" x14ac:dyDescent="0.25">
      <c r="A72" s="18">
        <f t="shared" si="255"/>
        <v>68</v>
      </c>
      <c r="B72" s="6" t="s">
        <v>55</v>
      </c>
      <c r="C72" s="10">
        <f t="shared" si="241"/>
        <v>6521.800000000002</v>
      </c>
      <c r="D72" s="7">
        <v>6015.2000000000016</v>
      </c>
      <c r="E72" s="7">
        <v>506.6</v>
      </c>
      <c r="F72" s="7">
        <v>1729.2</v>
      </c>
      <c r="G72" s="18" t="s">
        <v>287</v>
      </c>
      <c r="H72" s="16">
        <v>1</v>
      </c>
      <c r="I72" s="16" t="s">
        <v>276</v>
      </c>
      <c r="J72" s="5">
        <v>44.8</v>
      </c>
      <c r="K72" s="17">
        <v>5.0999999999999996</v>
      </c>
      <c r="L72" s="17">
        <v>8.6300000000000008</v>
      </c>
      <c r="M72" s="17">
        <v>13.43</v>
      </c>
      <c r="N72" s="17">
        <v>6.91</v>
      </c>
      <c r="O72" s="17">
        <v>3.15</v>
      </c>
      <c r="P72" s="17">
        <v>1.81</v>
      </c>
      <c r="Q72" s="17">
        <v>5.77</v>
      </c>
      <c r="R72" s="17">
        <v>0</v>
      </c>
      <c r="S72" s="3">
        <v>40</v>
      </c>
      <c r="T72" s="3">
        <v>40</v>
      </c>
      <c r="U72" s="3">
        <v>2604.04</v>
      </c>
      <c r="V72" s="17">
        <v>195.98199600000001</v>
      </c>
      <c r="W72" s="3">
        <v>42.3</v>
      </c>
      <c r="X72" s="3">
        <v>2604.04</v>
      </c>
      <c r="Y72" s="17">
        <v>0</v>
      </c>
      <c r="Z72" s="4">
        <v>0</v>
      </c>
      <c r="AA72" s="17">
        <v>5.05</v>
      </c>
      <c r="AB72" s="17">
        <v>10.67</v>
      </c>
      <c r="AC72" s="17">
        <v>14</v>
      </c>
      <c r="AD72" s="5">
        <f t="shared" si="186"/>
        <v>1753059.8400000003</v>
      </c>
      <c r="AE72" s="17">
        <f t="shared" si="187"/>
        <v>199567.08000000005</v>
      </c>
      <c r="AF72" s="17">
        <f t="shared" si="188"/>
        <v>337698.80400000012</v>
      </c>
      <c r="AG72" s="17">
        <f t="shared" si="189"/>
        <v>525526.64400000009</v>
      </c>
      <c r="AH72" s="17">
        <f t="shared" si="190"/>
        <v>270393.8280000001</v>
      </c>
      <c r="AI72" s="17">
        <f t="shared" si="191"/>
        <v>123262.02000000003</v>
      </c>
      <c r="AJ72" s="17">
        <f t="shared" si="192"/>
        <v>70826.748000000021</v>
      </c>
      <c r="AK72" s="17">
        <f t="shared" si="193"/>
        <v>225784.71600000004</v>
      </c>
      <c r="AL72" s="17">
        <f t="shared" si="194"/>
        <v>0</v>
      </c>
      <c r="AN72" s="96">
        <f>SUMIF('Page 1'!$L:$L,$B:$B,'Page 1'!$S:$S)</f>
        <v>48.16</v>
      </c>
      <c r="AO72" s="237">
        <f>SUMIF(СиР!$T$25:$Z$25,$AN$5:$AN$244,СиР!$T$26:$Z$26)</f>
        <v>18.649999999999999</v>
      </c>
      <c r="AP72" s="238"/>
      <c r="AQ72" s="96">
        <f>SUMIF(СиР!$T$25:$Z$25,$AN$5:$AN$244,СиР!$T$28:$Z$28)</f>
        <v>7.16</v>
      </c>
      <c r="AR72" s="96">
        <f>SUMIF(СиР!$T$25:$Z$25,$AN$5:$AN$244,СиР!$T$29:$Z$29)</f>
        <v>1.53</v>
      </c>
      <c r="AS72" s="96">
        <f>SUMIF(СиР!$T$25:$Z$25,$AN$5:$AN$244,СиР!$T$30:$Z$30)</f>
        <v>0.32</v>
      </c>
      <c r="AT72" s="96">
        <f>SUMIF(СиР!$T$25:$Z$25,$AN$5:$AN$244,СиР!$T$31:$Z$31)</f>
        <v>0.87</v>
      </c>
      <c r="AU72" s="96">
        <f>SUMIF(СиР!$T$25:$Z$25,$AN$5:$AN$244,СиР!$T$32:$Z$32)</f>
        <v>5.01</v>
      </c>
      <c r="AV72" s="96">
        <f>SUMIF(СиР!$T$25:$Z$25,$AN$5:$AN$244,СиР!$T$33:$Z$33)</f>
        <v>4.99</v>
      </c>
      <c r="AW72" s="96">
        <f>SUMIF(СиР!$T$25:$Z$25,$AN$5:$AN$244,СиР!$T$34:$Z$34)</f>
        <v>2.7</v>
      </c>
      <c r="AX72" s="96">
        <f>SUMIF(СиР!$T$25:$Z$25,$AN$5:$AN$244,СиР!$T$35:$Z$35)</f>
        <v>6.46</v>
      </c>
      <c r="AY72" s="96">
        <f>SUMIF(СиР!$T$25:$Z$25,$AN$5:$AN$244,СиР!$T$36:$Z$36)</f>
        <v>0.47</v>
      </c>
      <c r="AZ72" s="98">
        <f>SUMIF(СиР!$T$25:$Z$25,$AN$5:$AN$244,СиР!$T$37:$Z$37)</f>
        <v>0</v>
      </c>
      <c r="BA72" s="96">
        <f t="shared" si="228"/>
        <v>54.565279999999994</v>
      </c>
      <c r="BB72" s="237">
        <f t="shared" si="242"/>
        <v>21.130449999999996</v>
      </c>
      <c r="BC72" s="238">
        <f t="shared" si="243"/>
        <v>0</v>
      </c>
      <c r="BD72" s="96">
        <f t="shared" si="244"/>
        <v>8.1122800000000002</v>
      </c>
      <c r="BE72" s="96">
        <f t="shared" si="245"/>
        <v>1.7334900000000002</v>
      </c>
      <c r="BF72" s="96">
        <f t="shared" si="246"/>
        <v>0.36255999999999999</v>
      </c>
      <c r="BG72" s="96">
        <f t="shared" si="247"/>
        <v>0.98570999999999998</v>
      </c>
      <c r="BH72" s="96">
        <f t="shared" si="248"/>
        <v>5.6763299999999992</v>
      </c>
      <c r="BI72" s="96">
        <f t="shared" si="249"/>
        <v>5.6536700000000009</v>
      </c>
      <c r="BJ72" s="96">
        <f t="shared" si="250"/>
        <v>3.0591000000000004</v>
      </c>
      <c r="BK72" s="96">
        <f t="shared" si="251"/>
        <v>7.3191800000000002</v>
      </c>
      <c r="BL72" s="96">
        <f t="shared" si="252"/>
        <v>0.53250999999999993</v>
      </c>
      <c r="BM72" s="98">
        <f t="shared" si="253"/>
        <v>0</v>
      </c>
      <c r="BN72" s="113">
        <f t="shared" si="254"/>
        <v>4186818.2070400002</v>
      </c>
      <c r="BO72" s="250">
        <f t="shared" si="229"/>
        <v>1621348.8281000003</v>
      </c>
      <c r="BP72" s="250">
        <f t="shared" si="230"/>
        <v>0</v>
      </c>
      <c r="BQ72" s="113">
        <f t="shared" si="231"/>
        <v>622458.85304000019</v>
      </c>
      <c r="BR72" s="113">
        <f t="shared" si="232"/>
        <v>133011.45882000003</v>
      </c>
      <c r="BS72" s="113">
        <f t="shared" si="233"/>
        <v>27819.390080000008</v>
      </c>
      <c r="BT72" s="113">
        <f t="shared" si="234"/>
        <v>75633.966780000017</v>
      </c>
      <c r="BU72" s="113">
        <f t="shared" si="235"/>
        <v>435547.32594000013</v>
      </c>
      <c r="BV72" s="113">
        <f t="shared" si="236"/>
        <v>433808.61406000023</v>
      </c>
      <c r="BW72" s="113">
        <f t="shared" si="237"/>
        <v>234726.10380000013</v>
      </c>
      <c r="BX72" s="113">
        <f t="shared" si="238"/>
        <v>561603.93724000023</v>
      </c>
      <c r="BY72" s="113">
        <f t="shared" si="239"/>
        <v>40859.729180000002</v>
      </c>
      <c r="BZ72" s="113">
        <f t="shared" si="240"/>
        <v>0</v>
      </c>
    </row>
    <row r="73" spans="1:78" ht="12" customHeight="1" x14ac:dyDescent="0.25">
      <c r="A73" s="18">
        <f t="shared" si="255"/>
        <v>69</v>
      </c>
      <c r="B73" s="6" t="s">
        <v>258</v>
      </c>
      <c r="C73" s="10">
        <f t="shared" si="241"/>
        <v>3038</v>
      </c>
      <c r="D73" s="7">
        <v>3038</v>
      </c>
      <c r="E73" s="7">
        <v>0</v>
      </c>
      <c r="F73" s="7">
        <v>359.49</v>
      </c>
      <c r="G73" s="18" t="s">
        <v>286</v>
      </c>
      <c r="H73" s="16">
        <v>3</v>
      </c>
      <c r="I73" s="16" t="s">
        <v>276</v>
      </c>
      <c r="J73" s="5">
        <v>45.06</v>
      </c>
      <c r="K73" s="17">
        <v>5.0999999999999996</v>
      </c>
      <c r="L73" s="17">
        <v>8.6300000000000008</v>
      </c>
      <c r="M73" s="17">
        <v>13.43</v>
      </c>
      <c r="N73" s="17">
        <v>6.91</v>
      </c>
      <c r="O73" s="17">
        <v>3.15</v>
      </c>
      <c r="P73" s="17">
        <v>1.81</v>
      </c>
      <c r="Q73" s="17">
        <v>5.77</v>
      </c>
      <c r="R73" s="17">
        <v>0.26</v>
      </c>
      <c r="S73" s="3">
        <v>40</v>
      </c>
      <c r="T73" s="3">
        <v>40</v>
      </c>
      <c r="U73" s="3">
        <v>2604.04</v>
      </c>
      <c r="V73" s="17">
        <v>195.98199600000001</v>
      </c>
      <c r="W73" s="3">
        <v>42.3</v>
      </c>
      <c r="X73" s="3">
        <v>2604.04</v>
      </c>
      <c r="Y73" s="17">
        <v>7.85</v>
      </c>
      <c r="Z73" s="4">
        <v>0</v>
      </c>
      <c r="AA73" s="17">
        <v>6.73</v>
      </c>
      <c r="AB73" s="17">
        <v>10.67</v>
      </c>
      <c r="AC73" s="17">
        <v>14</v>
      </c>
      <c r="AD73" s="5">
        <f t="shared" si="186"/>
        <v>821353.67999999993</v>
      </c>
      <c r="AE73" s="17">
        <f t="shared" si="187"/>
        <v>92962.799999999988</v>
      </c>
      <c r="AF73" s="17">
        <f t="shared" si="188"/>
        <v>157307.64000000001</v>
      </c>
      <c r="AG73" s="17">
        <f t="shared" si="189"/>
        <v>244802.03999999998</v>
      </c>
      <c r="AH73" s="17">
        <f t="shared" si="190"/>
        <v>125955.48000000001</v>
      </c>
      <c r="AI73" s="17">
        <f t="shared" si="191"/>
        <v>57418.2</v>
      </c>
      <c r="AJ73" s="17">
        <f t="shared" si="192"/>
        <v>32992.68</v>
      </c>
      <c r="AK73" s="17">
        <f t="shared" si="193"/>
        <v>105175.56</v>
      </c>
      <c r="AL73" s="17">
        <f t="shared" si="194"/>
        <v>4739.28</v>
      </c>
      <c r="AN73" s="96">
        <f>SUMIF('Page 1'!$L:$L,$B:$B,'Page 1'!$S:$S)</f>
        <v>48.44</v>
      </c>
      <c r="AO73" s="237">
        <f>SUMIF(СиР!$T$25:$Z$25,$AN$5:$AN$244,СиР!$T$26:$Z$26)</f>
        <v>18.489999999999998</v>
      </c>
      <c r="AP73" s="238"/>
      <c r="AQ73" s="96">
        <f>SUMIF(СиР!$T$25:$Z$25,$AN$5:$AN$244,СиР!$T$28:$Z$28)</f>
        <v>6.67</v>
      </c>
      <c r="AR73" s="96">
        <f>SUMIF(СиР!$T$25:$Z$25,$AN$5:$AN$244,СиР!$T$29:$Z$29)</f>
        <v>1.53</v>
      </c>
      <c r="AS73" s="96">
        <f>SUMIF(СиР!$T$25:$Z$25,$AN$5:$AN$244,СиР!$T$30:$Z$30)</f>
        <v>0.32</v>
      </c>
      <c r="AT73" s="96">
        <f>SUMIF(СиР!$T$25:$Z$25,$AN$5:$AN$244,СиР!$T$31:$Z$31)</f>
        <v>0.87</v>
      </c>
      <c r="AU73" s="96">
        <f>SUMIF(СиР!$T$25:$Z$25,$AN$5:$AN$244,СиР!$T$32:$Z$32)</f>
        <v>5.01</v>
      </c>
      <c r="AV73" s="96">
        <f>SUMIF(СиР!$T$25:$Z$25,$AN$5:$AN$244,СиР!$T$33:$Z$33)</f>
        <v>4.99</v>
      </c>
      <c r="AW73" s="96">
        <f>SUMIF(СиР!$T$25:$Z$25,$AN$5:$AN$244,СиР!$T$34:$Z$34)</f>
        <v>2.7</v>
      </c>
      <c r="AX73" s="96">
        <f>SUMIF(СиР!$T$25:$Z$25,$AN$5:$AN$244,СиР!$T$35:$Z$35)</f>
        <v>6.46</v>
      </c>
      <c r="AY73" s="96">
        <f>SUMIF(СиР!$T$25:$Z$25,$AN$5:$AN$244,СиР!$T$36:$Z$36)</f>
        <v>0.47</v>
      </c>
      <c r="AZ73" s="98">
        <f>SUMIF(СиР!$T$25:$Z$25,$AN$5:$AN$244,СиР!$T$37:$Z$37)</f>
        <v>0.93</v>
      </c>
      <c r="BA73" s="96">
        <f t="shared" si="228"/>
        <v>54.88252</v>
      </c>
      <c r="BB73" s="237">
        <f t="shared" si="242"/>
        <v>20.949169999999999</v>
      </c>
      <c r="BC73" s="238">
        <f t="shared" si="243"/>
        <v>0</v>
      </c>
      <c r="BD73" s="96">
        <f t="shared" si="244"/>
        <v>7.5571100000000007</v>
      </c>
      <c r="BE73" s="96">
        <f t="shared" si="245"/>
        <v>1.7334900000000002</v>
      </c>
      <c r="BF73" s="96">
        <f t="shared" si="246"/>
        <v>0.36256000000000005</v>
      </c>
      <c r="BG73" s="96">
        <f t="shared" si="247"/>
        <v>0.98571000000000009</v>
      </c>
      <c r="BH73" s="96">
        <f t="shared" si="248"/>
        <v>5.6763300000000001</v>
      </c>
      <c r="BI73" s="96">
        <f t="shared" si="249"/>
        <v>5.65367</v>
      </c>
      <c r="BJ73" s="96">
        <f t="shared" si="250"/>
        <v>3.0591000000000004</v>
      </c>
      <c r="BK73" s="96">
        <f t="shared" si="251"/>
        <v>7.3191800000000002</v>
      </c>
      <c r="BL73" s="96">
        <f t="shared" si="252"/>
        <v>0.53250999999999993</v>
      </c>
      <c r="BM73" s="98">
        <f t="shared" si="253"/>
        <v>1.05369</v>
      </c>
      <c r="BN73" s="113">
        <f t="shared" si="254"/>
        <v>1961652.3976000003</v>
      </c>
      <c r="BO73" s="250">
        <f t="shared" si="229"/>
        <v>748781.02459999989</v>
      </c>
      <c r="BP73" s="250">
        <f t="shared" si="230"/>
        <v>0</v>
      </c>
      <c r="BQ73" s="113">
        <f t="shared" si="231"/>
        <v>270111.92180000001</v>
      </c>
      <c r="BR73" s="113">
        <f t="shared" si="232"/>
        <v>61959.706200000001</v>
      </c>
      <c r="BS73" s="113">
        <f t="shared" si="233"/>
        <v>12958.8928</v>
      </c>
      <c r="BT73" s="113">
        <f t="shared" si="234"/>
        <v>35231.989800000003</v>
      </c>
      <c r="BU73" s="113">
        <f t="shared" si="235"/>
        <v>202887.6654</v>
      </c>
      <c r="BV73" s="113">
        <f t="shared" si="236"/>
        <v>202077.7346</v>
      </c>
      <c r="BW73" s="113">
        <f t="shared" si="237"/>
        <v>109340.65800000002</v>
      </c>
      <c r="BX73" s="113">
        <f t="shared" si="238"/>
        <v>261607.64840000001</v>
      </c>
      <c r="BY73" s="113">
        <f t="shared" si="239"/>
        <v>19033.373799999994</v>
      </c>
      <c r="BZ73" s="113">
        <f t="shared" si="240"/>
        <v>37661.782199999994</v>
      </c>
    </row>
    <row r="74" spans="1:78" ht="12" customHeight="1" x14ac:dyDescent="0.25">
      <c r="A74" s="18">
        <f t="shared" si="255"/>
        <v>70</v>
      </c>
      <c r="B74" s="6" t="s">
        <v>259</v>
      </c>
      <c r="C74" s="10">
        <f t="shared" si="241"/>
        <v>3052.5</v>
      </c>
      <c r="D74" s="7">
        <v>3052.5</v>
      </c>
      <c r="E74" s="7">
        <v>0</v>
      </c>
      <c r="F74" s="7">
        <v>361.21</v>
      </c>
      <c r="G74" s="18" t="s">
        <v>286</v>
      </c>
      <c r="H74" s="16">
        <v>3</v>
      </c>
      <c r="I74" s="16" t="s">
        <v>276</v>
      </c>
      <c r="J74" s="5">
        <v>45.06</v>
      </c>
      <c r="K74" s="17">
        <v>5.0999999999999996</v>
      </c>
      <c r="L74" s="17">
        <v>8.6300000000000008</v>
      </c>
      <c r="M74" s="17">
        <v>13.43</v>
      </c>
      <c r="N74" s="17">
        <v>6.91</v>
      </c>
      <c r="O74" s="17">
        <v>3.15</v>
      </c>
      <c r="P74" s="17">
        <v>1.81</v>
      </c>
      <c r="Q74" s="17">
        <v>5.77</v>
      </c>
      <c r="R74" s="17">
        <v>0.26</v>
      </c>
      <c r="S74" s="3">
        <v>40</v>
      </c>
      <c r="T74" s="3">
        <v>40</v>
      </c>
      <c r="U74" s="3">
        <v>2604.04</v>
      </c>
      <c r="V74" s="17">
        <v>195.98199600000001</v>
      </c>
      <c r="W74" s="3">
        <v>42.3</v>
      </c>
      <c r="X74" s="3">
        <v>2604.04</v>
      </c>
      <c r="Y74" s="17">
        <v>7.85</v>
      </c>
      <c r="Z74" s="4">
        <v>0</v>
      </c>
      <c r="AA74" s="17">
        <v>6.73</v>
      </c>
      <c r="AB74" s="17">
        <v>10.67</v>
      </c>
      <c r="AC74" s="17">
        <v>14</v>
      </c>
      <c r="AD74" s="5">
        <f t="shared" si="186"/>
        <v>825273.89999999991</v>
      </c>
      <c r="AE74" s="17">
        <f t="shared" si="187"/>
        <v>93406.499999999985</v>
      </c>
      <c r="AF74" s="17">
        <f t="shared" si="188"/>
        <v>158058.45000000001</v>
      </c>
      <c r="AG74" s="17">
        <f t="shared" si="189"/>
        <v>245970.44999999998</v>
      </c>
      <c r="AH74" s="17">
        <f t="shared" si="190"/>
        <v>126556.65000000001</v>
      </c>
      <c r="AI74" s="17">
        <f t="shared" si="191"/>
        <v>57692.25</v>
      </c>
      <c r="AJ74" s="17">
        <f t="shared" si="192"/>
        <v>33150.15</v>
      </c>
      <c r="AK74" s="17">
        <f t="shared" si="193"/>
        <v>105677.54999999999</v>
      </c>
      <c r="AL74" s="17">
        <f t="shared" si="194"/>
        <v>4761.8999999999996</v>
      </c>
      <c r="AN74" s="96">
        <f>SUMIF('Page 1'!$L:$L,$B:$B,'Page 1'!$S:$S)</f>
        <v>48.44</v>
      </c>
      <c r="AO74" s="237">
        <f>SUMIF(СиР!$T$25:$Z$25,$AN$5:$AN$244,СиР!$T$26:$Z$26)</f>
        <v>18.489999999999998</v>
      </c>
      <c r="AP74" s="238"/>
      <c r="AQ74" s="96">
        <f>SUMIF(СиР!$T$25:$Z$25,$AN$5:$AN$244,СиР!$T$28:$Z$28)</f>
        <v>6.67</v>
      </c>
      <c r="AR74" s="96">
        <f>SUMIF(СиР!$T$25:$Z$25,$AN$5:$AN$244,СиР!$T$29:$Z$29)</f>
        <v>1.53</v>
      </c>
      <c r="AS74" s="96">
        <f>SUMIF(СиР!$T$25:$Z$25,$AN$5:$AN$244,СиР!$T$30:$Z$30)</f>
        <v>0.32</v>
      </c>
      <c r="AT74" s="96">
        <f>SUMIF(СиР!$T$25:$Z$25,$AN$5:$AN$244,СиР!$T$31:$Z$31)</f>
        <v>0.87</v>
      </c>
      <c r="AU74" s="96">
        <f>SUMIF(СиР!$T$25:$Z$25,$AN$5:$AN$244,СиР!$T$32:$Z$32)</f>
        <v>5.01</v>
      </c>
      <c r="AV74" s="96">
        <f>SUMIF(СиР!$T$25:$Z$25,$AN$5:$AN$244,СиР!$T$33:$Z$33)</f>
        <v>4.99</v>
      </c>
      <c r="AW74" s="96">
        <f>SUMIF(СиР!$T$25:$Z$25,$AN$5:$AN$244,СиР!$T$34:$Z$34)</f>
        <v>2.7</v>
      </c>
      <c r="AX74" s="96">
        <f>SUMIF(СиР!$T$25:$Z$25,$AN$5:$AN$244,СиР!$T$35:$Z$35)</f>
        <v>6.46</v>
      </c>
      <c r="AY74" s="96">
        <f>SUMIF(СиР!$T$25:$Z$25,$AN$5:$AN$244,СиР!$T$36:$Z$36)</f>
        <v>0.47</v>
      </c>
      <c r="AZ74" s="98">
        <f>SUMIF(СиР!$T$25:$Z$25,$AN$5:$AN$244,СиР!$T$37:$Z$37)</f>
        <v>0.93</v>
      </c>
      <c r="BA74" s="96">
        <f t="shared" si="228"/>
        <v>54.88252</v>
      </c>
      <c r="BB74" s="237">
        <f t="shared" si="242"/>
        <v>20.949169999999999</v>
      </c>
      <c r="BC74" s="238">
        <f t="shared" si="243"/>
        <v>0</v>
      </c>
      <c r="BD74" s="96">
        <f t="shared" si="244"/>
        <v>7.5571100000000007</v>
      </c>
      <c r="BE74" s="96">
        <f t="shared" si="245"/>
        <v>1.7334900000000002</v>
      </c>
      <c r="BF74" s="96">
        <f t="shared" si="246"/>
        <v>0.36256000000000005</v>
      </c>
      <c r="BG74" s="96">
        <f t="shared" si="247"/>
        <v>0.98571000000000009</v>
      </c>
      <c r="BH74" s="96">
        <f t="shared" si="248"/>
        <v>5.6763300000000001</v>
      </c>
      <c r="BI74" s="96">
        <f t="shared" si="249"/>
        <v>5.65367</v>
      </c>
      <c r="BJ74" s="96">
        <f t="shared" si="250"/>
        <v>3.0591000000000004</v>
      </c>
      <c r="BK74" s="96">
        <f t="shared" si="251"/>
        <v>7.3191800000000002</v>
      </c>
      <c r="BL74" s="96">
        <f t="shared" si="252"/>
        <v>0.53250999999999993</v>
      </c>
      <c r="BM74" s="98">
        <f t="shared" si="253"/>
        <v>1.05369</v>
      </c>
      <c r="BN74" s="113">
        <f t="shared" si="254"/>
        <v>1971015.1229999999</v>
      </c>
      <c r="BO74" s="250">
        <f t="shared" si="229"/>
        <v>752354.86424999987</v>
      </c>
      <c r="BP74" s="250">
        <f t="shared" si="230"/>
        <v>0</v>
      </c>
      <c r="BQ74" s="113">
        <f t="shared" si="231"/>
        <v>271401.13274999999</v>
      </c>
      <c r="BR74" s="113">
        <f t="shared" si="232"/>
        <v>62255.432249999998</v>
      </c>
      <c r="BS74" s="113">
        <f t="shared" si="233"/>
        <v>13020.744000000001</v>
      </c>
      <c r="BT74" s="113">
        <f t="shared" si="234"/>
        <v>35400.147750000004</v>
      </c>
      <c r="BU74" s="113">
        <f t="shared" si="235"/>
        <v>203856.02325</v>
      </c>
      <c r="BV74" s="113">
        <f t="shared" si="236"/>
        <v>203042.22675</v>
      </c>
      <c r="BW74" s="113">
        <f t="shared" si="237"/>
        <v>109862.52750000003</v>
      </c>
      <c r="BX74" s="113">
        <f t="shared" si="238"/>
        <v>262856.26949999999</v>
      </c>
      <c r="BY74" s="113">
        <f t="shared" si="239"/>
        <v>19124.217749999996</v>
      </c>
      <c r="BZ74" s="113">
        <f t="shared" si="240"/>
        <v>37841.537249999994</v>
      </c>
    </row>
    <row r="75" spans="1:78" ht="12" customHeight="1" x14ac:dyDescent="0.25">
      <c r="A75" s="18">
        <f t="shared" si="255"/>
        <v>71</v>
      </c>
      <c r="B75" s="6" t="s">
        <v>260</v>
      </c>
      <c r="C75" s="10">
        <f t="shared" si="241"/>
        <v>2889</v>
      </c>
      <c r="D75" s="7">
        <v>2889</v>
      </c>
      <c r="E75" s="7">
        <v>0</v>
      </c>
      <c r="F75" s="7">
        <v>457.14</v>
      </c>
      <c r="G75" s="18" t="s">
        <v>287</v>
      </c>
      <c r="H75" s="16">
        <v>3</v>
      </c>
      <c r="I75" s="16" t="s">
        <v>276</v>
      </c>
      <c r="J75" s="5">
        <v>45.06</v>
      </c>
      <c r="K75" s="17">
        <v>5.0999999999999996</v>
      </c>
      <c r="L75" s="17">
        <v>8.6300000000000008</v>
      </c>
      <c r="M75" s="17">
        <v>13.43</v>
      </c>
      <c r="N75" s="17">
        <v>6.91</v>
      </c>
      <c r="O75" s="17">
        <v>3.15</v>
      </c>
      <c r="P75" s="17">
        <v>1.81</v>
      </c>
      <c r="Q75" s="17">
        <v>5.77</v>
      </c>
      <c r="R75" s="17">
        <v>0.26</v>
      </c>
      <c r="S75" s="3">
        <v>40</v>
      </c>
      <c r="T75" s="3">
        <v>40</v>
      </c>
      <c r="U75" s="3">
        <v>2604.04</v>
      </c>
      <c r="V75" s="17">
        <v>195.98199600000001</v>
      </c>
      <c r="W75" s="3">
        <v>42.3</v>
      </c>
      <c r="X75" s="3">
        <v>2604.04</v>
      </c>
      <c r="Y75" s="17">
        <v>7.85</v>
      </c>
      <c r="Z75" s="4">
        <v>0</v>
      </c>
      <c r="AA75" s="17">
        <v>6.73</v>
      </c>
      <c r="AB75" s="17">
        <v>10.67</v>
      </c>
      <c r="AC75" s="17">
        <v>14</v>
      </c>
      <c r="AD75" s="5">
        <f t="shared" si="186"/>
        <v>781070.04</v>
      </c>
      <c r="AE75" s="17">
        <f t="shared" si="187"/>
        <v>88403.4</v>
      </c>
      <c r="AF75" s="17">
        <f t="shared" si="188"/>
        <v>149592.42000000001</v>
      </c>
      <c r="AG75" s="17">
        <f t="shared" si="189"/>
        <v>232795.62</v>
      </c>
      <c r="AH75" s="17">
        <f t="shared" si="190"/>
        <v>119777.94</v>
      </c>
      <c r="AI75" s="17">
        <f t="shared" si="191"/>
        <v>54602.100000000006</v>
      </c>
      <c r="AJ75" s="17">
        <f t="shared" si="192"/>
        <v>31374.54</v>
      </c>
      <c r="AK75" s="17">
        <f t="shared" si="193"/>
        <v>100017.18</v>
      </c>
      <c r="AL75" s="17">
        <f t="shared" si="194"/>
        <v>4506.84</v>
      </c>
      <c r="AN75" s="96">
        <f>SUMIF('Page 1'!$L:$L,$B:$B,'Page 1'!$S:$S)</f>
        <v>48.44</v>
      </c>
      <c r="AO75" s="237">
        <f>SUMIF(СиР!$T$25:$Z$25,$AN$5:$AN$244,СиР!$T$26:$Z$26)</f>
        <v>18.489999999999998</v>
      </c>
      <c r="AP75" s="238"/>
      <c r="AQ75" s="96">
        <f>SUMIF(СиР!$T$25:$Z$25,$AN$5:$AN$244,СиР!$T$28:$Z$28)</f>
        <v>6.67</v>
      </c>
      <c r="AR75" s="96">
        <f>SUMIF(СиР!$T$25:$Z$25,$AN$5:$AN$244,СиР!$T$29:$Z$29)</f>
        <v>1.53</v>
      </c>
      <c r="AS75" s="96">
        <f>SUMIF(СиР!$T$25:$Z$25,$AN$5:$AN$244,СиР!$T$30:$Z$30)</f>
        <v>0.32</v>
      </c>
      <c r="AT75" s="96">
        <f>SUMIF(СиР!$T$25:$Z$25,$AN$5:$AN$244,СиР!$T$31:$Z$31)</f>
        <v>0.87</v>
      </c>
      <c r="AU75" s="96">
        <f>SUMIF(СиР!$T$25:$Z$25,$AN$5:$AN$244,СиР!$T$32:$Z$32)</f>
        <v>5.01</v>
      </c>
      <c r="AV75" s="96">
        <f>SUMIF(СиР!$T$25:$Z$25,$AN$5:$AN$244,СиР!$T$33:$Z$33)</f>
        <v>4.99</v>
      </c>
      <c r="AW75" s="96">
        <f>SUMIF(СиР!$T$25:$Z$25,$AN$5:$AN$244,СиР!$T$34:$Z$34)</f>
        <v>2.7</v>
      </c>
      <c r="AX75" s="96">
        <f>SUMIF(СиР!$T$25:$Z$25,$AN$5:$AN$244,СиР!$T$35:$Z$35)</f>
        <v>6.46</v>
      </c>
      <c r="AY75" s="96">
        <f>SUMIF(СиР!$T$25:$Z$25,$AN$5:$AN$244,СиР!$T$36:$Z$36)</f>
        <v>0.47</v>
      </c>
      <c r="AZ75" s="98">
        <f>SUMIF(СиР!$T$25:$Z$25,$AN$5:$AN$244,СиР!$T$37:$Z$37)</f>
        <v>0.93</v>
      </c>
      <c r="BA75" s="96">
        <f t="shared" si="228"/>
        <v>54.88252</v>
      </c>
      <c r="BB75" s="237">
        <f t="shared" si="242"/>
        <v>20.949169999999999</v>
      </c>
      <c r="BC75" s="238">
        <f t="shared" si="243"/>
        <v>0</v>
      </c>
      <c r="BD75" s="96">
        <f t="shared" si="244"/>
        <v>7.5571100000000007</v>
      </c>
      <c r="BE75" s="96">
        <f t="shared" si="245"/>
        <v>1.7334900000000002</v>
      </c>
      <c r="BF75" s="96">
        <f t="shared" si="246"/>
        <v>0.36256000000000005</v>
      </c>
      <c r="BG75" s="96">
        <f t="shared" si="247"/>
        <v>0.98571000000000009</v>
      </c>
      <c r="BH75" s="96">
        <f t="shared" si="248"/>
        <v>5.6763300000000001</v>
      </c>
      <c r="BI75" s="96">
        <f t="shared" si="249"/>
        <v>5.65367</v>
      </c>
      <c r="BJ75" s="96">
        <f t="shared" si="250"/>
        <v>3.0591000000000004</v>
      </c>
      <c r="BK75" s="96">
        <f t="shared" si="251"/>
        <v>7.3191800000000002</v>
      </c>
      <c r="BL75" s="96">
        <f t="shared" si="252"/>
        <v>0.53250999999999993</v>
      </c>
      <c r="BM75" s="98">
        <f t="shared" si="253"/>
        <v>1.05369</v>
      </c>
      <c r="BN75" s="113">
        <f t="shared" si="254"/>
        <v>1865442.3228</v>
      </c>
      <c r="BO75" s="250">
        <f t="shared" si="229"/>
        <v>712056.74129999988</v>
      </c>
      <c r="BP75" s="250">
        <f t="shared" si="230"/>
        <v>0</v>
      </c>
      <c r="BQ75" s="113">
        <f t="shared" si="231"/>
        <v>256864.1679</v>
      </c>
      <c r="BR75" s="113">
        <f t="shared" si="232"/>
        <v>58920.866099999999</v>
      </c>
      <c r="BS75" s="113">
        <f t="shared" si="233"/>
        <v>12323.3184</v>
      </c>
      <c r="BT75" s="113">
        <f t="shared" si="234"/>
        <v>33504.0219</v>
      </c>
      <c r="BU75" s="113">
        <f t="shared" si="235"/>
        <v>192936.95369999998</v>
      </c>
      <c r="BV75" s="113">
        <f t="shared" si="236"/>
        <v>192166.7463</v>
      </c>
      <c r="BW75" s="113">
        <f t="shared" si="237"/>
        <v>103977.99900000003</v>
      </c>
      <c r="BX75" s="113">
        <f t="shared" si="238"/>
        <v>248776.9902</v>
      </c>
      <c r="BY75" s="113">
        <f t="shared" si="239"/>
        <v>18099.873899999995</v>
      </c>
      <c r="BZ75" s="113">
        <f t="shared" si="240"/>
        <v>35814.644099999998</v>
      </c>
    </row>
    <row r="76" spans="1:78" ht="12" customHeight="1" x14ac:dyDescent="0.25">
      <c r="A76" s="18">
        <f t="shared" si="255"/>
        <v>72</v>
      </c>
      <c r="B76" s="6" t="s">
        <v>261</v>
      </c>
      <c r="C76" s="10">
        <f t="shared" si="241"/>
        <v>2857.2</v>
      </c>
      <c r="D76" s="7">
        <v>2857.2</v>
      </c>
      <c r="E76" s="7">
        <v>0</v>
      </c>
      <c r="F76" s="7">
        <v>452.56</v>
      </c>
      <c r="G76" s="18" t="s">
        <v>287</v>
      </c>
      <c r="H76" s="16">
        <v>3</v>
      </c>
      <c r="I76" s="16" t="s">
        <v>276</v>
      </c>
      <c r="J76" s="5">
        <v>45.06</v>
      </c>
      <c r="K76" s="17">
        <v>5.0999999999999996</v>
      </c>
      <c r="L76" s="17">
        <v>8.6300000000000008</v>
      </c>
      <c r="M76" s="17">
        <v>13.43</v>
      </c>
      <c r="N76" s="17">
        <v>6.91</v>
      </c>
      <c r="O76" s="17">
        <v>3.15</v>
      </c>
      <c r="P76" s="17">
        <v>1.81</v>
      </c>
      <c r="Q76" s="17">
        <v>5.77</v>
      </c>
      <c r="R76" s="17">
        <v>0.26</v>
      </c>
      <c r="S76" s="3">
        <v>40</v>
      </c>
      <c r="T76" s="3">
        <v>40</v>
      </c>
      <c r="U76" s="3">
        <v>2604.04</v>
      </c>
      <c r="V76" s="17">
        <v>195.98199600000001</v>
      </c>
      <c r="W76" s="3">
        <v>42.3</v>
      </c>
      <c r="X76" s="3">
        <v>2604.04</v>
      </c>
      <c r="Y76" s="17">
        <v>7.85</v>
      </c>
      <c r="Z76" s="4">
        <v>0</v>
      </c>
      <c r="AA76" s="17">
        <v>6.73</v>
      </c>
      <c r="AB76" s="17">
        <v>10.67</v>
      </c>
      <c r="AC76" s="17">
        <v>14</v>
      </c>
      <c r="AD76" s="5">
        <f t="shared" si="186"/>
        <v>772472.59199999995</v>
      </c>
      <c r="AE76" s="17">
        <f t="shared" si="187"/>
        <v>87430.319999999978</v>
      </c>
      <c r="AF76" s="17">
        <f t="shared" si="188"/>
        <v>147945.81600000002</v>
      </c>
      <c r="AG76" s="17">
        <f t="shared" si="189"/>
        <v>230233.17599999998</v>
      </c>
      <c r="AH76" s="17">
        <f t="shared" si="190"/>
        <v>118459.512</v>
      </c>
      <c r="AI76" s="17">
        <f t="shared" si="191"/>
        <v>54001.079999999987</v>
      </c>
      <c r="AJ76" s="17">
        <f t="shared" si="192"/>
        <v>31029.192000000003</v>
      </c>
      <c r="AK76" s="17">
        <f t="shared" si="193"/>
        <v>98916.263999999996</v>
      </c>
      <c r="AL76" s="17">
        <f t="shared" si="194"/>
        <v>4457.232</v>
      </c>
      <c r="AN76" s="96">
        <f>SUMIF('Page 1'!$L:$L,$B:$B,'Page 1'!$S:$S)</f>
        <v>48.44</v>
      </c>
      <c r="AO76" s="237">
        <f>SUMIF(СиР!$T$25:$Z$25,$AN$5:$AN$244,СиР!$T$26:$Z$26)</f>
        <v>18.489999999999998</v>
      </c>
      <c r="AP76" s="238"/>
      <c r="AQ76" s="96">
        <f>SUMIF(СиР!$T$25:$Z$25,$AN$5:$AN$244,СиР!$T$28:$Z$28)</f>
        <v>6.67</v>
      </c>
      <c r="AR76" s="96">
        <f>SUMIF(СиР!$T$25:$Z$25,$AN$5:$AN$244,СиР!$T$29:$Z$29)</f>
        <v>1.53</v>
      </c>
      <c r="AS76" s="96">
        <f>SUMIF(СиР!$T$25:$Z$25,$AN$5:$AN$244,СиР!$T$30:$Z$30)</f>
        <v>0.32</v>
      </c>
      <c r="AT76" s="96">
        <f>SUMIF(СиР!$T$25:$Z$25,$AN$5:$AN$244,СиР!$T$31:$Z$31)</f>
        <v>0.87</v>
      </c>
      <c r="AU76" s="96">
        <f>SUMIF(СиР!$T$25:$Z$25,$AN$5:$AN$244,СиР!$T$32:$Z$32)</f>
        <v>5.01</v>
      </c>
      <c r="AV76" s="96">
        <f>SUMIF(СиР!$T$25:$Z$25,$AN$5:$AN$244,СиР!$T$33:$Z$33)</f>
        <v>4.99</v>
      </c>
      <c r="AW76" s="96">
        <f>SUMIF(СиР!$T$25:$Z$25,$AN$5:$AN$244,СиР!$T$34:$Z$34)</f>
        <v>2.7</v>
      </c>
      <c r="AX76" s="96">
        <f>SUMIF(СиР!$T$25:$Z$25,$AN$5:$AN$244,СиР!$T$35:$Z$35)</f>
        <v>6.46</v>
      </c>
      <c r="AY76" s="96">
        <f>SUMIF(СиР!$T$25:$Z$25,$AN$5:$AN$244,СиР!$T$36:$Z$36)</f>
        <v>0.47</v>
      </c>
      <c r="AZ76" s="98">
        <f>SUMIF(СиР!$T$25:$Z$25,$AN$5:$AN$244,СиР!$T$37:$Z$37)</f>
        <v>0.93</v>
      </c>
      <c r="BA76" s="96">
        <f t="shared" si="228"/>
        <v>54.88252</v>
      </c>
      <c r="BB76" s="237">
        <f t="shared" si="242"/>
        <v>20.949169999999999</v>
      </c>
      <c r="BC76" s="238">
        <f t="shared" si="243"/>
        <v>0</v>
      </c>
      <c r="BD76" s="96">
        <f t="shared" si="244"/>
        <v>7.5571100000000007</v>
      </c>
      <c r="BE76" s="96">
        <f t="shared" si="245"/>
        <v>1.7334900000000002</v>
      </c>
      <c r="BF76" s="96">
        <f t="shared" si="246"/>
        <v>0.36256000000000005</v>
      </c>
      <c r="BG76" s="96">
        <f t="shared" si="247"/>
        <v>0.98571000000000009</v>
      </c>
      <c r="BH76" s="96">
        <f t="shared" si="248"/>
        <v>5.6763300000000001</v>
      </c>
      <c r="BI76" s="96">
        <f t="shared" si="249"/>
        <v>5.65367</v>
      </c>
      <c r="BJ76" s="96">
        <f t="shared" si="250"/>
        <v>3.0591000000000004</v>
      </c>
      <c r="BK76" s="96">
        <f t="shared" si="251"/>
        <v>7.3191800000000002</v>
      </c>
      <c r="BL76" s="96">
        <f t="shared" si="252"/>
        <v>0.53250999999999993</v>
      </c>
      <c r="BM76" s="98">
        <f t="shared" si="253"/>
        <v>1.05369</v>
      </c>
      <c r="BN76" s="113">
        <f t="shared" si="254"/>
        <v>1844908.8974399997</v>
      </c>
      <c r="BO76" s="250">
        <f t="shared" si="229"/>
        <v>704218.94123999984</v>
      </c>
      <c r="BP76" s="250">
        <f t="shared" si="230"/>
        <v>0</v>
      </c>
      <c r="BQ76" s="113">
        <f t="shared" si="231"/>
        <v>254036.79491999999</v>
      </c>
      <c r="BR76" s="113">
        <f t="shared" si="232"/>
        <v>58272.308279999997</v>
      </c>
      <c r="BS76" s="113">
        <f t="shared" si="233"/>
        <v>12187.67232</v>
      </c>
      <c r="BT76" s="113">
        <f t="shared" si="234"/>
        <v>33135.234120000001</v>
      </c>
      <c r="BU76" s="113">
        <f t="shared" si="235"/>
        <v>190813.24475999997</v>
      </c>
      <c r="BV76" s="113">
        <f t="shared" si="236"/>
        <v>190051.51523999998</v>
      </c>
      <c r="BW76" s="113">
        <f t="shared" si="237"/>
        <v>102833.48520000001</v>
      </c>
      <c r="BX76" s="113">
        <f t="shared" si="238"/>
        <v>246038.63496</v>
      </c>
      <c r="BY76" s="113">
        <f t="shared" si="239"/>
        <v>17900.643719999996</v>
      </c>
      <c r="BZ76" s="113">
        <f t="shared" si="240"/>
        <v>35420.422679999996</v>
      </c>
    </row>
    <row r="77" spans="1:78" ht="12" customHeight="1" x14ac:dyDescent="0.25">
      <c r="A77" s="18">
        <f t="shared" si="255"/>
        <v>73</v>
      </c>
      <c r="B77" s="6" t="s">
        <v>253</v>
      </c>
      <c r="C77" s="10">
        <f t="shared" si="241"/>
        <v>3103.7</v>
      </c>
      <c r="D77" s="7">
        <v>3103.7</v>
      </c>
      <c r="E77" s="7">
        <v>0</v>
      </c>
      <c r="F77" s="7">
        <v>798.9</v>
      </c>
      <c r="G77" s="18" t="s">
        <v>287</v>
      </c>
      <c r="H77" s="16">
        <v>3</v>
      </c>
      <c r="I77" s="16" t="s">
        <v>276</v>
      </c>
      <c r="J77" s="5">
        <v>45.06</v>
      </c>
      <c r="K77" s="17">
        <v>5.0999999999999996</v>
      </c>
      <c r="L77" s="17">
        <v>8.6300000000000008</v>
      </c>
      <c r="M77" s="17">
        <v>13.43</v>
      </c>
      <c r="N77" s="17">
        <v>6.91</v>
      </c>
      <c r="O77" s="17">
        <v>3.15</v>
      </c>
      <c r="P77" s="17">
        <v>1.81</v>
      </c>
      <c r="Q77" s="17">
        <v>5.77</v>
      </c>
      <c r="R77" s="17">
        <v>0.26</v>
      </c>
      <c r="S77" s="3">
        <v>40</v>
      </c>
      <c r="T77" s="3">
        <v>40</v>
      </c>
      <c r="U77" s="3">
        <v>2604.04</v>
      </c>
      <c r="V77" s="17">
        <v>195.98199600000001</v>
      </c>
      <c r="W77" s="3">
        <v>42.3</v>
      </c>
      <c r="X77" s="3">
        <v>2604.04</v>
      </c>
      <c r="Y77" s="17">
        <v>7.85</v>
      </c>
      <c r="Z77" s="4">
        <v>0</v>
      </c>
      <c r="AA77" s="17">
        <v>6.73</v>
      </c>
      <c r="AB77" s="17">
        <v>10.67</v>
      </c>
      <c r="AC77" s="17">
        <v>14</v>
      </c>
      <c r="AD77" s="5">
        <f t="shared" si="186"/>
        <v>839116.33200000005</v>
      </c>
      <c r="AE77" s="17">
        <f t="shared" si="187"/>
        <v>94973.219999999987</v>
      </c>
      <c r="AF77" s="17">
        <f t="shared" si="188"/>
        <v>160709.58600000001</v>
      </c>
      <c r="AG77" s="17">
        <f t="shared" si="189"/>
        <v>250096.14600000001</v>
      </c>
      <c r="AH77" s="17">
        <f t="shared" si="190"/>
        <v>128679.402</v>
      </c>
      <c r="AI77" s="17">
        <f t="shared" si="191"/>
        <v>58659.929999999993</v>
      </c>
      <c r="AJ77" s="17">
        <f t="shared" si="192"/>
        <v>33706.182000000001</v>
      </c>
      <c r="AK77" s="17">
        <f t="shared" si="193"/>
        <v>107450.09399999998</v>
      </c>
      <c r="AL77" s="17">
        <f t="shared" si="194"/>
        <v>4841.7719999999999</v>
      </c>
      <c r="AN77" s="96">
        <f>SUMIF('Page 1'!$L:$L,$B:$B,'Page 1'!$S:$S)</f>
        <v>48.44</v>
      </c>
      <c r="AO77" s="237">
        <f>SUMIF(СиР!$T$25:$Z$25,$AN$5:$AN$244,СиР!$T$26:$Z$26)</f>
        <v>18.489999999999998</v>
      </c>
      <c r="AP77" s="238"/>
      <c r="AQ77" s="96">
        <f>SUMIF(СиР!$T$25:$Z$25,$AN$5:$AN$244,СиР!$T$28:$Z$28)</f>
        <v>6.67</v>
      </c>
      <c r="AR77" s="96">
        <f>SUMIF(СиР!$T$25:$Z$25,$AN$5:$AN$244,СиР!$T$29:$Z$29)</f>
        <v>1.53</v>
      </c>
      <c r="AS77" s="96">
        <f>SUMIF(СиР!$T$25:$Z$25,$AN$5:$AN$244,СиР!$T$30:$Z$30)</f>
        <v>0.32</v>
      </c>
      <c r="AT77" s="96">
        <f>SUMIF(СиР!$T$25:$Z$25,$AN$5:$AN$244,СиР!$T$31:$Z$31)</f>
        <v>0.87</v>
      </c>
      <c r="AU77" s="96">
        <f>SUMIF(СиР!$T$25:$Z$25,$AN$5:$AN$244,СиР!$T$32:$Z$32)</f>
        <v>5.01</v>
      </c>
      <c r="AV77" s="96">
        <f>SUMIF(СиР!$T$25:$Z$25,$AN$5:$AN$244,СиР!$T$33:$Z$33)</f>
        <v>4.99</v>
      </c>
      <c r="AW77" s="96">
        <f>SUMIF(СиР!$T$25:$Z$25,$AN$5:$AN$244,СиР!$T$34:$Z$34)</f>
        <v>2.7</v>
      </c>
      <c r="AX77" s="96">
        <f>SUMIF(СиР!$T$25:$Z$25,$AN$5:$AN$244,СиР!$T$35:$Z$35)</f>
        <v>6.46</v>
      </c>
      <c r="AY77" s="96">
        <f>SUMIF(СиР!$T$25:$Z$25,$AN$5:$AN$244,СиР!$T$36:$Z$36)</f>
        <v>0.47</v>
      </c>
      <c r="AZ77" s="98">
        <f>SUMIF(СиР!$T$25:$Z$25,$AN$5:$AN$244,СиР!$T$37:$Z$37)</f>
        <v>0.93</v>
      </c>
      <c r="BA77" s="96">
        <f t="shared" si="228"/>
        <v>54.88252</v>
      </c>
      <c r="BB77" s="237">
        <f t="shared" si="242"/>
        <v>20.949169999999999</v>
      </c>
      <c r="BC77" s="238">
        <f t="shared" si="243"/>
        <v>0</v>
      </c>
      <c r="BD77" s="96">
        <f t="shared" si="244"/>
        <v>7.5571100000000007</v>
      </c>
      <c r="BE77" s="96">
        <f t="shared" si="245"/>
        <v>1.7334900000000002</v>
      </c>
      <c r="BF77" s="96">
        <f t="shared" si="246"/>
        <v>0.36256000000000005</v>
      </c>
      <c r="BG77" s="96">
        <f t="shared" si="247"/>
        <v>0.98571000000000009</v>
      </c>
      <c r="BH77" s="96">
        <f t="shared" si="248"/>
        <v>5.6763300000000001</v>
      </c>
      <c r="BI77" s="96">
        <f t="shared" si="249"/>
        <v>5.65367</v>
      </c>
      <c r="BJ77" s="96">
        <f t="shared" si="250"/>
        <v>3.0591000000000004</v>
      </c>
      <c r="BK77" s="96">
        <f t="shared" si="251"/>
        <v>7.3191800000000002</v>
      </c>
      <c r="BL77" s="96">
        <f t="shared" si="252"/>
        <v>0.53250999999999993</v>
      </c>
      <c r="BM77" s="98">
        <f t="shared" si="253"/>
        <v>1.05369</v>
      </c>
      <c r="BN77" s="113">
        <f t="shared" si="254"/>
        <v>2004075.2292399998</v>
      </c>
      <c r="BO77" s="250">
        <f t="shared" si="229"/>
        <v>764974.21528999985</v>
      </c>
      <c r="BP77" s="250">
        <f t="shared" si="230"/>
        <v>0</v>
      </c>
      <c r="BQ77" s="113">
        <f t="shared" si="231"/>
        <v>275953.38107</v>
      </c>
      <c r="BR77" s="113">
        <f t="shared" si="232"/>
        <v>63299.651129999998</v>
      </c>
      <c r="BS77" s="113">
        <f t="shared" si="233"/>
        <v>13239.14272</v>
      </c>
      <c r="BT77" s="113">
        <f t="shared" si="234"/>
        <v>35993.919269999999</v>
      </c>
      <c r="BU77" s="113">
        <f t="shared" si="235"/>
        <v>207275.32820999998</v>
      </c>
      <c r="BV77" s="113">
        <f t="shared" si="236"/>
        <v>206447.88178999998</v>
      </c>
      <c r="BW77" s="113">
        <f t="shared" si="237"/>
        <v>111705.26670000001</v>
      </c>
      <c r="BX77" s="113">
        <f t="shared" si="238"/>
        <v>267265.19365999999</v>
      </c>
      <c r="BY77" s="113">
        <f t="shared" si="239"/>
        <v>19444.990869999994</v>
      </c>
      <c r="BZ77" s="113">
        <f t="shared" si="240"/>
        <v>38476.258529999992</v>
      </c>
    </row>
    <row r="78" spans="1:78" ht="12" customHeight="1" x14ac:dyDescent="0.25">
      <c r="A78" s="18">
        <f t="shared" si="255"/>
        <v>74</v>
      </c>
      <c r="B78" s="6" t="s">
        <v>262</v>
      </c>
      <c r="C78" s="10">
        <f t="shared" si="241"/>
        <v>3039</v>
      </c>
      <c r="D78" s="7">
        <v>3039</v>
      </c>
      <c r="E78" s="7">
        <v>0</v>
      </c>
      <c r="F78" s="7">
        <v>338.66</v>
      </c>
      <c r="G78" s="18" t="s">
        <v>286</v>
      </c>
      <c r="H78" s="16">
        <v>3</v>
      </c>
      <c r="I78" s="16" t="s">
        <v>276</v>
      </c>
      <c r="J78" s="5">
        <v>45.06</v>
      </c>
      <c r="K78" s="17">
        <v>5.0999999999999996</v>
      </c>
      <c r="L78" s="17">
        <v>8.6300000000000008</v>
      </c>
      <c r="M78" s="17">
        <v>13.43</v>
      </c>
      <c r="N78" s="17">
        <v>6.91</v>
      </c>
      <c r="O78" s="17">
        <v>3.15</v>
      </c>
      <c r="P78" s="17">
        <v>1.81</v>
      </c>
      <c r="Q78" s="17">
        <v>5.77</v>
      </c>
      <c r="R78" s="17">
        <v>0.26</v>
      </c>
      <c r="S78" s="3">
        <v>40</v>
      </c>
      <c r="T78" s="3">
        <v>40</v>
      </c>
      <c r="U78" s="3">
        <v>2604.04</v>
      </c>
      <c r="V78" s="17">
        <v>195.98199600000001</v>
      </c>
      <c r="W78" s="3">
        <v>42.3</v>
      </c>
      <c r="X78" s="3">
        <v>2604.04</v>
      </c>
      <c r="Y78" s="17">
        <v>7.85</v>
      </c>
      <c r="Z78" s="4">
        <v>0</v>
      </c>
      <c r="AA78" s="17">
        <v>6.73</v>
      </c>
      <c r="AB78" s="17">
        <v>10.67</v>
      </c>
      <c r="AC78" s="17">
        <v>14</v>
      </c>
      <c r="AD78" s="5">
        <f t="shared" si="186"/>
        <v>821624.04</v>
      </c>
      <c r="AE78" s="17">
        <f t="shared" si="187"/>
        <v>92993.4</v>
      </c>
      <c r="AF78" s="17">
        <f t="shared" si="188"/>
        <v>157359.42000000001</v>
      </c>
      <c r="AG78" s="17">
        <f t="shared" si="189"/>
        <v>244882.62</v>
      </c>
      <c r="AH78" s="17">
        <f t="shared" si="190"/>
        <v>125996.94</v>
      </c>
      <c r="AI78" s="17">
        <f t="shared" si="191"/>
        <v>57437.100000000006</v>
      </c>
      <c r="AJ78" s="17">
        <f t="shared" si="192"/>
        <v>33003.54</v>
      </c>
      <c r="AK78" s="17">
        <f t="shared" si="193"/>
        <v>105210.18</v>
      </c>
      <c r="AL78" s="17">
        <f t="shared" si="194"/>
        <v>4740.84</v>
      </c>
      <c r="AN78" s="96">
        <f>SUMIF('Page 1'!$L:$L,$B:$B,'Page 1'!$S:$S)</f>
        <v>48.44</v>
      </c>
      <c r="AO78" s="237">
        <f>SUMIF(СиР!$T$25:$Z$25,$AN$5:$AN$244,СиР!$T$26:$Z$26)</f>
        <v>18.489999999999998</v>
      </c>
      <c r="AP78" s="238"/>
      <c r="AQ78" s="96">
        <f>SUMIF(СиР!$T$25:$Z$25,$AN$5:$AN$244,СиР!$T$28:$Z$28)</f>
        <v>6.67</v>
      </c>
      <c r="AR78" s="96">
        <f>SUMIF(СиР!$T$25:$Z$25,$AN$5:$AN$244,СиР!$T$29:$Z$29)</f>
        <v>1.53</v>
      </c>
      <c r="AS78" s="96">
        <f>SUMIF(СиР!$T$25:$Z$25,$AN$5:$AN$244,СиР!$T$30:$Z$30)</f>
        <v>0.32</v>
      </c>
      <c r="AT78" s="96">
        <f>SUMIF(СиР!$T$25:$Z$25,$AN$5:$AN$244,СиР!$T$31:$Z$31)</f>
        <v>0.87</v>
      </c>
      <c r="AU78" s="96">
        <f>SUMIF(СиР!$T$25:$Z$25,$AN$5:$AN$244,СиР!$T$32:$Z$32)</f>
        <v>5.01</v>
      </c>
      <c r="AV78" s="96">
        <f>SUMIF(СиР!$T$25:$Z$25,$AN$5:$AN$244,СиР!$T$33:$Z$33)</f>
        <v>4.99</v>
      </c>
      <c r="AW78" s="96">
        <f>SUMIF(СиР!$T$25:$Z$25,$AN$5:$AN$244,СиР!$T$34:$Z$34)</f>
        <v>2.7</v>
      </c>
      <c r="AX78" s="96">
        <f>SUMIF(СиР!$T$25:$Z$25,$AN$5:$AN$244,СиР!$T$35:$Z$35)</f>
        <v>6.46</v>
      </c>
      <c r="AY78" s="96">
        <f>SUMIF(СиР!$T$25:$Z$25,$AN$5:$AN$244,СиР!$T$36:$Z$36)</f>
        <v>0.47</v>
      </c>
      <c r="AZ78" s="98">
        <f>SUMIF(СиР!$T$25:$Z$25,$AN$5:$AN$244,СиР!$T$37:$Z$37)</f>
        <v>0.93</v>
      </c>
      <c r="BA78" s="96">
        <f t="shared" si="228"/>
        <v>54.88252</v>
      </c>
      <c r="BB78" s="237">
        <f t="shared" si="242"/>
        <v>20.949169999999999</v>
      </c>
      <c r="BC78" s="238">
        <f t="shared" si="243"/>
        <v>0</v>
      </c>
      <c r="BD78" s="96">
        <f t="shared" si="244"/>
        <v>7.5571100000000007</v>
      </c>
      <c r="BE78" s="96">
        <f t="shared" si="245"/>
        <v>1.7334900000000002</v>
      </c>
      <c r="BF78" s="96">
        <f t="shared" si="246"/>
        <v>0.36256000000000005</v>
      </c>
      <c r="BG78" s="96">
        <f t="shared" si="247"/>
        <v>0.98571000000000009</v>
      </c>
      <c r="BH78" s="96">
        <f t="shared" si="248"/>
        <v>5.6763300000000001</v>
      </c>
      <c r="BI78" s="96">
        <f t="shared" si="249"/>
        <v>5.65367</v>
      </c>
      <c r="BJ78" s="96">
        <f t="shared" si="250"/>
        <v>3.0591000000000004</v>
      </c>
      <c r="BK78" s="96">
        <f t="shared" si="251"/>
        <v>7.3191800000000002</v>
      </c>
      <c r="BL78" s="96">
        <f t="shared" si="252"/>
        <v>0.53250999999999993</v>
      </c>
      <c r="BM78" s="98">
        <f t="shared" si="253"/>
        <v>1.05369</v>
      </c>
      <c r="BN78" s="113">
        <f t="shared" si="254"/>
        <v>1962298.1028</v>
      </c>
      <c r="BO78" s="250">
        <f t="shared" si="229"/>
        <v>749027.49629999988</v>
      </c>
      <c r="BP78" s="250">
        <f t="shared" si="230"/>
        <v>0</v>
      </c>
      <c r="BQ78" s="113">
        <f t="shared" si="231"/>
        <v>270200.83290000004</v>
      </c>
      <c r="BR78" s="113">
        <f t="shared" si="232"/>
        <v>61980.1011</v>
      </c>
      <c r="BS78" s="113">
        <f t="shared" si="233"/>
        <v>12963.1584</v>
      </c>
      <c r="BT78" s="113">
        <f t="shared" si="234"/>
        <v>35243.586900000002</v>
      </c>
      <c r="BU78" s="113">
        <f t="shared" si="235"/>
        <v>202954.44869999998</v>
      </c>
      <c r="BV78" s="113">
        <f t="shared" si="236"/>
        <v>202144.2513</v>
      </c>
      <c r="BW78" s="113">
        <f t="shared" si="237"/>
        <v>109376.64900000002</v>
      </c>
      <c r="BX78" s="113">
        <f t="shared" si="238"/>
        <v>261693.76020000002</v>
      </c>
      <c r="BY78" s="113">
        <f t="shared" si="239"/>
        <v>19039.638899999994</v>
      </c>
      <c r="BZ78" s="113">
        <f t="shared" si="240"/>
        <v>37674.179099999994</v>
      </c>
    </row>
    <row r="79" spans="1:78" ht="12" customHeight="1" x14ac:dyDescent="0.25">
      <c r="A79" s="18">
        <f t="shared" si="255"/>
        <v>75</v>
      </c>
      <c r="B79" s="6" t="s">
        <v>263</v>
      </c>
      <c r="C79" s="10">
        <f t="shared" si="241"/>
        <v>3007.4</v>
      </c>
      <c r="D79" s="7">
        <v>3007.4</v>
      </c>
      <c r="E79" s="7">
        <v>0</v>
      </c>
      <c r="F79" s="7">
        <v>335.14</v>
      </c>
      <c r="G79" s="18" t="s">
        <v>286</v>
      </c>
      <c r="H79" s="16">
        <v>3</v>
      </c>
      <c r="I79" s="16" t="s">
        <v>276</v>
      </c>
      <c r="J79" s="5">
        <v>45.06</v>
      </c>
      <c r="K79" s="17">
        <v>5.0999999999999996</v>
      </c>
      <c r="L79" s="17">
        <v>8.6300000000000008</v>
      </c>
      <c r="M79" s="17">
        <v>13.43</v>
      </c>
      <c r="N79" s="17">
        <v>6.91</v>
      </c>
      <c r="O79" s="17">
        <v>3.15</v>
      </c>
      <c r="P79" s="17">
        <v>1.81</v>
      </c>
      <c r="Q79" s="17">
        <v>5.77</v>
      </c>
      <c r="R79" s="17">
        <v>0.26</v>
      </c>
      <c r="S79" s="3">
        <v>40</v>
      </c>
      <c r="T79" s="3">
        <v>40</v>
      </c>
      <c r="U79" s="3">
        <v>2604.04</v>
      </c>
      <c r="V79" s="17">
        <v>195.98199600000001</v>
      </c>
      <c r="W79" s="3">
        <v>42.3</v>
      </c>
      <c r="X79" s="3">
        <v>2604.04</v>
      </c>
      <c r="Y79" s="17">
        <v>7.85</v>
      </c>
      <c r="Z79" s="4">
        <v>0</v>
      </c>
      <c r="AA79" s="17">
        <v>6.73</v>
      </c>
      <c r="AB79" s="17">
        <v>10.67</v>
      </c>
      <c r="AC79" s="17">
        <v>14</v>
      </c>
      <c r="AD79" s="5">
        <f t="shared" si="186"/>
        <v>813080.66400000011</v>
      </c>
      <c r="AE79" s="17">
        <f t="shared" si="187"/>
        <v>92026.44</v>
      </c>
      <c r="AF79" s="17">
        <f t="shared" si="188"/>
        <v>155723.17200000002</v>
      </c>
      <c r="AG79" s="17">
        <f t="shared" si="189"/>
        <v>242336.29199999999</v>
      </c>
      <c r="AH79" s="17">
        <f t="shared" si="190"/>
        <v>124686.804</v>
      </c>
      <c r="AI79" s="17">
        <f t="shared" si="191"/>
        <v>56839.86</v>
      </c>
      <c r="AJ79" s="17">
        <f t="shared" si="192"/>
        <v>32660.364000000001</v>
      </c>
      <c r="AK79" s="17">
        <f t="shared" si="193"/>
        <v>104116.18799999999</v>
      </c>
      <c r="AL79" s="17">
        <f t="shared" si="194"/>
        <v>4691.5440000000008</v>
      </c>
      <c r="AN79" s="96">
        <f>SUMIF('Page 1'!$L:$L,$B:$B,'Page 1'!$S:$S)</f>
        <v>48.44</v>
      </c>
      <c r="AO79" s="237">
        <f>SUMIF(СиР!$T$25:$Z$25,$AN$5:$AN$244,СиР!$T$26:$Z$26)</f>
        <v>18.489999999999998</v>
      </c>
      <c r="AP79" s="238"/>
      <c r="AQ79" s="96">
        <f>SUMIF(СиР!$T$25:$Z$25,$AN$5:$AN$244,СиР!$T$28:$Z$28)</f>
        <v>6.67</v>
      </c>
      <c r="AR79" s="96">
        <f>SUMIF(СиР!$T$25:$Z$25,$AN$5:$AN$244,СиР!$T$29:$Z$29)</f>
        <v>1.53</v>
      </c>
      <c r="AS79" s="96">
        <f>SUMIF(СиР!$T$25:$Z$25,$AN$5:$AN$244,СиР!$T$30:$Z$30)</f>
        <v>0.32</v>
      </c>
      <c r="AT79" s="96">
        <f>SUMIF(СиР!$T$25:$Z$25,$AN$5:$AN$244,СиР!$T$31:$Z$31)</f>
        <v>0.87</v>
      </c>
      <c r="AU79" s="96">
        <f>SUMIF(СиР!$T$25:$Z$25,$AN$5:$AN$244,СиР!$T$32:$Z$32)</f>
        <v>5.01</v>
      </c>
      <c r="AV79" s="96">
        <f>SUMIF(СиР!$T$25:$Z$25,$AN$5:$AN$244,СиР!$T$33:$Z$33)</f>
        <v>4.99</v>
      </c>
      <c r="AW79" s="96">
        <f>SUMIF(СиР!$T$25:$Z$25,$AN$5:$AN$244,СиР!$T$34:$Z$34)</f>
        <v>2.7</v>
      </c>
      <c r="AX79" s="96">
        <f>SUMIF(СиР!$T$25:$Z$25,$AN$5:$AN$244,СиР!$T$35:$Z$35)</f>
        <v>6.46</v>
      </c>
      <c r="AY79" s="96">
        <f>SUMIF(СиР!$T$25:$Z$25,$AN$5:$AN$244,СиР!$T$36:$Z$36)</f>
        <v>0.47</v>
      </c>
      <c r="AZ79" s="98">
        <f>SUMIF(СиР!$T$25:$Z$25,$AN$5:$AN$244,СиР!$T$37:$Z$37)</f>
        <v>0.93</v>
      </c>
      <c r="BA79" s="96">
        <f t="shared" si="228"/>
        <v>54.88252</v>
      </c>
      <c r="BB79" s="237">
        <f t="shared" si="242"/>
        <v>20.949169999999999</v>
      </c>
      <c r="BC79" s="238">
        <f t="shared" si="243"/>
        <v>0</v>
      </c>
      <c r="BD79" s="96">
        <f t="shared" si="244"/>
        <v>7.5571100000000007</v>
      </c>
      <c r="BE79" s="96">
        <f t="shared" si="245"/>
        <v>1.7334900000000002</v>
      </c>
      <c r="BF79" s="96">
        <f t="shared" si="246"/>
        <v>0.36256000000000005</v>
      </c>
      <c r="BG79" s="96">
        <f t="shared" si="247"/>
        <v>0.98571000000000009</v>
      </c>
      <c r="BH79" s="96">
        <f t="shared" si="248"/>
        <v>5.6763300000000001</v>
      </c>
      <c r="BI79" s="96">
        <f t="shared" si="249"/>
        <v>5.65367</v>
      </c>
      <c r="BJ79" s="96">
        <f t="shared" si="250"/>
        <v>3.0591000000000004</v>
      </c>
      <c r="BK79" s="96">
        <f t="shared" si="251"/>
        <v>7.3191800000000002</v>
      </c>
      <c r="BL79" s="96">
        <f t="shared" si="252"/>
        <v>0.53250999999999993</v>
      </c>
      <c r="BM79" s="98">
        <f t="shared" si="253"/>
        <v>1.05369</v>
      </c>
      <c r="BN79" s="113">
        <f t="shared" si="254"/>
        <v>1941893.8184800001</v>
      </c>
      <c r="BO79" s="250">
        <f t="shared" si="229"/>
        <v>741238.99057999998</v>
      </c>
      <c r="BP79" s="250">
        <f t="shared" si="230"/>
        <v>0</v>
      </c>
      <c r="BQ79" s="113">
        <f t="shared" si="231"/>
        <v>267391.24214000005</v>
      </c>
      <c r="BR79" s="113">
        <f t="shared" si="232"/>
        <v>61335.622260000004</v>
      </c>
      <c r="BS79" s="113">
        <f t="shared" si="233"/>
        <v>12828.365440000001</v>
      </c>
      <c r="BT79" s="113">
        <f t="shared" si="234"/>
        <v>34877.118540000003</v>
      </c>
      <c r="BU79" s="113">
        <f t="shared" si="235"/>
        <v>200844.09641999999</v>
      </c>
      <c r="BV79" s="113">
        <f t="shared" si="236"/>
        <v>200042.32358</v>
      </c>
      <c r="BW79" s="113">
        <f t="shared" si="237"/>
        <v>108239.33340000002</v>
      </c>
      <c r="BX79" s="113">
        <f t="shared" si="238"/>
        <v>258972.62732000003</v>
      </c>
      <c r="BY79" s="113">
        <f t="shared" si="239"/>
        <v>18841.661739999996</v>
      </c>
      <c r="BZ79" s="113">
        <f t="shared" si="240"/>
        <v>37282.437059999997</v>
      </c>
    </row>
    <row r="80" spans="1:78" ht="12" customHeight="1" x14ac:dyDescent="0.25">
      <c r="A80" s="18">
        <f t="shared" si="255"/>
        <v>76</v>
      </c>
      <c r="B80" s="6" t="s">
        <v>56</v>
      </c>
      <c r="C80" s="10">
        <f t="shared" si="241"/>
        <v>6944.01</v>
      </c>
      <c r="D80" s="7">
        <v>6944.01</v>
      </c>
      <c r="E80" s="7">
        <v>0</v>
      </c>
      <c r="F80" s="7">
        <v>706.4</v>
      </c>
      <c r="G80" s="18" t="s">
        <v>287</v>
      </c>
      <c r="H80" s="16">
        <v>7</v>
      </c>
      <c r="I80" s="16" t="s">
        <v>276</v>
      </c>
      <c r="J80" s="5">
        <v>31</v>
      </c>
      <c r="K80" s="17">
        <v>5.0999999999999996</v>
      </c>
      <c r="L80" s="17">
        <v>6.59</v>
      </c>
      <c r="M80" s="17">
        <v>8.98</v>
      </c>
      <c r="N80" s="17">
        <v>6.92</v>
      </c>
      <c r="O80" s="17">
        <v>3.15</v>
      </c>
      <c r="P80" s="17">
        <v>0</v>
      </c>
      <c r="Q80" s="17">
        <v>0</v>
      </c>
      <c r="R80" s="17">
        <v>0.26</v>
      </c>
      <c r="S80" s="3">
        <v>40</v>
      </c>
      <c r="T80" s="3">
        <v>40</v>
      </c>
      <c r="U80" s="3">
        <v>2604.04</v>
      </c>
      <c r="V80" s="17">
        <v>195.98199600000001</v>
      </c>
      <c r="W80" s="3">
        <v>42.3</v>
      </c>
      <c r="X80" s="3">
        <v>2604.04</v>
      </c>
      <c r="Y80" s="17">
        <v>7.85</v>
      </c>
      <c r="Z80" s="4">
        <v>0</v>
      </c>
      <c r="AA80" s="17">
        <v>6.73</v>
      </c>
      <c r="AB80" s="17">
        <v>10.67</v>
      </c>
      <c r="AC80" s="17">
        <v>14</v>
      </c>
      <c r="AD80" s="5">
        <f t="shared" si="186"/>
        <v>1291585.8599999999</v>
      </c>
      <c r="AE80" s="17">
        <f t="shared" si="187"/>
        <v>212486.70600000001</v>
      </c>
      <c r="AF80" s="17">
        <f t="shared" si="188"/>
        <v>274566.15539999999</v>
      </c>
      <c r="AG80" s="17">
        <f t="shared" si="189"/>
        <v>374143.25880000001</v>
      </c>
      <c r="AH80" s="17">
        <f t="shared" si="190"/>
        <v>288315.29519999999</v>
      </c>
      <c r="AI80" s="17">
        <f t="shared" si="191"/>
        <v>131241.78899999999</v>
      </c>
      <c r="AJ80" s="17">
        <f t="shared" si="192"/>
        <v>0</v>
      </c>
      <c r="AK80" s="17">
        <f t="shared" si="193"/>
        <v>0</v>
      </c>
      <c r="AL80" s="17">
        <f t="shared" si="194"/>
        <v>10832.6556</v>
      </c>
      <c r="AN80" s="96">
        <f>SUMIF('Page 1'!$L:$L,$B:$B,'Page 1'!$S:$S)</f>
        <v>33.17</v>
      </c>
      <c r="AO80" s="237">
        <f>SUMIF(СиР!$T$25:$Z$25,$AN$5:$AN$244,СиР!$T$26:$Z$26)</f>
        <v>13.89</v>
      </c>
      <c r="AP80" s="238"/>
      <c r="AQ80" s="96">
        <f>SUMIF(СиР!$T$25:$Z$25,$AN$5:$AN$244,СиР!$T$28:$Z$28)</f>
        <v>5.9</v>
      </c>
      <c r="AR80" s="96">
        <f>SUMIF(СиР!$T$25:$Z$25,$AN$5:$AN$244,СиР!$T$29:$Z$29)</f>
        <v>1.53</v>
      </c>
      <c r="AS80" s="96">
        <f>SUMIF(СиР!$T$25:$Z$25,$AN$5:$AN$244,СиР!$T$30:$Z$30)</f>
        <v>0.32</v>
      </c>
      <c r="AT80" s="96">
        <f>SUMIF(СиР!$T$25:$Z$25,$AN$5:$AN$244,СиР!$T$31:$Z$31)</f>
        <v>0.6</v>
      </c>
      <c r="AU80" s="96">
        <f>SUMIF(СиР!$T$25:$Z$25,$AN$5:$AN$244,СиР!$T$32:$Z$32)</f>
        <v>5.01</v>
      </c>
      <c r="AV80" s="96">
        <f>SUMIF(СиР!$T$25:$Z$25,$AN$5:$AN$244,СиР!$T$33:$Z$33)</f>
        <v>4.99</v>
      </c>
      <c r="AW80" s="96">
        <f>SUMIF(СиР!$T$25:$Z$25,$AN$5:$AN$244,СиР!$T$34:$Z$34)</f>
        <v>0</v>
      </c>
      <c r="AX80" s="96">
        <f>SUMIF(СиР!$T$25:$Z$25,$AN$5:$AN$244,СиР!$T$35:$Z$35)</f>
        <v>0</v>
      </c>
      <c r="AY80" s="96">
        <f>SUMIF(СиР!$T$25:$Z$25,$AN$5:$AN$244,СиР!$T$36:$Z$36)</f>
        <v>0</v>
      </c>
      <c r="AZ80" s="98">
        <f>SUMIF(СиР!$T$25:$Z$25,$AN$5:$AN$244,СиР!$T$37:$Z$37)</f>
        <v>0.93</v>
      </c>
      <c r="BA80" s="96">
        <f t="shared" si="228"/>
        <v>37.581610000000005</v>
      </c>
      <c r="BB80" s="237">
        <f t="shared" si="242"/>
        <v>15.737370000000004</v>
      </c>
      <c r="BC80" s="238">
        <f t="shared" si="243"/>
        <v>0</v>
      </c>
      <c r="BD80" s="96">
        <f t="shared" si="244"/>
        <v>6.6847000000000012</v>
      </c>
      <c r="BE80" s="96">
        <f t="shared" si="245"/>
        <v>1.7334900000000002</v>
      </c>
      <c r="BF80" s="96">
        <f t="shared" si="246"/>
        <v>0.36256000000000005</v>
      </c>
      <c r="BG80" s="96">
        <f t="shared" si="247"/>
        <v>0.67980000000000007</v>
      </c>
      <c r="BH80" s="96">
        <f t="shared" si="248"/>
        <v>5.6763300000000001</v>
      </c>
      <c r="BI80" s="96">
        <f t="shared" si="249"/>
        <v>5.65367</v>
      </c>
      <c r="BJ80" s="96">
        <f t="shared" si="250"/>
        <v>0</v>
      </c>
      <c r="BK80" s="96">
        <f t="shared" si="251"/>
        <v>0</v>
      </c>
      <c r="BL80" s="96">
        <f t="shared" si="252"/>
        <v>0</v>
      </c>
      <c r="BM80" s="98">
        <f t="shared" si="253"/>
        <v>1.0536900000000002</v>
      </c>
      <c r="BN80" s="113">
        <f t="shared" si="254"/>
        <v>3070336.3799610003</v>
      </c>
      <c r="BO80" s="250">
        <f t="shared" si="229"/>
        <v>1285709.1443370003</v>
      </c>
      <c r="BP80" s="250">
        <f t="shared" si="230"/>
        <v>0</v>
      </c>
      <c r="BQ80" s="113">
        <f t="shared" si="231"/>
        <v>546125.55447000009</v>
      </c>
      <c r="BR80" s="113">
        <f t="shared" si="232"/>
        <v>141622.38954900001</v>
      </c>
      <c r="BS80" s="113">
        <f t="shared" si="233"/>
        <v>29620.369056</v>
      </c>
      <c r="BT80" s="113">
        <f t="shared" si="234"/>
        <v>55538.191980000011</v>
      </c>
      <c r="BU80" s="113">
        <f t="shared" si="235"/>
        <v>463743.90303300001</v>
      </c>
      <c r="BV80" s="113">
        <f t="shared" si="236"/>
        <v>461892.62996700004</v>
      </c>
      <c r="BW80" s="113">
        <f t="shared" si="237"/>
        <v>0</v>
      </c>
      <c r="BX80" s="113">
        <f t="shared" si="238"/>
        <v>0</v>
      </c>
      <c r="BY80" s="113">
        <f t="shared" si="239"/>
        <v>0</v>
      </c>
      <c r="BZ80" s="113">
        <f t="shared" si="240"/>
        <v>86084.197569000025</v>
      </c>
    </row>
    <row r="81" spans="1:78" ht="12" customHeight="1" x14ac:dyDescent="0.25">
      <c r="A81" s="18">
        <f t="shared" si="255"/>
        <v>77</v>
      </c>
      <c r="B81" s="6" t="s">
        <v>57</v>
      </c>
      <c r="C81" s="10">
        <f t="shared" si="241"/>
        <v>6622.8</v>
      </c>
      <c r="D81" s="7">
        <v>5469.6</v>
      </c>
      <c r="E81" s="7">
        <v>1153.2</v>
      </c>
      <c r="F81" s="7">
        <v>1385.2</v>
      </c>
      <c r="G81" s="18" t="s">
        <v>287</v>
      </c>
      <c r="H81" s="16">
        <v>1</v>
      </c>
      <c r="I81" s="16" t="s">
        <v>275</v>
      </c>
      <c r="J81" s="9">
        <v>36.54</v>
      </c>
      <c r="K81" s="17">
        <v>4.03</v>
      </c>
      <c r="L81" s="17">
        <v>7</v>
      </c>
      <c r="M81" s="17">
        <v>11</v>
      </c>
      <c r="N81" s="17">
        <v>5.4</v>
      </c>
      <c r="O81" s="17">
        <v>2.67</v>
      </c>
      <c r="P81" s="17">
        <v>1.54</v>
      </c>
      <c r="Q81" s="17">
        <v>4.9000000000000004</v>
      </c>
      <c r="R81" s="17">
        <v>0</v>
      </c>
      <c r="S81" s="3">
        <v>40</v>
      </c>
      <c r="T81" s="3">
        <v>40</v>
      </c>
      <c r="U81" s="3">
        <v>2604.04</v>
      </c>
      <c r="V81" s="17">
        <v>195.98199600000001</v>
      </c>
      <c r="W81" s="3">
        <v>42.3</v>
      </c>
      <c r="X81" s="3">
        <v>2604.04</v>
      </c>
      <c r="Y81" s="17">
        <v>0</v>
      </c>
      <c r="Z81" s="4">
        <v>0</v>
      </c>
      <c r="AA81" s="17">
        <v>5.05</v>
      </c>
      <c r="AB81" s="17">
        <v>10.67</v>
      </c>
      <c r="AC81" s="17">
        <v>14</v>
      </c>
      <c r="AD81" s="5">
        <f t="shared" si="186"/>
        <v>1451982.672</v>
      </c>
      <c r="AE81" s="17">
        <f t="shared" si="187"/>
        <v>160139.304</v>
      </c>
      <c r="AF81" s="17">
        <f t="shared" si="188"/>
        <v>278157.59999999998</v>
      </c>
      <c r="AG81" s="17">
        <f t="shared" si="189"/>
        <v>437104.80000000005</v>
      </c>
      <c r="AH81" s="17">
        <f t="shared" si="190"/>
        <v>214578.72000000003</v>
      </c>
      <c r="AI81" s="17">
        <f t="shared" si="191"/>
        <v>106097.25599999999</v>
      </c>
      <c r="AJ81" s="17">
        <f t="shared" si="192"/>
        <v>61194.672000000006</v>
      </c>
      <c r="AK81" s="17">
        <f t="shared" si="193"/>
        <v>194710.32000000004</v>
      </c>
      <c r="AL81" s="17">
        <f t="shared" si="194"/>
        <v>0</v>
      </c>
      <c r="AN81" s="96">
        <f>SUMIF('Page 1'!$L:$L,$B:$B,'Page 1'!$S:$S)</f>
        <v>48.16</v>
      </c>
      <c r="AO81" s="237">
        <f>SUMIF(СиР!$T$25:$Z$25,$AN$5:$AN$244,СиР!$T$26:$Z$26)</f>
        <v>18.649999999999999</v>
      </c>
      <c r="AP81" s="238"/>
      <c r="AQ81" s="96">
        <f>SUMIF(СиР!$T$25:$Z$25,$AN$5:$AN$244,СиР!$T$28:$Z$28)</f>
        <v>7.16</v>
      </c>
      <c r="AR81" s="96">
        <f>SUMIF(СиР!$T$25:$Z$25,$AN$5:$AN$244,СиР!$T$29:$Z$29)</f>
        <v>1.53</v>
      </c>
      <c r="AS81" s="96">
        <f>SUMIF(СиР!$T$25:$Z$25,$AN$5:$AN$244,СиР!$T$30:$Z$30)</f>
        <v>0.32</v>
      </c>
      <c r="AT81" s="96">
        <f>SUMIF(СиР!$T$25:$Z$25,$AN$5:$AN$244,СиР!$T$31:$Z$31)</f>
        <v>0.87</v>
      </c>
      <c r="AU81" s="96">
        <f>SUMIF(СиР!$T$25:$Z$25,$AN$5:$AN$244,СиР!$T$32:$Z$32)</f>
        <v>5.01</v>
      </c>
      <c r="AV81" s="96">
        <f>SUMIF(СиР!$T$25:$Z$25,$AN$5:$AN$244,СиР!$T$33:$Z$33)</f>
        <v>4.99</v>
      </c>
      <c r="AW81" s="96">
        <f>SUMIF(СиР!$T$25:$Z$25,$AN$5:$AN$244,СиР!$T$34:$Z$34)</f>
        <v>2.7</v>
      </c>
      <c r="AX81" s="96">
        <f>SUMIF(СиР!$T$25:$Z$25,$AN$5:$AN$244,СиР!$T$35:$Z$35)</f>
        <v>6.46</v>
      </c>
      <c r="AY81" s="96">
        <f>SUMIF(СиР!$T$25:$Z$25,$AN$5:$AN$244,СиР!$T$36:$Z$36)</f>
        <v>0.47</v>
      </c>
      <c r="AZ81" s="98">
        <f>SUMIF(СиР!$T$25:$Z$25,$AN$5:$AN$244,СиР!$T$37:$Z$37)</f>
        <v>0</v>
      </c>
      <c r="BA81" s="96">
        <f t="shared" si="228"/>
        <v>54.565279999999994</v>
      </c>
      <c r="BB81" s="237">
        <f t="shared" si="242"/>
        <v>21.130449999999996</v>
      </c>
      <c r="BC81" s="238">
        <f t="shared" si="243"/>
        <v>0</v>
      </c>
      <c r="BD81" s="96">
        <f t="shared" si="244"/>
        <v>8.1122800000000002</v>
      </c>
      <c r="BE81" s="96">
        <f t="shared" si="245"/>
        <v>1.7334900000000002</v>
      </c>
      <c r="BF81" s="96">
        <f t="shared" si="246"/>
        <v>0.36255999999999999</v>
      </c>
      <c r="BG81" s="96">
        <f t="shared" si="247"/>
        <v>0.98570999999999998</v>
      </c>
      <c r="BH81" s="96">
        <f t="shared" si="248"/>
        <v>5.6763299999999992</v>
      </c>
      <c r="BI81" s="96">
        <f t="shared" si="249"/>
        <v>5.6536700000000009</v>
      </c>
      <c r="BJ81" s="96">
        <f t="shared" si="250"/>
        <v>3.0591000000000004</v>
      </c>
      <c r="BK81" s="96">
        <f t="shared" si="251"/>
        <v>7.3191800000000002</v>
      </c>
      <c r="BL81" s="96">
        <f t="shared" si="252"/>
        <v>0.53250999999999993</v>
      </c>
      <c r="BM81" s="98">
        <f t="shared" si="253"/>
        <v>0</v>
      </c>
      <c r="BN81" s="113">
        <f t="shared" si="254"/>
        <v>4251657.4598400006</v>
      </c>
      <c r="BO81" s="250">
        <f t="shared" si="229"/>
        <v>1646457.8825999999</v>
      </c>
      <c r="BP81" s="250">
        <f t="shared" si="230"/>
        <v>0</v>
      </c>
      <c r="BQ81" s="113">
        <f t="shared" si="231"/>
        <v>632098.57584000006</v>
      </c>
      <c r="BR81" s="113">
        <f t="shared" si="232"/>
        <v>135071.34372</v>
      </c>
      <c r="BS81" s="113">
        <f t="shared" si="233"/>
        <v>28250.215680000001</v>
      </c>
      <c r="BT81" s="113">
        <f t="shared" si="234"/>
        <v>76805.273879999993</v>
      </c>
      <c r="BU81" s="113">
        <f t="shared" si="235"/>
        <v>442292.43923999998</v>
      </c>
      <c r="BV81" s="113">
        <f t="shared" si="236"/>
        <v>440526.80076000013</v>
      </c>
      <c r="BW81" s="113">
        <f t="shared" si="237"/>
        <v>238361.19480000006</v>
      </c>
      <c r="BX81" s="113">
        <f t="shared" si="238"/>
        <v>570301.22904000001</v>
      </c>
      <c r="BY81" s="113">
        <f t="shared" si="239"/>
        <v>41492.504279999994</v>
      </c>
      <c r="BZ81" s="113">
        <f t="shared" si="240"/>
        <v>0</v>
      </c>
    </row>
    <row r="82" spans="1:78" ht="12" customHeight="1" x14ac:dyDescent="0.25">
      <c r="A82" s="18">
        <f t="shared" si="255"/>
        <v>78</v>
      </c>
      <c r="B82" s="6" t="s">
        <v>58</v>
      </c>
      <c r="C82" s="10">
        <f t="shared" si="241"/>
        <v>3447.6</v>
      </c>
      <c r="D82" s="7">
        <v>2670.2</v>
      </c>
      <c r="E82" s="7">
        <v>777.4</v>
      </c>
      <c r="F82" s="7">
        <v>329.4</v>
      </c>
      <c r="G82" s="18" t="s">
        <v>286</v>
      </c>
      <c r="H82" s="16">
        <v>7</v>
      </c>
      <c r="I82" s="16" t="s">
        <v>276</v>
      </c>
      <c r="J82" s="5">
        <v>31</v>
      </c>
      <c r="K82" s="17">
        <v>5.0999999999999996</v>
      </c>
      <c r="L82" s="17">
        <v>6.59</v>
      </c>
      <c r="M82" s="17">
        <v>8.98</v>
      </c>
      <c r="N82" s="17">
        <v>6.92</v>
      </c>
      <c r="O82" s="17">
        <v>3.15</v>
      </c>
      <c r="P82" s="17">
        <v>0</v>
      </c>
      <c r="Q82" s="17">
        <v>0</v>
      </c>
      <c r="R82" s="17">
        <v>0.26</v>
      </c>
      <c r="S82" s="3">
        <v>40</v>
      </c>
      <c r="T82" s="3">
        <v>40</v>
      </c>
      <c r="U82" s="3">
        <v>2604.04</v>
      </c>
      <c r="V82" s="17">
        <v>195.98199600000001</v>
      </c>
      <c r="W82" s="3">
        <v>42.3</v>
      </c>
      <c r="X82" s="3">
        <v>2604.04</v>
      </c>
      <c r="Y82" s="17">
        <v>7.85</v>
      </c>
      <c r="Z82" s="4">
        <v>0</v>
      </c>
      <c r="AA82" s="17">
        <v>6.73</v>
      </c>
      <c r="AB82" s="17">
        <v>10.67</v>
      </c>
      <c r="AC82" s="17">
        <v>14</v>
      </c>
      <c r="AD82" s="5">
        <f t="shared" si="186"/>
        <v>641253.6</v>
      </c>
      <c r="AE82" s="17">
        <f t="shared" si="187"/>
        <v>105496.56</v>
      </c>
      <c r="AF82" s="17">
        <f t="shared" si="188"/>
        <v>136318.10399999999</v>
      </c>
      <c r="AG82" s="17">
        <f t="shared" si="189"/>
        <v>185756.68799999999</v>
      </c>
      <c r="AH82" s="17">
        <f t="shared" si="190"/>
        <v>143144.35200000001</v>
      </c>
      <c r="AI82" s="17">
        <f t="shared" si="191"/>
        <v>65159.639999999992</v>
      </c>
      <c r="AJ82" s="17">
        <f t="shared" si="192"/>
        <v>0</v>
      </c>
      <c r="AK82" s="17">
        <f t="shared" si="193"/>
        <v>0</v>
      </c>
      <c r="AL82" s="17">
        <f t="shared" si="194"/>
        <v>5378.2559999999994</v>
      </c>
      <c r="AN82" s="96">
        <f>SUMIF('Page 1'!$L:$L,$B:$B,'Page 1'!$S:$S)</f>
        <v>33.17</v>
      </c>
      <c r="AO82" s="237">
        <f>SUMIF(СиР!$T$25:$Z$25,$AN$5:$AN$244,СиР!$T$26:$Z$26)</f>
        <v>13.89</v>
      </c>
      <c r="AP82" s="238"/>
      <c r="AQ82" s="96">
        <f>SUMIF(СиР!$T$25:$Z$25,$AN$5:$AN$244,СиР!$T$28:$Z$28)</f>
        <v>5.9</v>
      </c>
      <c r="AR82" s="96">
        <f>SUMIF(СиР!$T$25:$Z$25,$AN$5:$AN$244,СиР!$T$29:$Z$29)</f>
        <v>1.53</v>
      </c>
      <c r="AS82" s="96">
        <f>SUMIF(СиР!$T$25:$Z$25,$AN$5:$AN$244,СиР!$T$30:$Z$30)</f>
        <v>0.32</v>
      </c>
      <c r="AT82" s="96">
        <f>SUMIF(СиР!$T$25:$Z$25,$AN$5:$AN$244,СиР!$T$31:$Z$31)</f>
        <v>0.6</v>
      </c>
      <c r="AU82" s="96">
        <f>SUMIF(СиР!$T$25:$Z$25,$AN$5:$AN$244,СиР!$T$32:$Z$32)</f>
        <v>5.01</v>
      </c>
      <c r="AV82" s="96">
        <f>SUMIF(СиР!$T$25:$Z$25,$AN$5:$AN$244,СиР!$T$33:$Z$33)</f>
        <v>4.99</v>
      </c>
      <c r="AW82" s="96">
        <f>SUMIF(СиР!$T$25:$Z$25,$AN$5:$AN$244,СиР!$T$34:$Z$34)</f>
        <v>0</v>
      </c>
      <c r="AX82" s="96">
        <f>SUMIF(СиР!$T$25:$Z$25,$AN$5:$AN$244,СиР!$T$35:$Z$35)</f>
        <v>0</v>
      </c>
      <c r="AY82" s="96">
        <f>SUMIF(СиР!$T$25:$Z$25,$AN$5:$AN$244,СиР!$T$36:$Z$36)</f>
        <v>0</v>
      </c>
      <c r="AZ82" s="98">
        <f>SUMIF(СиР!$T$25:$Z$25,$AN$5:$AN$244,СиР!$T$37:$Z$37)</f>
        <v>0.93</v>
      </c>
      <c r="BA82" s="96">
        <f t="shared" si="228"/>
        <v>37.581610000000005</v>
      </c>
      <c r="BB82" s="237">
        <f t="shared" si="242"/>
        <v>15.737370000000004</v>
      </c>
      <c r="BC82" s="238">
        <f t="shared" si="243"/>
        <v>0</v>
      </c>
      <c r="BD82" s="96">
        <f t="shared" si="244"/>
        <v>6.6847000000000012</v>
      </c>
      <c r="BE82" s="96">
        <f t="shared" si="245"/>
        <v>1.7334900000000002</v>
      </c>
      <c r="BF82" s="96">
        <f t="shared" si="246"/>
        <v>0.36256000000000005</v>
      </c>
      <c r="BG82" s="96">
        <f t="shared" si="247"/>
        <v>0.67980000000000007</v>
      </c>
      <c r="BH82" s="96">
        <f t="shared" si="248"/>
        <v>5.6763300000000001</v>
      </c>
      <c r="BI82" s="96">
        <f t="shared" si="249"/>
        <v>5.65367</v>
      </c>
      <c r="BJ82" s="96">
        <f t="shared" si="250"/>
        <v>0</v>
      </c>
      <c r="BK82" s="96">
        <f t="shared" si="251"/>
        <v>0</v>
      </c>
      <c r="BL82" s="96">
        <f t="shared" si="252"/>
        <v>0</v>
      </c>
      <c r="BM82" s="98">
        <f t="shared" si="253"/>
        <v>1.0536900000000002</v>
      </c>
      <c r="BN82" s="113">
        <f t="shared" si="254"/>
        <v>1524377.3703600001</v>
      </c>
      <c r="BO82" s="250">
        <f t="shared" si="229"/>
        <v>638335.89612000016</v>
      </c>
      <c r="BP82" s="250">
        <f t="shared" si="230"/>
        <v>0</v>
      </c>
      <c r="BQ82" s="113">
        <f t="shared" si="231"/>
        <v>271143.39720000001</v>
      </c>
      <c r="BR82" s="113">
        <f t="shared" si="232"/>
        <v>70313.457240000003</v>
      </c>
      <c r="BS82" s="113">
        <f t="shared" si="233"/>
        <v>14706.082559999999</v>
      </c>
      <c r="BT82" s="113">
        <f t="shared" si="234"/>
        <v>27573.904800000004</v>
      </c>
      <c r="BU82" s="113">
        <f t="shared" si="235"/>
        <v>230242.10507999998</v>
      </c>
      <c r="BV82" s="113">
        <f t="shared" si="236"/>
        <v>229322.97492000001</v>
      </c>
      <c r="BW82" s="113">
        <f t="shared" si="237"/>
        <v>0</v>
      </c>
      <c r="BX82" s="113">
        <f t="shared" si="238"/>
        <v>0</v>
      </c>
      <c r="BY82" s="113">
        <f t="shared" si="239"/>
        <v>0</v>
      </c>
      <c r="BZ82" s="113">
        <f t="shared" si="240"/>
        <v>42739.552440000007</v>
      </c>
    </row>
    <row r="83" spans="1:78" ht="12" customHeight="1" x14ac:dyDescent="0.25">
      <c r="A83" s="18">
        <f t="shared" si="255"/>
        <v>79</v>
      </c>
      <c r="B83" s="6" t="s">
        <v>59</v>
      </c>
      <c r="C83" s="10">
        <f t="shared" si="241"/>
        <v>3176.2</v>
      </c>
      <c r="D83" s="7">
        <v>3176.2</v>
      </c>
      <c r="E83" s="7">
        <v>0</v>
      </c>
      <c r="F83" s="7">
        <v>326.8</v>
      </c>
      <c r="G83" s="18" t="s">
        <v>286</v>
      </c>
      <c r="H83" s="16">
        <v>7</v>
      </c>
      <c r="I83" s="16" t="s">
        <v>276</v>
      </c>
      <c r="J83" s="5">
        <v>31</v>
      </c>
      <c r="K83" s="17">
        <v>5.0999999999999996</v>
      </c>
      <c r="L83" s="17">
        <v>6.59</v>
      </c>
      <c r="M83" s="17">
        <v>8.98</v>
      </c>
      <c r="N83" s="17">
        <v>6.92</v>
      </c>
      <c r="O83" s="17">
        <v>3.15</v>
      </c>
      <c r="P83" s="17">
        <v>0</v>
      </c>
      <c r="Q83" s="17">
        <v>0</v>
      </c>
      <c r="R83" s="17">
        <v>0.26</v>
      </c>
      <c r="S83" s="3">
        <v>40</v>
      </c>
      <c r="T83" s="3">
        <v>40</v>
      </c>
      <c r="U83" s="3">
        <v>2604.04</v>
      </c>
      <c r="V83" s="17">
        <v>195.98199600000001</v>
      </c>
      <c r="W83" s="3">
        <v>42.3</v>
      </c>
      <c r="X83" s="3">
        <v>2604.04</v>
      </c>
      <c r="Y83" s="17">
        <v>7.85</v>
      </c>
      <c r="Z83" s="4">
        <v>0</v>
      </c>
      <c r="AA83" s="17">
        <v>6.73</v>
      </c>
      <c r="AB83" s="17">
        <v>10.67</v>
      </c>
      <c r="AC83" s="17">
        <v>14</v>
      </c>
      <c r="AD83" s="5">
        <f t="shared" si="186"/>
        <v>590773.19999999995</v>
      </c>
      <c r="AE83" s="17">
        <f t="shared" si="187"/>
        <v>97191.719999999987</v>
      </c>
      <c r="AF83" s="17">
        <f t="shared" si="188"/>
        <v>125586.948</v>
      </c>
      <c r="AG83" s="17">
        <f t="shared" si="189"/>
        <v>171133.65599999999</v>
      </c>
      <c r="AH83" s="17">
        <f t="shared" si="190"/>
        <v>131875.82399999999</v>
      </c>
      <c r="AI83" s="17">
        <f t="shared" si="191"/>
        <v>60030.179999999993</v>
      </c>
      <c r="AJ83" s="17">
        <f t="shared" si="192"/>
        <v>0</v>
      </c>
      <c r="AK83" s="17">
        <f t="shared" si="193"/>
        <v>0</v>
      </c>
      <c r="AL83" s="17">
        <f t="shared" si="194"/>
        <v>4954.8720000000003</v>
      </c>
      <c r="AN83" s="96">
        <f>SUMIF('Page 1'!$L:$L,$B:$B,'Page 1'!$S:$S)</f>
        <v>33.17</v>
      </c>
      <c r="AO83" s="237">
        <f>SUMIF(СиР!$T$25:$Z$25,$AN$5:$AN$244,СиР!$T$26:$Z$26)</f>
        <v>13.89</v>
      </c>
      <c r="AP83" s="238"/>
      <c r="AQ83" s="96">
        <f>SUMIF(СиР!$T$25:$Z$25,$AN$5:$AN$244,СиР!$T$28:$Z$28)</f>
        <v>5.9</v>
      </c>
      <c r="AR83" s="96">
        <f>SUMIF(СиР!$T$25:$Z$25,$AN$5:$AN$244,СиР!$T$29:$Z$29)</f>
        <v>1.53</v>
      </c>
      <c r="AS83" s="96">
        <f>SUMIF(СиР!$T$25:$Z$25,$AN$5:$AN$244,СиР!$T$30:$Z$30)</f>
        <v>0.32</v>
      </c>
      <c r="AT83" s="96">
        <f>SUMIF(СиР!$T$25:$Z$25,$AN$5:$AN$244,СиР!$T$31:$Z$31)</f>
        <v>0.6</v>
      </c>
      <c r="AU83" s="96">
        <f>SUMIF(СиР!$T$25:$Z$25,$AN$5:$AN$244,СиР!$T$32:$Z$32)</f>
        <v>5.01</v>
      </c>
      <c r="AV83" s="96">
        <f>SUMIF(СиР!$T$25:$Z$25,$AN$5:$AN$244,СиР!$T$33:$Z$33)</f>
        <v>4.99</v>
      </c>
      <c r="AW83" s="96">
        <f>SUMIF(СиР!$T$25:$Z$25,$AN$5:$AN$244,СиР!$T$34:$Z$34)</f>
        <v>0</v>
      </c>
      <c r="AX83" s="96">
        <f>SUMIF(СиР!$T$25:$Z$25,$AN$5:$AN$244,СиР!$T$35:$Z$35)</f>
        <v>0</v>
      </c>
      <c r="AY83" s="96">
        <f>SUMIF(СиР!$T$25:$Z$25,$AN$5:$AN$244,СиР!$T$36:$Z$36)</f>
        <v>0</v>
      </c>
      <c r="AZ83" s="98">
        <f>SUMIF(СиР!$T$25:$Z$25,$AN$5:$AN$244,СиР!$T$37:$Z$37)</f>
        <v>0.93</v>
      </c>
      <c r="BA83" s="96">
        <f t="shared" si="228"/>
        <v>37.581610000000005</v>
      </c>
      <c r="BB83" s="237">
        <f t="shared" si="242"/>
        <v>15.737370000000004</v>
      </c>
      <c r="BC83" s="238">
        <f t="shared" si="243"/>
        <v>0</v>
      </c>
      <c r="BD83" s="96">
        <f t="shared" si="244"/>
        <v>6.6847000000000012</v>
      </c>
      <c r="BE83" s="96">
        <f t="shared" si="245"/>
        <v>1.7334900000000002</v>
      </c>
      <c r="BF83" s="96">
        <f t="shared" si="246"/>
        <v>0.36256000000000005</v>
      </c>
      <c r="BG83" s="96">
        <f t="shared" si="247"/>
        <v>0.67980000000000007</v>
      </c>
      <c r="BH83" s="96">
        <f t="shared" si="248"/>
        <v>5.6763300000000001</v>
      </c>
      <c r="BI83" s="96">
        <f t="shared" si="249"/>
        <v>5.65367</v>
      </c>
      <c r="BJ83" s="96">
        <f t="shared" si="250"/>
        <v>0</v>
      </c>
      <c r="BK83" s="96">
        <f t="shared" si="251"/>
        <v>0</v>
      </c>
      <c r="BL83" s="96">
        <f t="shared" si="252"/>
        <v>0</v>
      </c>
      <c r="BM83" s="98">
        <f t="shared" si="253"/>
        <v>1.0536900000000002</v>
      </c>
      <c r="BN83" s="113">
        <f t="shared" si="254"/>
        <v>1404376.2048200003</v>
      </c>
      <c r="BO83" s="250">
        <f t="shared" si="229"/>
        <v>588085.18194000016</v>
      </c>
      <c r="BP83" s="250">
        <f t="shared" si="230"/>
        <v>0</v>
      </c>
      <c r="BQ83" s="113">
        <f t="shared" si="231"/>
        <v>249798.60140000001</v>
      </c>
      <c r="BR83" s="113">
        <f t="shared" si="232"/>
        <v>64778.281379999993</v>
      </c>
      <c r="BS83" s="113">
        <f t="shared" si="233"/>
        <v>13548.398719999999</v>
      </c>
      <c r="BT83" s="113">
        <f t="shared" si="234"/>
        <v>25403.247600000002</v>
      </c>
      <c r="BU83" s="113">
        <f t="shared" si="235"/>
        <v>212117.11745999998</v>
      </c>
      <c r="BV83" s="113">
        <f t="shared" si="236"/>
        <v>211270.34253999998</v>
      </c>
      <c r="BW83" s="113">
        <f t="shared" si="237"/>
        <v>0</v>
      </c>
      <c r="BX83" s="113">
        <f t="shared" si="238"/>
        <v>0</v>
      </c>
      <c r="BY83" s="113">
        <f t="shared" si="239"/>
        <v>0</v>
      </c>
      <c r="BZ83" s="113">
        <f t="shared" si="240"/>
        <v>39375.033780000005</v>
      </c>
    </row>
    <row r="84" spans="1:78" ht="12" customHeight="1" x14ac:dyDescent="0.25">
      <c r="A84" s="18">
        <f t="shared" si="255"/>
        <v>80</v>
      </c>
      <c r="B84" s="6" t="s">
        <v>60</v>
      </c>
      <c r="C84" s="10">
        <f t="shared" si="241"/>
        <v>10284.4</v>
      </c>
      <c r="D84" s="7">
        <v>10284.4</v>
      </c>
      <c r="E84" s="7">
        <v>0</v>
      </c>
      <c r="F84" s="7">
        <v>1304.9000000000001</v>
      </c>
      <c r="G84" s="18" t="s">
        <v>286</v>
      </c>
      <c r="H84" s="16">
        <v>3</v>
      </c>
      <c r="I84" s="16" t="s">
        <v>276</v>
      </c>
      <c r="J84" s="5">
        <v>45.06</v>
      </c>
      <c r="K84" s="17">
        <v>5.0999999999999996</v>
      </c>
      <c r="L84" s="17">
        <v>8.6300000000000008</v>
      </c>
      <c r="M84" s="17">
        <v>13.43</v>
      </c>
      <c r="N84" s="17">
        <v>6.91</v>
      </c>
      <c r="O84" s="17">
        <v>3.15</v>
      </c>
      <c r="P84" s="17">
        <v>1.81</v>
      </c>
      <c r="Q84" s="17">
        <v>5.77</v>
      </c>
      <c r="R84" s="17">
        <v>0.26</v>
      </c>
      <c r="S84" s="3">
        <v>40</v>
      </c>
      <c r="T84" s="3">
        <v>40</v>
      </c>
      <c r="U84" s="3">
        <v>2604.04</v>
      </c>
      <c r="V84" s="17">
        <v>195.98199600000001</v>
      </c>
      <c r="W84" s="3">
        <v>42.3</v>
      </c>
      <c r="X84" s="3">
        <v>2604.04</v>
      </c>
      <c r="Y84" s="17">
        <v>7.85</v>
      </c>
      <c r="Z84" s="4">
        <v>0</v>
      </c>
      <c r="AA84" s="17">
        <v>6.73</v>
      </c>
      <c r="AB84" s="17">
        <v>10.67</v>
      </c>
      <c r="AC84" s="17">
        <v>14</v>
      </c>
      <c r="AD84" s="5">
        <f t="shared" si="186"/>
        <v>2780490.3840000001</v>
      </c>
      <c r="AE84" s="17">
        <f t="shared" si="187"/>
        <v>314702.63999999996</v>
      </c>
      <c r="AF84" s="17">
        <f t="shared" si="188"/>
        <v>532526.23200000008</v>
      </c>
      <c r="AG84" s="17">
        <f t="shared" si="189"/>
        <v>828716.95200000005</v>
      </c>
      <c r="AH84" s="17">
        <f t="shared" si="190"/>
        <v>426391.22399999999</v>
      </c>
      <c r="AI84" s="17">
        <f t="shared" si="191"/>
        <v>194375.15999999997</v>
      </c>
      <c r="AJ84" s="17">
        <f t="shared" si="192"/>
        <v>111688.584</v>
      </c>
      <c r="AK84" s="17">
        <f t="shared" si="193"/>
        <v>356045.92799999996</v>
      </c>
      <c r="AL84" s="17">
        <f t="shared" si="194"/>
        <v>16043.664000000001</v>
      </c>
      <c r="AN84" s="96">
        <f>SUMIF('Page 1'!$L:$L,$B:$B,'Page 1'!$S:$S)</f>
        <v>48.44</v>
      </c>
      <c r="AO84" s="237">
        <f>SUMIF(СиР!$T$25:$Z$25,$AN$5:$AN$244,СиР!$T$26:$Z$26)</f>
        <v>18.489999999999998</v>
      </c>
      <c r="AP84" s="238"/>
      <c r="AQ84" s="96">
        <f>SUMIF(СиР!$T$25:$Z$25,$AN$5:$AN$244,СиР!$T$28:$Z$28)</f>
        <v>6.67</v>
      </c>
      <c r="AR84" s="96">
        <f>SUMIF(СиР!$T$25:$Z$25,$AN$5:$AN$244,СиР!$T$29:$Z$29)</f>
        <v>1.53</v>
      </c>
      <c r="AS84" s="96">
        <f>SUMIF(СиР!$T$25:$Z$25,$AN$5:$AN$244,СиР!$T$30:$Z$30)</f>
        <v>0.32</v>
      </c>
      <c r="AT84" s="96">
        <f>SUMIF(СиР!$T$25:$Z$25,$AN$5:$AN$244,СиР!$T$31:$Z$31)</f>
        <v>0.87</v>
      </c>
      <c r="AU84" s="96">
        <f>SUMIF(СиР!$T$25:$Z$25,$AN$5:$AN$244,СиР!$T$32:$Z$32)</f>
        <v>5.01</v>
      </c>
      <c r="AV84" s="96">
        <f>SUMIF(СиР!$T$25:$Z$25,$AN$5:$AN$244,СиР!$T$33:$Z$33)</f>
        <v>4.99</v>
      </c>
      <c r="AW84" s="96">
        <f>SUMIF(СиР!$T$25:$Z$25,$AN$5:$AN$244,СиР!$T$34:$Z$34)</f>
        <v>2.7</v>
      </c>
      <c r="AX84" s="96">
        <f>SUMIF(СиР!$T$25:$Z$25,$AN$5:$AN$244,СиР!$T$35:$Z$35)</f>
        <v>6.46</v>
      </c>
      <c r="AY84" s="96">
        <f>SUMIF(СиР!$T$25:$Z$25,$AN$5:$AN$244,СиР!$T$36:$Z$36)</f>
        <v>0.47</v>
      </c>
      <c r="AZ84" s="98">
        <f>SUMIF(СиР!$T$25:$Z$25,$AN$5:$AN$244,СиР!$T$37:$Z$37)</f>
        <v>0.93</v>
      </c>
      <c r="BA84" s="96">
        <f t="shared" si="228"/>
        <v>54.88252</v>
      </c>
      <c r="BB84" s="237">
        <f t="shared" si="242"/>
        <v>20.949169999999999</v>
      </c>
      <c r="BC84" s="238">
        <f t="shared" si="243"/>
        <v>0</v>
      </c>
      <c r="BD84" s="96">
        <f t="shared" si="244"/>
        <v>7.5571100000000007</v>
      </c>
      <c r="BE84" s="96">
        <f t="shared" si="245"/>
        <v>1.7334900000000002</v>
      </c>
      <c r="BF84" s="96">
        <f t="shared" si="246"/>
        <v>0.36256000000000005</v>
      </c>
      <c r="BG84" s="96">
        <f t="shared" si="247"/>
        <v>0.98571000000000009</v>
      </c>
      <c r="BH84" s="96">
        <f t="shared" si="248"/>
        <v>5.6763300000000001</v>
      </c>
      <c r="BI84" s="96">
        <f t="shared" si="249"/>
        <v>5.65367</v>
      </c>
      <c r="BJ84" s="96">
        <f t="shared" si="250"/>
        <v>3.0591000000000004</v>
      </c>
      <c r="BK84" s="96">
        <f t="shared" si="251"/>
        <v>7.3191800000000002</v>
      </c>
      <c r="BL84" s="96">
        <f t="shared" si="252"/>
        <v>0.53250999999999993</v>
      </c>
      <c r="BM84" s="98">
        <f t="shared" si="253"/>
        <v>1.05369</v>
      </c>
      <c r="BN84" s="113">
        <f t="shared" si="254"/>
        <v>6640690.5588800004</v>
      </c>
      <c r="BO84" s="250">
        <f t="shared" si="229"/>
        <v>2534813.5514799994</v>
      </c>
      <c r="BP84" s="250">
        <f t="shared" si="230"/>
        <v>0</v>
      </c>
      <c r="BQ84" s="113">
        <f t="shared" si="231"/>
        <v>914397.31683999998</v>
      </c>
      <c r="BR84" s="113">
        <f t="shared" si="232"/>
        <v>209749.30955999999</v>
      </c>
      <c r="BS84" s="113">
        <f t="shared" si="233"/>
        <v>43869.136639999997</v>
      </c>
      <c r="BT84" s="113">
        <f t="shared" si="234"/>
        <v>119269.21524</v>
      </c>
      <c r="BU84" s="113">
        <f t="shared" si="235"/>
        <v>686826.17051999993</v>
      </c>
      <c r="BV84" s="113">
        <f t="shared" si="236"/>
        <v>684084.34947999998</v>
      </c>
      <c r="BW84" s="113">
        <f t="shared" si="237"/>
        <v>370145.84040000004</v>
      </c>
      <c r="BX84" s="113">
        <f t="shared" si="238"/>
        <v>885608.19591999997</v>
      </c>
      <c r="BY84" s="113">
        <f t="shared" si="239"/>
        <v>64432.794439999983</v>
      </c>
      <c r="BZ84" s="113">
        <f t="shared" si="240"/>
        <v>127494.67835999998</v>
      </c>
    </row>
    <row r="85" spans="1:78" ht="12" customHeight="1" x14ac:dyDescent="0.25">
      <c r="A85" s="18">
        <f t="shared" si="255"/>
        <v>81</v>
      </c>
      <c r="B85" s="6" t="s">
        <v>61</v>
      </c>
      <c r="C85" s="10">
        <f t="shared" si="241"/>
        <v>22940.107170224412</v>
      </c>
      <c r="D85" s="7">
        <v>22219.20717022441</v>
      </c>
      <c r="E85" s="7">
        <v>720.9</v>
      </c>
      <c r="F85" s="7">
        <v>5560</v>
      </c>
      <c r="G85" s="18" t="s">
        <v>286</v>
      </c>
      <c r="H85" s="16">
        <v>1</v>
      </c>
      <c r="I85" s="16" t="s">
        <v>275</v>
      </c>
      <c r="J85" s="30">
        <f>36.54*(1+7.5/100)</f>
        <v>39.280499999999996</v>
      </c>
      <c r="K85" s="31">
        <f>4.03*(1+7.5/100)</f>
        <v>4.3322500000000002</v>
      </c>
      <c r="L85" s="31">
        <f>7*(1+7.5/100)</f>
        <v>7.5249999999999995</v>
      </c>
      <c r="M85" s="31">
        <f>11*(1+7.5/100)</f>
        <v>11.824999999999999</v>
      </c>
      <c r="N85" s="31">
        <f>5.4*(1+7.5/100)</f>
        <v>5.8049999999999997</v>
      </c>
      <c r="O85" s="31">
        <f>2.67*(1+7.5/100)</f>
        <v>2.87025</v>
      </c>
      <c r="P85" s="31">
        <f>1.54*(1+7.5/100)</f>
        <v>1.6555</v>
      </c>
      <c r="Q85" s="31">
        <f>4.9*(1+7.5/100)</f>
        <v>5.2675000000000001</v>
      </c>
      <c r="R85" s="31">
        <v>0</v>
      </c>
      <c r="S85" s="3">
        <v>40</v>
      </c>
      <c r="T85" s="3">
        <v>40</v>
      </c>
      <c r="U85" s="3">
        <v>2604.04</v>
      </c>
      <c r="V85" s="17">
        <v>195.98199600000001</v>
      </c>
      <c r="W85" s="3">
        <v>42.3</v>
      </c>
      <c r="X85" s="3">
        <v>2604.04</v>
      </c>
      <c r="Y85" s="17">
        <v>0</v>
      </c>
      <c r="Z85" s="4">
        <v>0</v>
      </c>
      <c r="AA85" s="17">
        <v>5.05</v>
      </c>
      <c r="AB85" s="17">
        <v>10.67</v>
      </c>
      <c r="AC85" s="17">
        <v>14</v>
      </c>
      <c r="AD85" s="30">
        <f t="shared" ref="AD85:AL85" si="256">$C85*J85*12</f>
        <v>10813186.556399999</v>
      </c>
      <c r="AE85" s="31">
        <f t="shared" si="256"/>
        <v>1192587.3514584564</v>
      </c>
      <c r="AF85" s="31">
        <f t="shared" si="256"/>
        <v>2071491.6774712643</v>
      </c>
      <c r="AG85" s="31">
        <f t="shared" si="256"/>
        <v>3255201.2074548434</v>
      </c>
      <c r="AH85" s="31">
        <f t="shared" si="256"/>
        <v>1598007.8654778325</v>
      </c>
      <c r="AI85" s="31">
        <f t="shared" si="256"/>
        <v>790126.1112640393</v>
      </c>
      <c r="AJ85" s="31">
        <f t="shared" si="256"/>
        <v>455728.16904367815</v>
      </c>
      <c r="AK85" s="31">
        <f t="shared" si="256"/>
        <v>1450044.174229885</v>
      </c>
      <c r="AL85" s="31">
        <f t="shared" si="256"/>
        <v>0</v>
      </c>
      <c r="AM85" s="1" t="s">
        <v>275</v>
      </c>
      <c r="AN85" s="96">
        <f>SUMIF('Page 1'!$L:$L,$B:$B,'Page 1'!$S:$S)</f>
        <v>39.28</v>
      </c>
      <c r="AO85" s="96">
        <f>K85/$J85*$AN85</f>
        <v>4.3321948549534763</v>
      </c>
      <c r="AP85" s="96">
        <f>L85/$J85*$AN85</f>
        <v>7.5249042145593874</v>
      </c>
      <c r="AQ85" s="96">
        <f>M85/$J85*$AN85</f>
        <v>11.824849480021895</v>
      </c>
      <c r="AR85" s="96"/>
      <c r="AS85" s="96"/>
      <c r="AT85" s="96"/>
      <c r="AU85" s="96">
        <f>N85/$J85*$AN85</f>
        <v>5.8049261083743851</v>
      </c>
      <c r="AV85" s="96">
        <f>O85/$J85*$AN85</f>
        <v>2.8702134646962238</v>
      </c>
      <c r="AW85" s="96">
        <f>P85/$J85*$AN85</f>
        <v>1.6554789272030652</v>
      </c>
      <c r="AX85" s="96">
        <f>Q85/$J85*$AN85</f>
        <v>5.267432950191572</v>
      </c>
      <c r="AY85" s="96"/>
      <c r="AZ85" s="98">
        <f>R85/$J85*$AN85</f>
        <v>0</v>
      </c>
      <c r="BA85" s="96">
        <f>AN85</f>
        <v>39.28</v>
      </c>
      <c r="BB85" s="96">
        <f t="shared" si="242"/>
        <v>4.3321948549534763</v>
      </c>
      <c r="BC85" s="96">
        <f t="shared" si="243"/>
        <v>7.5249042145593874</v>
      </c>
      <c r="BD85" s="96">
        <f t="shared" si="244"/>
        <v>11.824849480021895</v>
      </c>
      <c r="BE85" s="96">
        <f t="shared" si="245"/>
        <v>0</v>
      </c>
      <c r="BF85" s="96">
        <f t="shared" si="246"/>
        <v>0</v>
      </c>
      <c r="BG85" s="96">
        <f t="shared" si="247"/>
        <v>0</v>
      </c>
      <c r="BH85" s="96">
        <f t="shared" si="248"/>
        <v>5.8049261083743851</v>
      </c>
      <c r="BI85" s="96">
        <f t="shared" si="249"/>
        <v>2.8702134646962238</v>
      </c>
      <c r="BJ85" s="96">
        <f t="shared" si="250"/>
        <v>1.6554789272030652</v>
      </c>
      <c r="BK85" s="96">
        <f t="shared" si="251"/>
        <v>5.267432950191572</v>
      </c>
      <c r="BL85" s="96">
        <f t="shared" si="252"/>
        <v>0</v>
      </c>
      <c r="BM85" s="98">
        <f t="shared" si="253"/>
        <v>0</v>
      </c>
      <c r="BN85" s="113">
        <f t="shared" si="254"/>
        <v>10813048.91575698</v>
      </c>
      <c r="BO85" s="113">
        <f>(BB85*10+AO85*2)*$C85</f>
        <v>1192572.1710591307</v>
      </c>
      <c r="BP85" s="113">
        <f t="shared" ref="BP85" si="257">(BC85*10+AP85*2)*$C85</f>
        <v>2071465.3095319883</v>
      </c>
      <c r="BQ85" s="113">
        <f t="shared" ref="BQ85" si="258">(BD85*10+AQ85*2)*$C85</f>
        <v>3255159.7721216958</v>
      </c>
      <c r="BR85" s="113">
        <f t="shared" ref="BR85" si="259">(BE85*10+AR85*2)*$C85</f>
        <v>0</v>
      </c>
      <c r="BS85" s="113">
        <f t="shared" ref="BS85" si="260">(BF85*10+AS85*2)*$C85</f>
        <v>0</v>
      </c>
      <c r="BT85" s="113">
        <f t="shared" ref="BT85" si="261">(BG85*10+AT85*2)*$C85</f>
        <v>0</v>
      </c>
      <c r="BU85" s="113">
        <f t="shared" ref="BU85" si="262">(BH85*10+AU85*2)*$C85</f>
        <v>1597987.5244961055</v>
      </c>
      <c r="BV85" s="113">
        <f t="shared" ref="BV85" si="263">(BI85*10+AV85*2)*$C85</f>
        <v>790116.05377862987</v>
      </c>
      <c r="BW85" s="113">
        <f t="shared" ref="BW85" si="264">(BJ85*10+AW85*2)*$C85</f>
        <v>455722.36809703748</v>
      </c>
      <c r="BX85" s="113">
        <f t="shared" ref="BX85" si="265">(BK85*10+AX85*2)*$C85</f>
        <v>1450025.7166723921</v>
      </c>
      <c r="BY85" s="113">
        <f t="shared" ref="BY85" si="266">(BL85*10+AY85*2)*$C85</f>
        <v>0</v>
      </c>
      <c r="BZ85" s="113">
        <f t="shared" ref="BZ85" si="267">(BM85*10+AZ85*2)*$C85</f>
        <v>0</v>
      </c>
    </row>
    <row r="86" spans="1:78" ht="12" customHeight="1" x14ac:dyDescent="0.25">
      <c r="A86" s="18">
        <f t="shared" si="255"/>
        <v>82</v>
      </c>
      <c r="B86" s="6" t="s">
        <v>62</v>
      </c>
      <c r="C86" s="10">
        <f t="shared" si="241"/>
        <v>3520.6</v>
      </c>
      <c r="D86" s="7">
        <v>3520.6</v>
      </c>
      <c r="E86" s="7">
        <v>0</v>
      </c>
      <c r="F86" s="7">
        <v>328.2</v>
      </c>
      <c r="G86" s="18" t="s">
        <v>286</v>
      </c>
      <c r="H86" s="16">
        <v>7</v>
      </c>
      <c r="I86" s="16" t="s">
        <v>276</v>
      </c>
      <c r="J86" s="5">
        <v>31</v>
      </c>
      <c r="K86" s="17">
        <v>5.0999999999999996</v>
      </c>
      <c r="L86" s="17">
        <v>6.59</v>
      </c>
      <c r="M86" s="17">
        <v>8.98</v>
      </c>
      <c r="N86" s="17">
        <v>6.92</v>
      </c>
      <c r="O86" s="17">
        <v>3.15</v>
      </c>
      <c r="P86" s="17">
        <v>0</v>
      </c>
      <c r="Q86" s="17">
        <v>0</v>
      </c>
      <c r="R86" s="17">
        <v>0.26</v>
      </c>
      <c r="S86" s="3">
        <v>40</v>
      </c>
      <c r="T86" s="3">
        <v>40</v>
      </c>
      <c r="U86" s="3">
        <v>2604.04</v>
      </c>
      <c r="V86" s="17">
        <v>195.98199600000001</v>
      </c>
      <c r="W86" s="3">
        <v>42.3</v>
      </c>
      <c r="X86" s="3">
        <v>2604.04</v>
      </c>
      <c r="Y86" s="17">
        <v>7.85</v>
      </c>
      <c r="Z86" s="4">
        <v>0</v>
      </c>
      <c r="AA86" s="17">
        <v>6.73</v>
      </c>
      <c r="AB86" s="17">
        <v>10.67</v>
      </c>
      <c r="AC86" s="17">
        <v>14</v>
      </c>
      <c r="AD86" s="5">
        <f t="shared" si="186"/>
        <v>654831.6</v>
      </c>
      <c r="AE86" s="17">
        <f t="shared" si="187"/>
        <v>107730.35999999999</v>
      </c>
      <c r="AF86" s="17">
        <f t="shared" si="188"/>
        <v>139204.52399999998</v>
      </c>
      <c r="AG86" s="17">
        <f t="shared" si="189"/>
        <v>189689.92800000001</v>
      </c>
      <c r="AH86" s="17">
        <f t="shared" si="190"/>
        <v>146175.31200000001</v>
      </c>
      <c r="AI86" s="17">
        <f t="shared" si="191"/>
        <v>66539.34</v>
      </c>
      <c r="AJ86" s="17">
        <f t="shared" si="192"/>
        <v>0</v>
      </c>
      <c r="AK86" s="17">
        <f t="shared" si="193"/>
        <v>0</v>
      </c>
      <c r="AL86" s="17">
        <f t="shared" si="194"/>
        <v>5492.1360000000004</v>
      </c>
      <c r="AN86" s="96">
        <f>SUMIF('Page 1'!$L:$L,$B:$B,'Page 1'!$S:$S)</f>
        <v>33.17</v>
      </c>
      <c r="AO86" s="237">
        <f>SUMIF(СиР!$T$25:$Z$25,$AN$5:$AN$244,СиР!$T$26:$Z$26)</f>
        <v>13.89</v>
      </c>
      <c r="AP86" s="238"/>
      <c r="AQ86" s="97">
        <f>SUMIF(СиР!$T$25:$Z$25,$AN$5:$AN$244,СиР!$T$28:$Z$28)</f>
        <v>5.9</v>
      </c>
      <c r="AR86" s="97">
        <f>SUMIF(СиР!$T$25:$Z$25,$AN$5:$AN$244,СиР!$T$29:$Z$29)</f>
        <v>1.53</v>
      </c>
      <c r="AS86" s="97">
        <f>SUMIF(СиР!$T$25:$Z$25,$AN$5:$AN$244,СиР!$T$30:$Z$30)</f>
        <v>0.32</v>
      </c>
      <c r="AT86" s="97">
        <f>SUMIF(СиР!$T$25:$Z$25,$AN$5:$AN$244,СиР!$T$31:$Z$31)</f>
        <v>0.6</v>
      </c>
      <c r="AU86" s="97">
        <f>SUMIF(СиР!$T$25:$Z$25,$AN$5:$AN$244,СиР!$T$32:$Z$32)</f>
        <v>5.01</v>
      </c>
      <c r="AV86" s="97">
        <f>SUMIF(СиР!$T$25:$Z$25,$AN$5:$AN$244,СиР!$T$33:$Z$33)</f>
        <v>4.99</v>
      </c>
      <c r="AW86" s="97">
        <f>SUMIF(СиР!$T$25:$Z$25,$AN$5:$AN$244,СиР!$T$34:$Z$34)</f>
        <v>0</v>
      </c>
      <c r="AX86" s="97">
        <f>SUMIF(СиР!$T$25:$Z$25,$AN$5:$AN$244,СиР!$T$35:$Z$35)</f>
        <v>0</v>
      </c>
      <c r="AY86" s="97">
        <f>SUMIF(СиР!$T$25:$Z$25,$AN$5:$AN$244,СиР!$T$36:$Z$36)</f>
        <v>0</v>
      </c>
      <c r="AZ86" s="110">
        <f>SUMIF(СиР!$T$25:$Z$25,$AN$5:$AN$244,СиР!$T$37:$Z$37)</f>
        <v>0.93</v>
      </c>
      <c r="BA86" s="96">
        <f t="shared" ref="BA86:BA149" si="268">AN86*(1+$BA$4)</f>
        <v>37.581610000000005</v>
      </c>
      <c r="BB86" s="237">
        <f t="shared" si="242"/>
        <v>15.737370000000004</v>
      </c>
      <c r="BC86" s="238">
        <f t="shared" si="243"/>
        <v>0</v>
      </c>
      <c r="BD86" s="97">
        <f t="shared" si="244"/>
        <v>6.6847000000000012</v>
      </c>
      <c r="BE86" s="97">
        <f t="shared" si="245"/>
        <v>1.7334900000000002</v>
      </c>
      <c r="BF86" s="97">
        <f t="shared" si="246"/>
        <v>0.36256000000000005</v>
      </c>
      <c r="BG86" s="97">
        <f t="shared" si="247"/>
        <v>0.67980000000000007</v>
      </c>
      <c r="BH86" s="97">
        <f t="shared" si="248"/>
        <v>5.6763300000000001</v>
      </c>
      <c r="BI86" s="97">
        <f t="shared" si="249"/>
        <v>5.65367</v>
      </c>
      <c r="BJ86" s="97">
        <f t="shared" si="250"/>
        <v>0</v>
      </c>
      <c r="BK86" s="97">
        <f t="shared" si="251"/>
        <v>0</v>
      </c>
      <c r="BL86" s="97">
        <f t="shared" si="252"/>
        <v>0</v>
      </c>
      <c r="BM86" s="110">
        <f t="shared" si="253"/>
        <v>1.0536900000000002</v>
      </c>
      <c r="BN86" s="113">
        <f t="shared" si="254"/>
        <v>1556654.76566</v>
      </c>
      <c r="BO86" s="250">
        <f t="shared" ref="BO86:BO101" si="269">(AO86*2+BB86*10)*$C86</f>
        <v>651852.11622000008</v>
      </c>
      <c r="BP86" s="250">
        <f t="shared" ref="BP86:BP101" si="270">(AP86*6+BC86*6)*$C86</f>
        <v>0</v>
      </c>
      <c r="BQ86" s="113">
        <f t="shared" ref="BQ86:BQ101" si="271">(AQ86*2+BD86*10)*$C86</f>
        <v>276884.62820000004</v>
      </c>
      <c r="BR86" s="113">
        <f t="shared" ref="BR86:BR101" si="272">(AR86*2+BE86*10)*$C86</f>
        <v>71802.284939999998</v>
      </c>
      <c r="BS86" s="113">
        <f t="shared" ref="BS86:BS101" si="273">(AS86*2+BF86*10)*$C86</f>
        <v>15017.47136</v>
      </c>
      <c r="BT86" s="113">
        <f t="shared" ref="BT86:BT101" si="274">(AT86*2+BG86*10)*$C86</f>
        <v>28157.758800000003</v>
      </c>
      <c r="BU86" s="113">
        <f t="shared" ref="BU86:BU101" si="275">(AU86*2+BH86*10)*$C86</f>
        <v>235117.28597999999</v>
      </c>
      <c r="BV86" s="113">
        <f t="shared" ref="BV86:BV101" si="276">(AV86*2+BI86*10)*$C86</f>
        <v>234178.69402</v>
      </c>
      <c r="BW86" s="113">
        <f t="shared" ref="BW86:BW101" si="277">(AW86*2+BJ86*10)*$C86</f>
        <v>0</v>
      </c>
      <c r="BX86" s="113">
        <f t="shared" ref="BX86:BX101" si="278">(AX86*2+BK86*10)*$C86</f>
        <v>0</v>
      </c>
      <c r="BY86" s="113">
        <f t="shared" ref="BY86:BY101" si="279">(AY86*2+BL86*10)*$C86</f>
        <v>0</v>
      </c>
      <c r="BZ86" s="113">
        <f t="shared" ref="BZ86:BZ101" si="280">(AZ86*2+BM86*10)*$C86</f>
        <v>43644.526140000009</v>
      </c>
    </row>
    <row r="87" spans="1:78" ht="12" customHeight="1" x14ac:dyDescent="0.25">
      <c r="A87" s="18">
        <f t="shared" si="255"/>
        <v>83</v>
      </c>
      <c r="B87" s="6" t="s">
        <v>63</v>
      </c>
      <c r="C87" s="10">
        <f t="shared" si="241"/>
        <v>3523.58</v>
      </c>
      <c r="D87" s="7">
        <v>3523.58</v>
      </c>
      <c r="E87" s="7">
        <v>0</v>
      </c>
      <c r="F87" s="7">
        <v>313.8</v>
      </c>
      <c r="G87" s="18" t="s">
        <v>286</v>
      </c>
      <c r="H87" s="16">
        <v>7</v>
      </c>
      <c r="I87" s="16" t="s">
        <v>276</v>
      </c>
      <c r="J87" s="5">
        <v>31</v>
      </c>
      <c r="K87" s="17">
        <v>5.0999999999999996</v>
      </c>
      <c r="L87" s="17">
        <v>6.59</v>
      </c>
      <c r="M87" s="17">
        <v>8.98</v>
      </c>
      <c r="N87" s="17">
        <v>6.92</v>
      </c>
      <c r="O87" s="17">
        <v>3.15</v>
      </c>
      <c r="P87" s="17">
        <v>0</v>
      </c>
      <c r="Q87" s="17">
        <v>0</v>
      </c>
      <c r="R87" s="17">
        <v>0.26</v>
      </c>
      <c r="S87" s="3">
        <v>40</v>
      </c>
      <c r="T87" s="3">
        <v>40</v>
      </c>
      <c r="U87" s="3">
        <v>2604.04</v>
      </c>
      <c r="V87" s="17">
        <v>195.98199600000001</v>
      </c>
      <c r="W87" s="3">
        <v>42.3</v>
      </c>
      <c r="X87" s="3">
        <v>2604.04</v>
      </c>
      <c r="Y87" s="17">
        <v>7.85</v>
      </c>
      <c r="Z87" s="4">
        <v>0</v>
      </c>
      <c r="AA87" s="17">
        <v>6.73</v>
      </c>
      <c r="AB87" s="17">
        <v>10.67</v>
      </c>
      <c r="AC87" s="17">
        <v>14</v>
      </c>
      <c r="AD87" s="5">
        <f t="shared" si="186"/>
        <v>655385.88</v>
      </c>
      <c r="AE87" s="17">
        <f t="shared" si="187"/>
        <v>107821.54799999998</v>
      </c>
      <c r="AF87" s="17">
        <f t="shared" si="188"/>
        <v>139322.35319999998</v>
      </c>
      <c r="AG87" s="17">
        <f t="shared" si="189"/>
        <v>189850.49040000001</v>
      </c>
      <c r="AH87" s="17">
        <f t="shared" si="190"/>
        <v>146299.0416</v>
      </c>
      <c r="AI87" s="17">
        <f t="shared" si="191"/>
        <v>66595.661999999997</v>
      </c>
      <c r="AJ87" s="17">
        <f t="shared" si="192"/>
        <v>0</v>
      </c>
      <c r="AK87" s="17">
        <f t="shared" si="193"/>
        <v>0</v>
      </c>
      <c r="AL87" s="17">
        <f t="shared" si="194"/>
        <v>5496.7848000000004</v>
      </c>
      <c r="AN87" s="96">
        <f>SUMIF('Page 1'!$L:$L,$B:$B,'Page 1'!$S:$S)</f>
        <v>33.17</v>
      </c>
      <c r="AO87" s="237">
        <f>SUMIF(СиР!$T$25:$Z$25,$AN$5:$AN$244,СиР!$T$26:$Z$26)</f>
        <v>13.89</v>
      </c>
      <c r="AP87" s="238"/>
      <c r="AQ87" s="96">
        <f>SUMIF(СиР!$T$25:$Z$25,$AN$5:$AN$244,СиР!$T$28:$Z$28)</f>
        <v>5.9</v>
      </c>
      <c r="AR87" s="96">
        <f>SUMIF(СиР!$T$25:$Z$25,$AN$5:$AN$244,СиР!$T$29:$Z$29)</f>
        <v>1.53</v>
      </c>
      <c r="AS87" s="96">
        <f>SUMIF(СиР!$T$25:$Z$25,$AN$5:$AN$244,СиР!$T$30:$Z$30)</f>
        <v>0.32</v>
      </c>
      <c r="AT87" s="96">
        <f>SUMIF(СиР!$T$25:$Z$25,$AN$5:$AN$244,СиР!$T$31:$Z$31)</f>
        <v>0.6</v>
      </c>
      <c r="AU87" s="96">
        <f>SUMIF(СиР!$T$25:$Z$25,$AN$5:$AN$244,СиР!$T$32:$Z$32)</f>
        <v>5.01</v>
      </c>
      <c r="AV87" s="96">
        <f>SUMIF(СиР!$T$25:$Z$25,$AN$5:$AN$244,СиР!$T$33:$Z$33)</f>
        <v>4.99</v>
      </c>
      <c r="AW87" s="96">
        <f>SUMIF(СиР!$T$25:$Z$25,$AN$5:$AN$244,СиР!$T$34:$Z$34)</f>
        <v>0</v>
      </c>
      <c r="AX87" s="96">
        <f>SUMIF(СиР!$T$25:$Z$25,$AN$5:$AN$244,СиР!$T$35:$Z$35)</f>
        <v>0</v>
      </c>
      <c r="AY87" s="96">
        <f>SUMIF(СиР!$T$25:$Z$25,$AN$5:$AN$244,СиР!$T$36:$Z$36)</f>
        <v>0</v>
      </c>
      <c r="AZ87" s="98">
        <f>SUMIF(СиР!$T$25:$Z$25,$AN$5:$AN$244,СиР!$T$37:$Z$37)</f>
        <v>0.93</v>
      </c>
      <c r="BA87" s="96">
        <f t="shared" si="268"/>
        <v>37.581610000000005</v>
      </c>
      <c r="BB87" s="237">
        <f t="shared" si="242"/>
        <v>15.737370000000004</v>
      </c>
      <c r="BC87" s="238">
        <f t="shared" si="243"/>
        <v>0</v>
      </c>
      <c r="BD87" s="96">
        <f t="shared" si="244"/>
        <v>6.6847000000000012</v>
      </c>
      <c r="BE87" s="96">
        <f t="shared" si="245"/>
        <v>1.7334900000000002</v>
      </c>
      <c r="BF87" s="96">
        <f t="shared" si="246"/>
        <v>0.36256000000000005</v>
      </c>
      <c r="BG87" s="96">
        <f t="shared" si="247"/>
        <v>0.67980000000000007</v>
      </c>
      <c r="BH87" s="96">
        <f t="shared" si="248"/>
        <v>5.6763300000000001</v>
      </c>
      <c r="BI87" s="96">
        <f t="shared" si="249"/>
        <v>5.65367</v>
      </c>
      <c r="BJ87" s="96">
        <f t="shared" si="250"/>
        <v>0</v>
      </c>
      <c r="BK87" s="96">
        <f t="shared" si="251"/>
        <v>0</v>
      </c>
      <c r="BL87" s="96">
        <f t="shared" si="252"/>
        <v>0</v>
      </c>
      <c r="BM87" s="98">
        <f t="shared" si="253"/>
        <v>1.0536900000000002</v>
      </c>
      <c r="BN87" s="113">
        <f t="shared" si="254"/>
        <v>1557972.3908380002</v>
      </c>
      <c r="BO87" s="250">
        <f t="shared" si="269"/>
        <v>652403.8742460002</v>
      </c>
      <c r="BP87" s="250">
        <f t="shared" si="270"/>
        <v>0</v>
      </c>
      <c r="BQ87" s="113">
        <f t="shared" si="271"/>
        <v>277118.99625999999</v>
      </c>
      <c r="BR87" s="113">
        <f t="shared" si="272"/>
        <v>71863.061741999991</v>
      </c>
      <c r="BS87" s="113">
        <f t="shared" si="273"/>
        <v>15030.182848</v>
      </c>
      <c r="BT87" s="113">
        <f t="shared" si="274"/>
        <v>28181.592840000005</v>
      </c>
      <c r="BU87" s="113">
        <f t="shared" si="275"/>
        <v>235316.30021399999</v>
      </c>
      <c r="BV87" s="113">
        <f t="shared" si="276"/>
        <v>234376.91378599999</v>
      </c>
      <c r="BW87" s="113">
        <f t="shared" si="277"/>
        <v>0</v>
      </c>
      <c r="BX87" s="113">
        <f t="shared" si="278"/>
        <v>0</v>
      </c>
      <c r="BY87" s="113">
        <f t="shared" si="279"/>
        <v>0</v>
      </c>
      <c r="BZ87" s="113">
        <f t="shared" si="280"/>
        <v>43681.468902000008</v>
      </c>
    </row>
    <row r="88" spans="1:78" ht="12" customHeight="1" x14ac:dyDescent="0.25">
      <c r="A88" s="18">
        <f t="shared" si="255"/>
        <v>84</v>
      </c>
      <c r="B88" s="6" t="s">
        <v>64</v>
      </c>
      <c r="C88" s="10">
        <f t="shared" si="241"/>
        <v>3477.26</v>
      </c>
      <c r="D88" s="7">
        <v>3477.26</v>
      </c>
      <c r="E88" s="7">
        <v>0</v>
      </c>
      <c r="F88" s="7">
        <v>363.6</v>
      </c>
      <c r="G88" s="18" t="s">
        <v>286</v>
      </c>
      <c r="H88" s="16">
        <v>7</v>
      </c>
      <c r="I88" s="16" t="s">
        <v>276</v>
      </c>
      <c r="J88" s="5">
        <v>31</v>
      </c>
      <c r="K88" s="17">
        <v>5.0999999999999996</v>
      </c>
      <c r="L88" s="17">
        <v>6.59</v>
      </c>
      <c r="M88" s="17">
        <v>8.98</v>
      </c>
      <c r="N88" s="17">
        <v>6.92</v>
      </c>
      <c r="O88" s="17">
        <v>3.15</v>
      </c>
      <c r="P88" s="17">
        <v>0</v>
      </c>
      <c r="Q88" s="17">
        <v>0</v>
      </c>
      <c r="R88" s="17">
        <v>0.26</v>
      </c>
      <c r="S88" s="3">
        <v>40</v>
      </c>
      <c r="T88" s="3">
        <v>40</v>
      </c>
      <c r="U88" s="3">
        <v>2604.04</v>
      </c>
      <c r="V88" s="17">
        <v>195.98199600000001</v>
      </c>
      <c r="W88" s="3">
        <v>42.3</v>
      </c>
      <c r="X88" s="3">
        <v>2604.04</v>
      </c>
      <c r="Y88" s="17">
        <v>7.85</v>
      </c>
      <c r="Z88" s="4">
        <v>0</v>
      </c>
      <c r="AA88" s="17">
        <v>6.73</v>
      </c>
      <c r="AB88" s="17">
        <v>10.67</v>
      </c>
      <c r="AC88" s="17">
        <v>14</v>
      </c>
      <c r="AD88" s="5">
        <f t="shared" si="186"/>
        <v>646770.3600000001</v>
      </c>
      <c r="AE88" s="17">
        <f t="shared" si="187"/>
        <v>106404.15600000002</v>
      </c>
      <c r="AF88" s="17">
        <f t="shared" si="188"/>
        <v>137490.86040000001</v>
      </c>
      <c r="AG88" s="17">
        <f t="shared" si="189"/>
        <v>187354.76880000002</v>
      </c>
      <c r="AH88" s="17">
        <f t="shared" si="190"/>
        <v>144375.8352</v>
      </c>
      <c r="AI88" s="17">
        <f t="shared" si="191"/>
        <v>65720.214000000007</v>
      </c>
      <c r="AJ88" s="17">
        <f t="shared" si="192"/>
        <v>0</v>
      </c>
      <c r="AK88" s="17">
        <f t="shared" si="193"/>
        <v>0</v>
      </c>
      <c r="AL88" s="17">
        <f t="shared" si="194"/>
        <v>5424.5256000000008</v>
      </c>
      <c r="AN88" s="96">
        <f>SUMIF('Page 1'!$L:$L,$B:$B,'Page 1'!$S:$S)</f>
        <v>33.17</v>
      </c>
      <c r="AO88" s="237">
        <f>SUMIF(СиР!$T$25:$Z$25,$AN$5:$AN$244,СиР!$T$26:$Z$26)</f>
        <v>13.89</v>
      </c>
      <c r="AP88" s="238"/>
      <c r="AQ88" s="96">
        <f>SUMIF(СиР!$T$25:$Z$25,$AN$5:$AN$244,СиР!$T$28:$Z$28)</f>
        <v>5.9</v>
      </c>
      <c r="AR88" s="96">
        <f>SUMIF(СиР!$T$25:$Z$25,$AN$5:$AN$244,СиР!$T$29:$Z$29)</f>
        <v>1.53</v>
      </c>
      <c r="AS88" s="96">
        <f>SUMIF(СиР!$T$25:$Z$25,$AN$5:$AN$244,СиР!$T$30:$Z$30)</f>
        <v>0.32</v>
      </c>
      <c r="AT88" s="96">
        <f>SUMIF(СиР!$T$25:$Z$25,$AN$5:$AN$244,СиР!$T$31:$Z$31)</f>
        <v>0.6</v>
      </c>
      <c r="AU88" s="96">
        <f>SUMIF(СиР!$T$25:$Z$25,$AN$5:$AN$244,СиР!$T$32:$Z$32)</f>
        <v>5.01</v>
      </c>
      <c r="AV88" s="96">
        <f>SUMIF(СиР!$T$25:$Z$25,$AN$5:$AN$244,СиР!$T$33:$Z$33)</f>
        <v>4.99</v>
      </c>
      <c r="AW88" s="96">
        <f>SUMIF(СиР!$T$25:$Z$25,$AN$5:$AN$244,СиР!$T$34:$Z$34)</f>
        <v>0</v>
      </c>
      <c r="AX88" s="96">
        <f>SUMIF(СиР!$T$25:$Z$25,$AN$5:$AN$244,СиР!$T$35:$Z$35)</f>
        <v>0</v>
      </c>
      <c r="AY88" s="96">
        <f>SUMIF(СиР!$T$25:$Z$25,$AN$5:$AN$244,СиР!$T$36:$Z$36)</f>
        <v>0</v>
      </c>
      <c r="AZ88" s="98">
        <f>SUMIF(СиР!$T$25:$Z$25,$AN$5:$AN$244,СиР!$T$37:$Z$37)</f>
        <v>0.93</v>
      </c>
      <c r="BA88" s="96">
        <f t="shared" si="268"/>
        <v>37.581610000000005</v>
      </c>
      <c r="BB88" s="237">
        <f t="shared" si="242"/>
        <v>15.737370000000004</v>
      </c>
      <c r="BC88" s="238">
        <f t="shared" si="243"/>
        <v>0</v>
      </c>
      <c r="BD88" s="96">
        <f t="shared" si="244"/>
        <v>6.6847000000000012</v>
      </c>
      <c r="BE88" s="96">
        <f t="shared" si="245"/>
        <v>1.7334900000000002</v>
      </c>
      <c r="BF88" s="96">
        <f t="shared" si="246"/>
        <v>0.36256000000000005</v>
      </c>
      <c r="BG88" s="96">
        <f t="shared" si="247"/>
        <v>0.67980000000000007</v>
      </c>
      <c r="BH88" s="96">
        <f t="shared" si="248"/>
        <v>5.6763300000000001</v>
      </c>
      <c r="BI88" s="96">
        <f t="shared" si="249"/>
        <v>5.65367</v>
      </c>
      <c r="BJ88" s="96">
        <f t="shared" si="250"/>
        <v>0</v>
      </c>
      <c r="BK88" s="96">
        <f t="shared" si="251"/>
        <v>0</v>
      </c>
      <c r="BL88" s="96">
        <f t="shared" si="252"/>
        <v>0</v>
      </c>
      <c r="BM88" s="98">
        <f t="shared" si="253"/>
        <v>1.0536900000000002</v>
      </c>
      <c r="BN88" s="113">
        <f t="shared" si="254"/>
        <v>1537491.7202860003</v>
      </c>
      <c r="BO88" s="250">
        <f t="shared" si="269"/>
        <v>643827.55486200016</v>
      </c>
      <c r="BP88" s="250">
        <f t="shared" si="270"/>
        <v>0</v>
      </c>
      <c r="BQ88" s="113">
        <f t="shared" si="271"/>
        <v>273476.06722000003</v>
      </c>
      <c r="BR88" s="113">
        <f t="shared" si="272"/>
        <v>70918.369974000001</v>
      </c>
      <c r="BS88" s="113">
        <f t="shared" si="273"/>
        <v>14832.600256000002</v>
      </c>
      <c r="BT88" s="113">
        <f t="shared" si="274"/>
        <v>27811.125480000006</v>
      </c>
      <c r="BU88" s="113">
        <f t="shared" si="275"/>
        <v>232222.89775800001</v>
      </c>
      <c r="BV88" s="113">
        <f t="shared" si="276"/>
        <v>231295.86024200002</v>
      </c>
      <c r="BW88" s="113">
        <f t="shared" si="277"/>
        <v>0</v>
      </c>
      <c r="BX88" s="113">
        <f t="shared" si="278"/>
        <v>0</v>
      </c>
      <c r="BY88" s="113">
        <f t="shared" si="279"/>
        <v>0</v>
      </c>
      <c r="BZ88" s="113">
        <f t="shared" si="280"/>
        <v>43107.244494000013</v>
      </c>
    </row>
    <row r="89" spans="1:78" ht="12" customHeight="1" x14ac:dyDescent="0.25">
      <c r="A89" s="18">
        <f t="shared" si="255"/>
        <v>85</v>
      </c>
      <c r="B89" s="6" t="s">
        <v>255</v>
      </c>
      <c r="C89" s="10">
        <f t="shared" si="241"/>
        <v>3071.9</v>
      </c>
      <c r="D89" s="7">
        <v>3071.9</v>
      </c>
      <c r="E89" s="7">
        <v>0</v>
      </c>
      <c r="F89" s="7">
        <v>340.85</v>
      </c>
      <c r="G89" s="18" t="s">
        <v>286</v>
      </c>
      <c r="H89" s="16">
        <v>3</v>
      </c>
      <c r="I89" s="16" t="s">
        <v>276</v>
      </c>
      <c r="J89" s="5">
        <v>45.06</v>
      </c>
      <c r="K89" s="17">
        <v>5.0999999999999996</v>
      </c>
      <c r="L89" s="17">
        <v>8.6300000000000008</v>
      </c>
      <c r="M89" s="17">
        <v>13.43</v>
      </c>
      <c r="N89" s="17">
        <v>6.91</v>
      </c>
      <c r="O89" s="17">
        <v>3.15</v>
      </c>
      <c r="P89" s="17">
        <v>1.81</v>
      </c>
      <c r="Q89" s="17">
        <v>5.77</v>
      </c>
      <c r="R89" s="17">
        <v>0.26</v>
      </c>
      <c r="S89" s="3">
        <v>40</v>
      </c>
      <c r="T89" s="3">
        <v>40</v>
      </c>
      <c r="U89" s="3">
        <v>2604.04</v>
      </c>
      <c r="V89" s="17">
        <v>195.98199600000001</v>
      </c>
      <c r="W89" s="3">
        <v>42.3</v>
      </c>
      <c r="X89" s="3">
        <v>2604.04</v>
      </c>
      <c r="Y89" s="17">
        <v>7.85</v>
      </c>
      <c r="Z89" s="4">
        <v>0</v>
      </c>
      <c r="AA89" s="17">
        <v>6.73</v>
      </c>
      <c r="AB89" s="17">
        <v>10.67</v>
      </c>
      <c r="AC89" s="17">
        <v>14</v>
      </c>
      <c r="AD89" s="5">
        <f t="shared" si="186"/>
        <v>830518.88400000008</v>
      </c>
      <c r="AE89" s="17">
        <f t="shared" si="187"/>
        <v>94000.139999999985</v>
      </c>
      <c r="AF89" s="17">
        <f t="shared" si="188"/>
        <v>159062.98200000002</v>
      </c>
      <c r="AG89" s="17">
        <f t="shared" si="189"/>
        <v>247533.70199999999</v>
      </c>
      <c r="AH89" s="17">
        <f t="shared" si="190"/>
        <v>127360.97400000002</v>
      </c>
      <c r="AI89" s="17">
        <f t="shared" si="191"/>
        <v>58058.91</v>
      </c>
      <c r="AJ89" s="17">
        <f t="shared" si="192"/>
        <v>33360.834000000003</v>
      </c>
      <c r="AK89" s="17">
        <f t="shared" si="193"/>
        <v>106349.17799999999</v>
      </c>
      <c r="AL89" s="17">
        <f t="shared" si="194"/>
        <v>4792.1640000000007</v>
      </c>
      <c r="AN89" s="96">
        <f>SUMIF('Page 1'!$L:$L,$B:$B,'Page 1'!$S:$S)</f>
        <v>48.44</v>
      </c>
      <c r="AO89" s="237">
        <f>SUMIF(СиР!$T$25:$Z$25,$AN$5:$AN$244,СиР!$T$26:$Z$26)</f>
        <v>18.489999999999998</v>
      </c>
      <c r="AP89" s="238"/>
      <c r="AQ89" s="96">
        <f>SUMIF(СиР!$T$25:$Z$25,$AN$5:$AN$244,СиР!$T$28:$Z$28)</f>
        <v>6.67</v>
      </c>
      <c r="AR89" s="96">
        <f>SUMIF(СиР!$T$25:$Z$25,$AN$5:$AN$244,СиР!$T$29:$Z$29)</f>
        <v>1.53</v>
      </c>
      <c r="AS89" s="96">
        <f>SUMIF(СиР!$T$25:$Z$25,$AN$5:$AN$244,СиР!$T$30:$Z$30)</f>
        <v>0.32</v>
      </c>
      <c r="AT89" s="96">
        <f>SUMIF(СиР!$T$25:$Z$25,$AN$5:$AN$244,СиР!$T$31:$Z$31)</f>
        <v>0.87</v>
      </c>
      <c r="AU89" s="96">
        <f>SUMIF(СиР!$T$25:$Z$25,$AN$5:$AN$244,СиР!$T$32:$Z$32)</f>
        <v>5.01</v>
      </c>
      <c r="AV89" s="96">
        <f>SUMIF(СиР!$T$25:$Z$25,$AN$5:$AN$244,СиР!$T$33:$Z$33)</f>
        <v>4.99</v>
      </c>
      <c r="AW89" s="96">
        <f>SUMIF(СиР!$T$25:$Z$25,$AN$5:$AN$244,СиР!$T$34:$Z$34)</f>
        <v>2.7</v>
      </c>
      <c r="AX89" s="96">
        <f>SUMIF(СиР!$T$25:$Z$25,$AN$5:$AN$244,СиР!$T$35:$Z$35)</f>
        <v>6.46</v>
      </c>
      <c r="AY89" s="96">
        <f>SUMIF(СиР!$T$25:$Z$25,$AN$5:$AN$244,СиР!$T$36:$Z$36)</f>
        <v>0.47</v>
      </c>
      <c r="AZ89" s="98">
        <f>SUMIF(СиР!$T$25:$Z$25,$AN$5:$AN$244,СиР!$T$37:$Z$37)</f>
        <v>0.93</v>
      </c>
      <c r="BA89" s="96">
        <f t="shared" si="268"/>
        <v>54.88252</v>
      </c>
      <c r="BB89" s="237">
        <f t="shared" si="242"/>
        <v>20.949169999999999</v>
      </c>
      <c r="BC89" s="238">
        <f t="shared" si="243"/>
        <v>0</v>
      </c>
      <c r="BD89" s="96">
        <f t="shared" si="244"/>
        <v>7.5571100000000007</v>
      </c>
      <c r="BE89" s="96">
        <f t="shared" si="245"/>
        <v>1.7334900000000002</v>
      </c>
      <c r="BF89" s="96">
        <f t="shared" si="246"/>
        <v>0.36256000000000005</v>
      </c>
      <c r="BG89" s="96">
        <f t="shared" si="247"/>
        <v>0.98571000000000009</v>
      </c>
      <c r="BH89" s="96">
        <f t="shared" si="248"/>
        <v>5.6763300000000001</v>
      </c>
      <c r="BI89" s="96">
        <f t="shared" si="249"/>
        <v>5.65367</v>
      </c>
      <c r="BJ89" s="96">
        <f t="shared" si="250"/>
        <v>3.0591000000000004</v>
      </c>
      <c r="BK89" s="96">
        <f t="shared" si="251"/>
        <v>7.3191800000000002</v>
      </c>
      <c r="BL89" s="96">
        <f t="shared" si="252"/>
        <v>0.53250999999999993</v>
      </c>
      <c r="BM89" s="98">
        <f t="shared" si="253"/>
        <v>1.05369</v>
      </c>
      <c r="BN89" s="113">
        <f t="shared" si="254"/>
        <v>1983541.80388</v>
      </c>
      <c r="BO89" s="250">
        <f t="shared" si="269"/>
        <v>757136.41522999993</v>
      </c>
      <c r="BP89" s="250">
        <f t="shared" si="270"/>
        <v>0</v>
      </c>
      <c r="BQ89" s="113">
        <f t="shared" si="271"/>
        <v>273126.00809000002</v>
      </c>
      <c r="BR89" s="113">
        <f t="shared" si="272"/>
        <v>62651.093310000004</v>
      </c>
      <c r="BS89" s="113">
        <f t="shared" si="273"/>
        <v>13103.496640000001</v>
      </c>
      <c r="BT89" s="113">
        <f t="shared" si="274"/>
        <v>35625.131490000007</v>
      </c>
      <c r="BU89" s="113">
        <f t="shared" si="275"/>
        <v>205151.61927</v>
      </c>
      <c r="BV89" s="113">
        <f t="shared" si="276"/>
        <v>204332.65072999999</v>
      </c>
      <c r="BW89" s="113">
        <f t="shared" si="277"/>
        <v>110560.75290000002</v>
      </c>
      <c r="BX89" s="113">
        <f t="shared" si="278"/>
        <v>264526.83842000004</v>
      </c>
      <c r="BY89" s="113">
        <f t="shared" si="279"/>
        <v>19245.760689999996</v>
      </c>
      <c r="BZ89" s="113">
        <f t="shared" si="280"/>
        <v>38082.037109999997</v>
      </c>
    </row>
    <row r="90" spans="1:78" ht="12" customHeight="1" x14ac:dyDescent="0.25">
      <c r="A90" s="18">
        <f t="shared" si="255"/>
        <v>86</v>
      </c>
      <c r="B90" s="6" t="s">
        <v>264</v>
      </c>
      <c r="C90" s="10">
        <f t="shared" si="241"/>
        <v>3039.4</v>
      </c>
      <c r="D90" s="7">
        <v>3039.4</v>
      </c>
      <c r="E90" s="7">
        <v>0</v>
      </c>
      <c r="F90" s="7">
        <v>337.25</v>
      </c>
      <c r="G90" s="18" t="s">
        <v>286</v>
      </c>
      <c r="H90" s="16">
        <v>3</v>
      </c>
      <c r="I90" s="16" t="s">
        <v>276</v>
      </c>
      <c r="J90" s="5">
        <v>45.06</v>
      </c>
      <c r="K90" s="17">
        <v>5.0999999999999996</v>
      </c>
      <c r="L90" s="17">
        <v>8.6300000000000008</v>
      </c>
      <c r="M90" s="17">
        <v>13.43</v>
      </c>
      <c r="N90" s="17">
        <v>6.91</v>
      </c>
      <c r="O90" s="17">
        <v>3.15</v>
      </c>
      <c r="P90" s="17">
        <v>1.81</v>
      </c>
      <c r="Q90" s="17">
        <v>5.77</v>
      </c>
      <c r="R90" s="17">
        <v>0.26</v>
      </c>
      <c r="S90" s="3">
        <v>40</v>
      </c>
      <c r="T90" s="3">
        <v>40</v>
      </c>
      <c r="U90" s="3">
        <v>2604.04</v>
      </c>
      <c r="V90" s="17">
        <v>195.98199600000001</v>
      </c>
      <c r="W90" s="3">
        <v>42.3</v>
      </c>
      <c r="X90" s="3">
        <v>2604.04</v>
      </c>
      <c r="Y90" s="17">
        <v>7.85</v>
      </c>
      <c r="Z90" s="4">
        <v>0</v>
      </c>
      <c r="AA90" s="17">
        <v>6.73</v>
      </c>
      <c r="AB90" s="17">
        <v>10.67</v>
      </c>
      <c r="AC90" s="17">
        <v>14</v>
      </c>
      <c r="AD90" s="5">
        <f t="shared" si="186"/>
        <v>821732.18400000001</v>
      </c>
      <c r="AE90" s="17">
        <f t="shared" si="187"/>
        <v>93005.639999999985</v>
      </c>
      <c r="AF90" s="17">
        <f t="shared" si="188"/>
        <v>157380.13200000004</v>
      </c>
      <c r="AG90" s="17">
        <f t="shared" si="189"/>
        <v>244914.85200000001</v>
      </c>
      <c r="AH90" s="17">
        <f t="shared" si="190"/>
        <v>126013.524</v>
      </c>
      <c r="AI90" s="17">
        <f t="shared" si="191"/>
        <v>57444.66</v>
      </c>
      <c r="AJ90" s="17">
        <f t="shared" si="192"/>
        <v>33007.884000000005</v>
      </c>
      <c r="AK90" s="17">
        <f t="shared" si="193"/>
        <v>105224.02799999999</v>
      </c>
      <c r="AL90" s="17">
        <f t="shared" si="194"/>
        <v>4741.4639999999999</v>
      </c>
      <c r="AN90" s="96">
        <f>SUMIF('Page 1'!$L:$L,$B:$B,'Page 1'!$S:$S)</f>
        <v>48.44</v>
      </c>
      <c r="AO90" s="237">
        <f>SUMIF(СиР!$T$25:$Z$25,$AN$5:$AN$244,СиР!$T$26:$Z$26)</f>
        <v>18.489999999999998</v>
      </c>
      <c r="AP90" s="238"/>
      <c r="AQ90" s="96">
        <f>SUMIF(СиР!$T$25:$Z$25,$AN$5:$AN$244,СиР!$T$28:$Z$28)</f>
        <v>6.67</v>
      </c>
      <c r="AR90" s="96">
        <f>SUMIF(СиР!$T$25:$Z$25,$AN$5:$AN$244,СиР!$T$29:$Z$29)</f>
        <v>1.53</v>
      </c>
      <c r="AS90" s="96">
        <f>SUMIF(СиР!$T$25:$Z$25,$AN$5:$AN$244,СиР!$T$30:$Z$30)</f>
        <v>0.32</v>
      </c>
      <c r="AT90" s="96">
        <f>SUMIF(СиР!$T$25:$Z$25,$AN$5:$AN$244,СиР!$T$31:$Z$31)</f>
        <v>0.87</v>
      </c>
      <c r="AU90" s="96">
        <f>SUMIF(СиР!$T$25:$Z$25,$AN$5:$AN$244,СиР!$T$32:$Z$32)</f>
        <v>5.01</v>
      </c>
      <c r="AV90" s="96">
        <f>SUMIF(СиР!$T$25:$Z$25,$AN$5:$AN$244,СиР!$T$33:$Z$33)</f>
        <v>4.99</v>
      </c>
      <c r="AW90" s="96">
        <f>SUMIF(СиР!$T$25:$Z$25,$AN$5:$AN$244,СиР!$T$34:$Z$34)</f>
        <v>2.7</v>
      </c>
      <c r="AX90" s="96">
        <f>SUMIF(СиР!$T$25:$Z$25,$AN$5:$AN$244,СиР!$T$35:$Z$35)</f>
        <v>6.46</v>
      </c>
      <c r="AY90" s="96">
        <f>SUMIF(СиР!$T$25:$Z$25,$AN$5:$AN$244,СиР!$T$36:$Z$36)</f>
        <v>0.47</v>
      </c>
      <c r="AZ90" s="98">
        <f>SUMIF(СиР!$T$25:$Z$25,$AN$5:$AN$244,СиР!$T$37:$Z$37)</f>
        <v>0.93</v>
      </c>
      <c r="BA90" s="96">
        <f t="shared" si="268"/>
        <v>54.88252</v>
      </c>
      <c r="BB90" s="237">
        <f t="shared" si="242"/>
        <v>20.949169999999999</v>
      </c>
      <c r="BC90" s="238">
        <f t="shared" si="243"/>
        <v>0</v>
      </c>
      <c r="BD90" s="96">
        <f t="shared" si="244"/>
        <v>7.5571100000000007</v>
      </c>
      <c r="BE90" s="96">
        <f t="shared" si="245"/>
        <v>1.7334900000000002</v>
      </c>
      <c r="BF90" s="96">
        <f t="shared" si="246"/>
        <v>0.36256000000000005</v>
      </c>
      <c r="BG90" s="96">
        <f t="shared" si="247"/>
        <v>0.98571000000000009</v>
      </c>
      <c r="BH90" s="96">
        <f t="shared" si="248"/>
        <v>5.6763300000000001</v>
      </c>
      <c r="BI90" s="96">
        <f t="shared" si="249"/>
        <v>5.65367</v>
      </c>
      <c r="BJ90" s="96">
        <f t="shared" si="250"/>
        <v>3.0591000000000004</v>
      </c>
      <c r="BK90" s="96">
        <f t="shared" si="251"/>
        <v>7.3191800000000002</v>
      </c>
      <c r="BL90" s="96">
        <f t="shared" si="252"/>
        <v>0.53250999999999993</v>
      </c>
      <c r="BM90" s="98">
        <f t="shared" si="253"/>
        <v>1.05369</v>
      </c>
      <c r="BN90" s="113">
        <f t="shared" si="254"/>
        <v>1962556.3848799998</v>
      </c>
      <c r="BO90" s="250">
        <f t="shared" si="269"/>
        <v>749126.08497999993</v>
      </c>
      <c r="BP90" s="250">
        <f t="shared" si="270"/>
        <v>0</v>
      </c>
      <c r="BQ90" s="113">
        <f t="shared" si="271"/>
        <v>270236.39734000002</v>
      </c>
      <c r="BR90" s="113">
        <f t="shared" si="272"/>
        <v>61988.259060000004</v>
      </c>
      <c r="BS90" s="113">
        <f t="shared" si="273"/>
        <v>12964.86464</v>
      </c>
      <c r="BT90" s="113">
        <f t="shared" si="274"/>
        <v>35248.225740000002</v>
      </c>
      <c r="BU90" s="113">
        <f t="shared" si="275"/>
        <v>202981.16201999999</v>
      </c>
      <c r="BV90" s="113">
        <f t="shared" si="276"/>
        <v>202170.85798</v>
      </c>
      <c r="BW90" s="113">
        <f t="shared" si="277"/>
        <v>109391.04540000002</v>
      </c>
      <c r="BX90" s="113">
        <f t="shared" si="278"/>
        <v>261728.20492000002</v>
      </c>
      <c r="BY90" s="113">
        <f t="shared" si="279"/>
        <v>19042.144939999995</v>
      </c>
      <c r="BZ90" s="113">
        <f t="shared" si="280"/>
        <v>37679.137859999995</v>
      </c>
    </row>
    <row r="91" spans="1:78" ht="12" customHeight="1" x14ac:dyDescent="0.25">
      <c r="A91" s="18">
        <f t="shared" si="255"/>
        <v>87</v>
      </c>
      <c r="B91" s="6" t="s">
        <v>65</v>
      </c>
      <c r="C91" s="10">
        <f t="shared" si="241"/>
        <v>8990.7000000000007</v>
      </c>
      <c r="D91" s="7">
        <v>8990.7000000000007</v>
      </c>
      <c r="E91" s="7">
        <v>0</v>
      </c>
      <c r="F91" s="7">
        <v>835.8</v>
      </c>
      <c r="G91" s="18" t="s">
        <v>286</v>
      </c>
      <c r="H91" s="16">
        <v>3</v>
      </c>
      <c r="I91" s="16" t="s">
        <v>276</v>
      </c>
      <c r="J91" s="5">
        <v>45.06</v>
      </c>
      <c r="K91" s="17">
        <v>5.0999999999999996</v>
      </c>
      <c r="L91" s="17">
        <v>8.6300000000000008</v>
      </c>
      <c r="M91" s="17">
        <v>13.43</v>
      </c>
      <c r="N91" s="17">
        <v>6.91</v>
      </c>
      <c r="O91" s="17">
        <v>3.15</v>
      </c>
      <c r="P91" s="17">
        <v>1.81</v>
      </c>
      <c r="Q91" s="17">
        <v>5.77</v>
      </c>
      <c r="R91" s="17">
        <v>0.26</v>
      </c>
      <c r="S91" s="3">
        <v>40</v>
      </c>
      <c r="T91" s="3">
        <v>40</v>
      </c>
      <c r="U91" s="3">
        <v>2604.04</v>
      </c>
      <c r="V91" s="17">
        <v>195.98199600000001</v>
      </c>
      <c r="W91" s="3">
        <v>42.3</v>
      </c>
      <c r="X91" s="3">
        <v>2604.04</v>
      </c>
      <c r="Y91" s="17">
        <v>7.85</v>
      </c>
      <c r="Z91" s="4">
        <v>0</v>
      </c>
      <c r="AA91" s="17">
        <v>6.73</v>
      </c>
      <c r="AB91" s="17">
        <v>10.67</v>
      </c>
      <c r="AC91" s="17">
        <v>14</v>
      </c>
      <c r="AD91" s="5">
        <f t="shared" si="186"/>
        <v>2430725.6520000002</v>
      </c>
      <c r="AE91" s="17">
        <f t="shared" si="187"/>
        <v>275115.42</v>
      </c>
      <c r="AF91" s="17">
        <f t="shared" si="188"/>
        <v>465538.44600000005</v>
      </c>
      <c r="AG91" s="17">
        <f t="shared" si="189"/>
        <v>724470.60600000003</v>
      </c>
      <c r="AH91" s="17">
        <f t="shared" si="190"/>
        <v>372754.42200000002</v>
      </c>
      <c r="AI91" s="17">
        <f t="shared" si="191"/>
        <v>169924.23</v>
      </c>
      <c r="AJ91" s="17">
        <f t="shared" si="192"/>
        <v>97639.002000000008</v>
      </c>
      <c r="AK91" s="17">
        <f t="shared" si="193"/>
        <v>311258.03399999999</v>
      </c>
      <c r="AL91" s="17">
        <f t="shared" si="194"/>
        <v>14025.492000000002</v>
      </c>
      <c r="AN91" s="96">
        <f>SUMIF('Page 1'!$L:$L,$B:$B,'Page 1'!$S:$S)</f>
        <v>48.44</v>
      </c>
      <c r="AO91" s="237">
        <f>SUMIF(СиР!$T$25:$Z$25,$AN$5:$AN$244,СиР!$T$26:$Z$26)</f>
        <v>18.489999999999998</v>
      </c>
      <c r="AP91" s="238"/>
      <c r="AQ91" s="96">
        <f>SUMIF(СиР!$T$25:$Z$25,$AN$5:$AN$244,СиР!$T$28:$Z$28)</f>
        <v>6.67</v>
      </c>
      <c r="AR91" s="96">
        <f>SUMIF(СиР!$T$25:$Z$25,$AN$5:$AN$244,СиР!$T$29:$Z$29)</f>
        <v>1.53</v>
      </c>
      <c r="AS91" s="96">
        <f>SUMIF(СиР!$T$25:$Z$25,$AN$5:$AN$244,СиР!$T$30:$Z$30)</f>
        <v>0.32</v>
      </c>
      <c r="AT91" s="96">
        <f>SUMIF(СиР!$T$25:$Z$25,$AN$5:$AN$244,СиР!$T$31:$Z$31)</f>
        <v>0.87</v>
      </c>
      <c r="AU91" s="96">
        <f>SUMIF(СиР!$T$25:$Z$25,$AN$5:$AN$244,СиР!$T$32:$Z$32)</f>
        <v>5.01</v>
      </c>
      <c r="AV91" s="96">
        <f>SUMIF(СиР!$T$25:$Z$25,$AN$5:$AN$244,СиР!$T$33:$Z$33)</f>
        <v>4.99</v>
      </c>
      <c r="AW91" s="96">
        <f>SUMIF(СиР!$T$25:$Z$25,$AN$5:$AN$244,СиР!$T$34:$Z$34)</f>
        <v>2.7</v>
      </c>
      <c r="AX91" s="96">
        <f>SUMIF(СиР!$T$25:$Z$25,$AN$5:$AN$244,СиР!$T$35:$Z$35)</f>
        <v>6.46</v>
      </c>
      <c r="AY91" s="96">
        <f>SUMIF(СиР!$T$25:$Z$25,$AN$5:$AN$244,СиР!$T$36:$Z$36)</f>
        <v>0.47</v>
      </c>
      <c r="AZ91" s="98">
        <f>SUMIF(СиР!$T$25:$Z$25,$AN$5:$AN$244,СиР!$T$37:$Z$37)</f>
        <v>0.93</v>
      </c>
      <c r="BA91" s="96">
        <f t="shared" si="268"/>
        <v>54.88252</v>
      </c>
      <c r="BB91" s="237">
        <f t="shared" si="242"/>
        <v>20.949169999999999</v>
      </c>
      <c r="BC91" s="238">
        <f t="shared" si="243"/>
        <v>0</v>
      </c>
      <c r="BD91" s="96">
        <f t="shared" si="244"/>
        <v>7.5571100000000007</v>
      </c>
      <c r="BE91" s="96">
        <f t="shared" si="245"/>
        <v>1.7334900000000002</v>
      </c>
      <c r="BF91" s="96">
        <f t="shared" si="246"/>
        <v>0.36256000000000005</v>
      </c>
      <c r="BG91" s="96">
        <f t="shared" si="247"/>
        <v>0.98571000000000009</v>
      </c>
      <c r="BH91" s="96">
        <f t="shared" si="248"/>
        <v>5.6763300000000001</v>
      </c>
      <c r="BI91" s="96">
        <f t="shared" si="249"/>
        <v>5.65367</v>
      </c>
      <c r="BJ91" s="96">
        <f t="shared" si="250"/>
        <v>3.0591000000000004</v>
      </c>
      <c r="BK91" s="96">
        <f t="shared" si="251"/>
        <v>7.3191800000000002</v>
      </c>
      <c r="BL91" s="96">
        <f t="shared" si="252"/>
        <v>0.53250999999999993</v>
      </c>
      <c r="BM91" s="98">
        <f t="shared" si="253"/>
        <v>1.05369</v>
      </c>
      <c r="BN91" s="113">
        <f t="shared" si="254"/>
        <v>5805341.7416400015</v>
      </c>
      <c r="BO91" s="250">
        <f t="shared" si="269"/>
        <v>2215953.1131899999</v>
      </c>
      <c r="BP91" s="250">
        <f t="shared" si="270"/>
        <v>0</v>
      </c>
      <c r="BQ91" s="113">
        <f t="shared" si="271"/>
        <v>799373.02677000011</v>
      </c>
      <c r="BR91" s="113">
        <f t="shared" si="272"/>
        <v>183364.42743000001</v>
      </c>
      <c r="BS91" s="113">
        <f t="shared" si="273"/>
        <v>38350.729920000005</v>
      </c>
      <c r="BT91" s="113">
        <f t="shared" si="274"/>
        <v>104266.04697000002</v>
      </c>
      <c r="BU91" s="113">
        <f t="shared" si="275"/>
        <v>600428.61531000002</v>
      </c>
      <c r="BV91" s="113">
        <f t="shared" si="276"/>
        <v>598031.69469000003</v>
      </c>
      <c r="BW91" s="113">
        <f t="shared" si="277"/>
        <v>323584.28370000009</v>
      </c>
      <c r="BX91" s="113">
        <f t="shared" si="278"/>
        <v>774205.3602600001</v>
      </c>
      <c r="BY91" s="113">
        <f t="shared" si="279"/>
        <v>56327.634569999995</v>
      </c>
      <c r="BZ91" s="113">
        <f t="shared" si="280"/>
        <v>111456.80882999999</v>
      </c>
    </row>
    <row r="92" spans="1:78" ht="12" customHeight="1" x14ac:dyDescent="0.25">
      <c r="A92" s="18">
        <f t="shared" si="255"/>
        <v>88</v>
      </c>
      <c r="B92" s="6" t="s">
        <v>66</v>
      </c>
      <c r="C92" s="10">
        <f t="shared" si="241"/>
        <v>3242.2</v>
      </c>
      <c r="D92" s="7">
        <v>2712.7</v>
      </c>
      <c r="E92" s="7">
        <v>529.5</v>
      </c>
      <c r="F92" s="7">
        <v>305.5</v>
      </c>
      <c r="G92" s="18" t="s">
        <v>286</v>
      </c>
      <c r="H92" s="16">
        <v>7</v>
      </c>
      <c r="I92" s="16" t="s">
        <v>276</v>
      </c>
      <c r="J92" s="5">
        <v>31</v>
      </c>
      <c r="K92" s="17">
        <v>5.0999999999999996</v>
      </c>
      <c r="L92" s="17">
        <v>6.59</v>
      </c>
      <c r="M92" s="17">
        <v>8.98</v>
      </c>
      <c r="N92" s="17">
        <v>6.92</v>
      </c>
      <c r="O92" s="17">
        <v>3.15</v>
      </c>
      <c r="P92" s="17">
        <v>0</v>
      </c>
      <c r="Q92" s="17">
        <v>0</v>
      </c>
      <c r="R92" s="17">
        <v>0.26</v>
      </c>
      <c r="S92" s="3">
        <v>40</v>
      </c>
      <c r="T92" s="3">
        <v>40</v>
      </c>
      <c r="U92" s="3">
        <v>2604.04</v>
      </c>
      <c r="V92" s="17">
        <v>195.98199600000001</v>
      </c>
      <c r="W92" s="3">
        <v>42.3</v>
      </c>
      <c r="X92" s="3">
        <v>2604.04</v>
      </c>
      <c r="Y92" s="17">
        <v>7.85</v>
      </c>
      <c r="Z92" s="4">
        <v>0</v>
      </c>
      <c r="AA92" s="17">
        <v>6.73</v>
      </c>
      <c r="AB92" s="17">
        <v>10.67</v>
      </c>
      <c r="AC92" s="17">
        <v>14</v>
      </c>
      <c r="AD92" s="5">
        <f t="shared" si="186"/>
        <v>603049.19999999995</v>
      </c>
      <c r="AE92" s="17">
        <f t="shared" si="187"/>
        <v>99211.319999999978</v>
      </c>
      <c r="AF92" s="17">
        <f t="shared" si="188"/>
        <v>128196.58799999999</v>
      </c>
      <c r="AG92" s="17">
        <f t="shared" si="189"/>
        <v>174689.73599999998</v>
      </c>
      <c r="AH92" s="17">
        <f t="shared" si="190"/>
        <v>134616.14399999997</v>
      </c>
      <c r="AI92" s="17">
        <f t="shared" si="191"/>
        <v>61277.579999999987</v>
      </c>
      <c r="AJ92" s="17">
        <f t="shared" si="192"/>
        <v>0</v>
      </c>
      <c r="AK92" s="17">
        <f t="shared" si="193"/>
        <v>0</v>
      </c>
      <c r="AL92" s="17">
        <f t="shared" si="194"/>
        <v>5057.8320000000003</v>
      </c>
      <c r="AN92" s="96">
        <f>SUMIF('Page 1'!$L:$L,$B:$B,'Page 1'!$S:$S)</f>
        <v>33.17</v>
      </c>
      <c r="AO92" s="237">
        <f>SUMIF(СиР!$T$25:$Z$25,$AN$5:$AN$244,СиР!$T$26:$Z$26)</f>
        <v>13.89</v>
      </c>
      <c r="AP92" s="238"/>
      <c r="AQ92" s="96">
        <f>SUMIF(СиР!$T$25:$Z$25,$AN$5:$AN$244,СиР!$T$28:$Z$28)</f>
        <v>5.9</v>
      </c>
      <c r="AR92" s="96">
        <f>SUMIF(СиР!$T$25:$Z$25,$AN$5:$AN$244,СиР!$T$29:$Z$29)</f>
        <v>1.53</v>
      </c>
      <c r="AS92" s="96">
        <f>SUMIF(СиР!$T$25:$Z$25,$AN$5:$AN$244,СиР!$T$30:$Z$30)</f>
        <v>0.32</v>
      </c>
      <c r="AT92" s="96">
        <f>SUMIF(СиР!$T$25:$Z$25,$AN$5:$AN$244,СиР!$T$31:$Z$31)</f>
        <v>0.6</v>
      </c>
      <c r="AU92" s="96">
        <f>SUMIF(СиР!$T$25:$Z$25,$AN$5:$AN$244,СиР!$T$32:$Z$32)</f>
        <v>5.01</v>
      </c>
      <c r="AV92" s="96">
        <f>SUMIF(СиР!$T$25:$Z$25,$AN$5:$AN$244,СиР!$T$33:$Z$33)</f>
        <v>4.99</v>
      </c>
      <c r="AW92" s="96">
        <f>SUMIF(СиР!$T$25:$Z$25,$AN$5:$AN$244,СиР!$T$34:$Z$34)</f>
        <v>0</v>
      </c>
      <c r="AX92" s="96">
        <f>SUMIF(СиР!$T$25:$Z$25,$AN$5:$AN$244,СиР!$T$35:$Z$35)</f>
        <v>0</v>
      </c>
      <c r="AY92" s="96">
        <f>SUMIF(СиР!$T$25:$Z$25,$AN$5:$AN$244,СиР!$T$36:$Z$36)</f>
        <v>0</v>
      </c>
      <c r="AZ92" s="98">
        <f>SUMIF(СиР!$T$25:$Z$25,$AN$5:$AN$244,СиР!$T$37:$Z$37)</f>
        <v>0.93</v>
      </c>
      <c r="BA92" s="96">
        <f t="shared" si="268"/>
        <v>37.581610000000005</v>
      </c>
      <c r="BB92" s="237">
        <f t="shared" si="242"/>
        <v>15.737370000000004</v>
      </c>
      <c r="BC92" s="238">
        <f t="shared" si="243"/>
        <v>0</v>
      </c>
      <c r="BD92" s="96">
        <f t="shared" si="244"/>
        <v>6.6847000000000012</v>
      </c>
      <c r="BE92" s="96">
        <f t="shared" si="245"/>
        <v>1.7334900000000002</v>
      </c>
      <c r="BF92" s="96">
        <f t="shared" si="246"/>
        <v>0.36256000000000005</v>
      </c>
      <c r="BG92" s="96">
        <f t="shared" si="247"/>
        <v>0.67980000000000007</v>
      </c>
      <c r="BH92" s="96">
        <f t="shared" si="248"/>
        <v>5.6763300000000001</v>
      </c>
      <c r="BI92" s="96">
        <f t="shared" si="249"/>
        <v>5.65367</v>
      </c>
      <c r="BJ92" s="96">
        <f t="shared" si="250"/>
        <v>0</v>
      </c>
      <c r="BK92" s="96">
        <f t="shared" si="251"/>
        <v>0</v>
      </c>
      <c r="BL92" s="96">
        <f t="shared" si="252"/>
        <v>0</v>
      </c>
      <c r="BM92" s="98">
        <f t="shared" si="253"/>
        <v>1.0536900000000002</v>
      </c>
      <c r="BN92" s="113">
        <f t="shared" si="254"/>
        <v>1433558.5074200002</v>
      </c>
      <c r="BO92" s="250">
        <f t="shared" si="269"/>
        <v>600305.32614000014</v>
      </c>
      <c r="BP92" s="250">
        <f t="shared" si="270"/>
        <v>0</v>
      </c>
      <c r="BQ92" s="113">
        <f t="shared" si="271"/>
        <v>254989.3034</v>
      </c>
      <c r="BR92" s="113">
        <f t="shared" si="272"/>
        <v>66124.344779999999</v>
      </c>
      <c r="BS92" s="113">
        <f t="shared" si="273"/>
        <v>13829.928319999999</v>
      </c>
      <c r="BT92" s="113">
        <f t="shared" si="274"/>
        <v>25931.115600000001</v>
      </c>
      <c r="BU92" s="113">
        <f t="shared" si="275"/>
        <v>216524.81525999997</v>
      </c>
      <c r="BV92" s="113">
        <f t="shared" si="276"/>
        <v>215660.44473999998</v>
      </c>
      <c r="BW92" s="113">
        <f t="shared" si="277"/>
        <v>0</v>
      </c>
      <c r="BX92" s="113">
        <f t="shared" si="278"/>
        <v>0</v>
      </c>
      <c r="BY92" s="113">
        <f t="shared" si="279"/>
        <v>0</v>
      </c>
      <c r="BZ92" s="113">
        <f t="shared" si="280"/>
        <v>40193.229180000002</v>
      </c>
    </row>
    <row r="93" spans="1:78" ht="12" customHeight="1" x14ac:dyDescent="0.25">
      <c r="A93" s="18">
        <f t="shared" si="255"/>
        <v>89</v>
      </c>
      <c r="B93" s="6" t="s">
        <v>67</v>
      </c>
      <c r="C93" s="10">
        <f t="shared" si="241"/>
        <v>3473.5</v>
      </c>
      <c r="D93" s="7">
        <v>3473.5</v>
      </c>
      <c r="E93" s="7">
        <v>0</v>
      </c>
      <c r="F93" s="7">
        <v>325.60000000000002</v>
      </c>
      <c r="G93" s="18" t="s">
        <v>286</v>
      </c>
      <c r="H93" s="16">
        <v>7</v>
      </c>
      <c r="I93" s="16" t="s">
        <v>276</v>
      </c>
      <c r="J93" s="5">
        <v>31</v>
      </c>
      <c r="K93" s="17">
        <v>5.0999999999999996</v>
      </c>
      <c r="L93" s="17">
        <v>6.59</v>
      </c>
      <c r="M93" s="17">
        <v>8.98</v>
      </c>
      <c r="N93" s="17">
        <v>6.92</v>
      </c>
      <c r="O93" s="17">
        <v>3.15</v>
      </c>
      <c r="P93" s="17">
        <v>0</v>
      </c>
      <c r="Q93" s="17">
        <v>0</v>
      </c>
      <c r="R93" s="17">
        <v>0.26</v>
      </c>
      <c r="S93" s="3">
        <v>40</v>
      </c>
      <c r="T93" s="3">
        <v>40</v>
      </c>
      <c r="U93" s="3">
        <v>2604.04</v>
      </c>
      <c r="V93" s="17">
        <v>195.98199600000001</v>
      </c>
      <c r="W93" s="3">
        <v>42.3</v>
      </c>
      <c r="X93" s="3">
        <v>2604.04</v>
      </c>
      <c r="Y93" s="17">
        <v>7.85</v>
      </c>
      <c r="Z93" s="4">
        <v>0</v>
      </c>
      <c r="AA93" s="17">
        <v>6.73</v>
      </c>
      <c r="AB93" s="17">
        <v>10.67</v>
      </c>
      <c r="AC93" s="17">
        <v>14</v>
      </c>
      <c r="AD93" s="5">
        <f t="shared" si="186"/>
        <v>646071</v>
      </c>
      <c r="AE93" s="17">
        <f t="shared" si="187"/>
        <v>106289.09999999999</v>
      </c>
      <c r="AF93" s="17">
        <f t="shared" si="188"/>
        <v>137342.19</v>
      </c>
      <c r="AG93" s="17">
        <f t="shared" si="189"/>
        <v>187152.18000000002</v>
      </c>
      <c r="AH93" s="17">
        <f t="shared" si="190"/>
        <v>144219.72</v>
      </c>
      <c r="AI93" s="17">
        <f t="shared" si="191"/>
        <v>65649.149999999994</v>
      </c>
      <c r="AJ93" s="17">
        <f t="shared" si="192"/>
        <v>0</v>
      </c>
      <c r="AK93" s="17">
        <f t="shared" si="193"/>
        <v>0</v>
      </c>
      <c r="AL93" s="17">
        <f t="shared" si="194"/>
        <v>5418.66</v>
      </c>
      <c r="AN93" s="96">
        <f>SUMIF('Page 1'!$L:$L,$B:$B,'Page 1'!$S:$S)</f>
        <v>33.17</v>
      </c>
      <c r="AO93" s="237">
        <f>SUMIF(СиР!$T$25:$Z$25,$AN$5:$AN$244,СиР!$T$26:$Z$26)</f>
        <v>13.89</v>
      </c>
      <c r="AP93" s="238"/>
      <c r="AQ93" s="96">
        <f>SUMIF(СиР!$T$25:$Z$25,$AN$5:$AN$244,СиР!$T$28:$Z$28)</f>
        <v>5.9</v>
      </c>
      <c r="AR93" s="96">
        <f>SUMIF(СиР!$T$25:$Z$25,$AN$5:$AN$244,СиР!$T$29:$Z$29)</f>
        <v>1.53</v>
      </c>
      <c r="AS93" s="96">
        <f>SUMIF(СиР!$T$25:$Z$25,$AN$5:$AN$244,СиР!$T$30:$Z$30)</f>
        <v>0.32</v>
      </c>
      <c r="AT93" s="96">
        <f>SUMIF(СиР!$T$25:$Z$25,$AN$5:$AN$244,СиР!$T$31:$Z$31)</f>
        <v>0.6</v>
      </c>
      <c r="AU93" s="96">
        <f>SUMIF(СиР!$T$25:$Z$25,$AN$5:$AN$244,СиР!$T$32:$Z$32)</f>
        <v>5.01</v>
      </c>
      <c r="AV93" s="96">
        <f>SUMIF(СиР!$T$25:$Z$25,$AN$5:$AN$244,СиР!$T$33:$Z$33)</f>
        <v>4.99</v>
      </c>
      <c r="AW93" s="96">
        <f>SUMIF(СиР!$T$25:$Z$25,$AN$5:$AN$244,СиР!$T$34:$Z$34)</f>
        <v>0</v>
      </c>
      <c r="AX93" s="96">
        <f>SUMIF(СиР!$T$25:$Z$25,$AN$5:$AN$244,СиР!$T$35:$Z$35)</f>
        <v>0</v>
      </c>
      <c r="AY93" s="96">
        <f>SUMIF(СиР!$T$25:$Z$25,$AN$5:$AN$244,СиР!$T$36:$Z$36)</f>
        <v>0</v>
      </c>
      <c r="AZ93" s="98">
        <f>SUMIF(СиР!$T$25:$Z$25,$AN$5:$AN$244,СиР!$T$37:$Z$37)</f>
        <v>0.93</v>
      </c>
      <c r="BA93" s="96">
        <f t="shared" si="268"/>
        <v>37.581610000000005</v>
      </c>
      <c r="BB93" s="237">
        <f t="shared" si="242"/>
        <v>15.737370000000004</v>
      </c>
      <c r="BC93" s="238">
        <f t="shared" si="243"/>
        <v>0</v>
      </c>
      <c r="BD93" s="96">
        <f t="shared" si="244"/>
        <v>6.6847000000000012</v>
      </c>
      <c r="BE93" s="96">
        <f t="shared" si="245"/>
        <v>1.7334900000000002</v>
      </c>
      <c r="BF93" s="96">
        <f t="shared" si="246"/>
        <v>0.36256000000000005</v>
      </c>
      <c r="BG93" s="96">
        <f t="shared" si="247"/>
        <v>0.67980000000000007</v>
      </c>
      <c r="BH93" s="96">
        <f t="shared" si="248"/>
        <v>5.6763300000000001</v>
      </c>
      <c r="BI93" s="96">
        <f t="shared" si="249"/>
        <v>5.65367</v>
      </c>
      <c r="BJ93" s="96">
        <f t="shared" si="250"/>
        <v>0</v>
      </c>
      <c r="BK93" s="96">
        <f t="shared" si="251"/>
        <v>0</v>
      </c>
      <c r="BL93" s="96">
        <f t="shared" si="252"/>
        <v>0</v>
      </c>
      <c r="BM93" s="98">
        <f t="shared" si="253"/>
        <v>1.0536900000000002</v>
      </c>
      <c r="BN93" s="113">
        <f t="shared" si="254"/>
        <v>1535829.2133500001</v>
      </c>
      <c r="BO93" s="250">
        <f t="shared" si="269"/>
        <v>643131.37695000018</v>
      </c>
      <c r="BP93" s="250">
        <f t="shared" si="270"/>
        <v>0</v>
      </c>
      <c r="BQ93" s="113">
        <f t="shared" si="271"/>
        <v>273180.35450000002</v>
      </c>
      <c r="BR93" s="113">
        <f t="shared" si="272"/>
        <v>70841.685150000005</v>
      </c>
      <c r="BS93" s="113">
        <f t="shared" si="273"/>
        <v>14816.561600000001</v>
      </c>
      <c r="BT93" s="113">
        <f t="shared" si="274"/>
        <v>27781.053000000004</v>
      </c>
      <c r="BU93" s="113">
        <f t="shared" si="275"/>
        <v>231971.79254999998</v>
      </c>
      <c r="BV93" s="113">
        <f t="shared" si="276"/>
        <v>231045.75745</v>
      </c>
      <c r="BW93" s="113">
        <f t="shared" si="277"/>
        <v>0</v>
      </c>
      <c r="BX93" s="113">
        <f t="shared" si="278"/>
        <v>0</v>
      </c>
      <c r="BY93" s="113">
        <f t="shared" si="279"/>
        <v>0</v>
      </c>
      <c r="BZ93" s="113">
        <f t="shared" si="280"/>
        <v>43060.632150000005</v>
      </c>
    </row>
    <row r="94" spans="1:78" ht="12" customHeight="1" x14ac:dyDescent="0.25">
      <c r="A94" s="18">
        <f t="shared" si="255"/>
        <v>90</v>
      </c>
      <c r="B94" s="6" t="s">
        <v>68</v>
      </c>
      <c r="C94" s="10">
        <f t="shared" si="241"/>
        <v>3480.2</v>
      </c>
      <c r="D94" s="7">
        <v>3480.2</v>
      </c>
      <c r="E94" s="7">
        <v>0</v>
      </c>
      <c r="F94" s="7">
        <v>307.7</v>
      </c>
      <c r="G94" s="18" t="s">
        <v>286</v>
      </c>
      <c r="H94" s="16">
        <v>7</v>
      </c>
      <c r="I94" s="16" t="s">
        <v>276</v>
      </c>
      <c r="J94" s="5">
        <v>31</v>
      </c>
      <c r="K94" s="17">
        <v>5.0999999999999996</v>
      </c>
      <c r="L94" s="17">
        <v>6.59</v>
      </c>
      <c r="M94" s="17">
        <v>8.98</v>
      </c>
      <c r="N94" s="17">
        <v>6.92</v>
      </c>
      <c r="O94" s="17">
        <v>3.15</v>
      </c>
      <c r="P94" s="17">
        <v>0</v>
      </c>
      <c r="Q94" s="17">
        <v>0</v>
      </c>
      <c r="R94" s="17">
        <v>0.26</v>
      </c>
      <c r="S94" s="3">
        <v>40</v>
      </c>
      <c r="T94" s="3">
        <v>40</v>
      </c>
      <c r="U94" s="3">
        <v>2604.04</v>
      </c>
      <c r="V94" s="17">
        <v>195.98199600000001</v>
      </c>
      <c r="W94" s="3">
        <v>42.3</v>
      </c>
      <c r="X94" s="3">
        <v>2604.04</v>
      </c>
      <c r="Y94" s="17">
        <v>7.85</v>
      </c>
      <c r="Z94" s="4">
        <v>0</v>
      </c>
      <c r="AA94" s="17">
        <v>6.73</v>
      </c>
      <c r="AB94" s="17">
        <v>10.67</v>
      </c>
      <c r="AC94" s="17">
        <v>14</v>
      </c>
      <c r="AD94" s="5">
        <f t="shared" si="186"/>
        <v>647317.19999999995</v>
      </c>
      <c r="AE94" s="17">
        <f t="shared" si="187"/>
        <v>106494.11999999998</v>
      </c>
      <c r="AF94" s="17">
        <f t="shared" si="188"/>
        <v>137607.10800000001</v>
      </c>
      <c r="AG94" s="17">
        <f t="shared" si="189"/>
        <v>187513.17600000001</v>
      </c>
      <c r="AH94" s="17">
        <f t="shared" si="190"/>
        <v>144497.90399999998</v>
      </c>
      <c r="AI94" s="17">
        <f t="shared" si="191"/>
        <v>65775.78</v>
      </c>
      <c r="AJ94" s="17">
        <f t="shared" si="192"/>
        <v>0</v>
      </c>
      <c r="AK94" s="17">
        <f t="shared" si="193"/>
        <v>0</v>
      </c>
      <c r="AL94" s="17">
        <f t="shared" si="194"/>
        <v>5429.1120000000001</v>
      </c>
      <c r="AN94" s="96">
        <f>SUMIF('Page 1'!$L:$L,$B:$B,'Page 1'!$S:$S)</f>
        <v>33.17</v>
      </c>
      <c r="AO94" s="237">
        <f>SUMIF(СиР!$T$25:$Z$25,$AN$5:$AN$244,СиР!$T$26:$Z$26)</f>
        <v>13.89</v>
      </c>
      <c r="AP94" s="238"/>
      <c r="AQ94" s="96">
        <f>SUMIF(СиР!$T$25:$Z$25,$AN$5:$AN$244,СиР!$T$28:$Z$28)</f>
        <v>5.9</v>
      </c>
      <c r="AR94" s="96">
        <f>SUMIF(СиР!$T$25:$Z$25,$AN$5:$AN$244,СиР!$T$29:$Z$29)</f>
        <v>1.53</v>
      </c>
      <c r="AS94" s="96">
        <f>SUMIF(СиР!$T$25:$Z$25,$AN$5:$AN$244,СиР!$T$30:$Z$30)</f>
        <v>0.32</v>
      </c>
      <c r="AT94" s="96">
        <f>SUMIF(СиР!$T$25:$Z$25,$AN$5:$AN$244,СиР!$T$31:$Z$31)</f>
        <v>0.6</v>
      </c>
      <c r="AU94" s="96">
        <f>SUMIF(СиР!$T$25:$Z$25,$AN$5:$AN$244,СиР!$T$32:$Z$32)</f>
        <v>5.01</v>
      </c>
      <c r="AV94" s="96">
        <f>SUMIF(СиР!$T$25:$Z$25,$AN$5:$AN$244,СиР!$T$33:$Z$33)</f>
        <v>4.99</v>
      </c>
      <c r="AW94" s="96">
        <f>SUMIF(СиР!$T$25:$Z$25,$AN$5:$AN$244,СиР!$T$34:$Z$34)</f>
        <v>0</v>
      </c>
      <c r="AX94" s="96">
        <f>SUMIF(СиР!$T$25:$Z$25,$AN$5:$AN$244,СиР!$T$35:$Z$35)</f>
        <v>0</v>
      </c>
      <c r="AY94" s="96">
        <f>SUMIF(СиР!$T$25:$Z$25,$AN$5:$AN$244,СиР!$T$36:$Z$36)</f>
        <v>0</v>
      </c>
      <c r="AZ94" s="98">
        <f>SUMIF(СиР!$T$25:$Z$25,$AN$5:$AN$244,СиР!$T$37:$Z$37)</f>
        <v>0.93</v>
      </c>
      <c r="BA94" s="96">
        <f t="shared" si="268"/>
        <v>37.581610000000005</v>
      </c>
      <c r="BB94" s="237">
        <f t="shared" si="242"/>
        <v>15.737370000000004</v>
      </c>
      <c r="BC94" s="238">
        <f t="shared" si="243"/>
        <v>0</v>
      </c>
      <c r="BD94" s="96">
        <f t="shared" si="244"/>
        <v>6.6847000000000012</v>
      </c>
      <c r="BE94" s="96">
        <f t="shared" si="245"/>
        <v>1.7334900000000002</v>
      </c>
      <c r="BF94" s="96">
        <f t="shared" si="246"/>
        <v>0.36256000000000005</v>
      </c>
      <c r="BG94" s="96">
        <f t="shared" si="247"/>
        <v>0.67980000000000007</v>
      </c>
      <c r="BH94" s="96">
        <f t="shared" si="248"/>
        <v>5.6763300000000001</v>
      </c>
      <c r="BI94" s="96">
        <f t="shared" si="249"/>
        <v>5.65367</v>
      </c>
      <c r="BJ94" s="96">
        <f t="shared" si="250"/>
        <v>0</v>
      </c>
      <c r="BK94" s="96">
        <f t="shared" si="251"/>
        <v>0</v>
      </c>
      <c r="BL94" s="96">
        <f t="shared" si="252"/>
        <v>0</v>
      </c>
      <c r="BM94" s="98">
        <f t="shared" si="253"/>
        <v>1.0536900000000002</v>
      </c>
      <c r="BN94" s="113">
        <f t="shared" si="254"/>
        <v>1538791.65922</v>
      </c>
      <c r="BO94" s="250">
        <f t="shared" si="269"/>
        <v>644371.90674000012</v>
      </c>
      <c r="BP94" s="250">
        <f t="shared" si="270"/>
        <v>0</v>
      </c>
      <c r="BQ94" s="113">
        <f t="shared" si="271"/>
        <v>273707.28940000001</v>
      </c>
      <c r="BR94" s="113">
        <f t="shared" si="272"/>
        <v>70978.330979999999</v>
      </c>
      <c r="BS94" s="113">
        <f t="shared" si="273"/>
        <v>14845.14112</v>
      </c>
      <c r="BT94" s="113">
        <f t="shared" si="274"/>
        <v>27834.639600000002</v>
      </c>
      <c r="BU94" s="113">
        <f t="shared" si="275"/>
        <v>232419.24065999998</v>
      </c>
      <c r="BV94" s="113">
        <f t="shared" si="276"/>
        <v>231491.41933999999</v>
      </c>
      <c r="BW94" s="113">
        <f t="shared" si="277"/>
        <v>0</v>
      </c>
      <c r="BX94" s="113">
        <f t="shared" si="278"/>
        <v>0</v>
      </c>
      <c r="BY94" s="113">
        <f t="shared" si="279"/>
        <v>0</v>
      </c>
      <c r="BZ94" s="113">
        <f t="shared" si="280"/>
        <v>43143.691380000004</v>
      </c>
    </row>
    <row r="95" spans="1:78" ht="12" customHeight="1" x14ac:dyDescent="0.25">
      <c r="A95" s="18">
        <f t="shared" si="255"/>
        <v>91</v>
      </c>
      <c r="B95" s="6" t="s">
        <v>69</v>
      </c>
      <c r="C95" s="10">
        <f t="shared" si="241"/>
        <v>3501.57</v>
      </c>
      <c r="D95" s="7">
        <v>3501.57</v>
      </c>
      <c r="E95" s="7">
        <v>0</v>
      </c>
      <c r="F95" s="7">
        <v>302.8</v>
      </c>
      <c r="G95" s="18" t="s">
        <v>286</v>
      </c>
      <c r="H95" s="16">
        <v>7</v>
      </c>
      <c r="I95" s="16" t="s">
        <v>276</v>
      </c>
      <c r="J95" s="5">
        <v>31</v>
      </c>
      <c r="K95" s="17">
        <v>5.0999999999999996</v>
      </c>
      <c r="L95" s="17">
        <v>6.59</v>
      </c>
      <c r="M95" s="17">
        <v>8.98</v>
      </c>
      <c r="N95" s="17">
        <v>6.92</v>
      </c>
      <c r="O95" s="17">
        <v>3.15</v>
      </c>
      <c r="P95" s="17">
        <v>0</v>
      </c>
      <c r="Q95" s="17">
        <v>0</v>
      </c>
      <c r="R95" s="17">
        <v>0.26</v>
      </c>
      <c r="S95" s="3">
        <v>40</v>
      </c>
      <c r="T95" s="3">
        <v>40</v>
      </c>
      <c r="U95" s="3">
        <v>2604.04</v>
      </c>
      <c r="V95" s="17">
        <v>195.98199600000001</v>
      </c>
      <c r="W95" s="3">
        <v>42.3</v>
      </c>
      <c r="X95" s="3">
        <v>2604.04</v>
      </c>
      <c r="Y95" s="17">
        <v>7.85</v>
      </c>
      <c r="Z95" s="4">
        <v>0</v>
      </c>
      <c r="AA95" s="17">
        <v>6.73</v>
      </c>
      <c r="AB95" s="17">
        <v>10.67</v>
      </c>
      <c r="AC95" s="17">
        <v>14</v>
      </c>
      <c r="AD95" s="5">
        <f t="shared" si="186"/>
        <v>651292.02</v>
      </c>
      <c r="AE95" s="17">
        <f t="shared" si="187"/>
        <v>107148.04199999999</v>
      </c>
      <c r="AF95" s="17">
        <f t="shared" si="188"/>
        <v>138452.0778</v>
      </c>
      <c r="AG95" s="17">
        <f t="shared" si="189"/>
        <v>188664.59160000001</v>
      </c>
      <c r="AH95" s="17">
        <f t="shared" si="190"/>
        <v>145385.18640000001</v>
      </c>
      <c r="AI95" s="17">
        <f t="shared" si="191"/>
        <v>66179.672999999995</v>
      </c>
      <c r="AJ95" s="17">
        <f t="shared" si="192"/>
        <v>0</v>
      </c>
      <c r="AK95" s="17">
        <f t="shared" si="193"/>
        <v>0</v>
      </c>
      <c r="AL95" s="17">
        <f t="shared" si="194"/>
        <v>5462.4492000000009</v>
      </c>
      <c r="AN95" s="96">
        <f>SUMIF('Page 1'!$L:$L,$B:$B,'Page 1'!$S:$S)</f>
        <v>33.17</v>
      </c>
      <c r="AO95" s="237">
        <f>SUMIF(СиР!$T$25:$Z$25,$AN$5:$AN$244,СиР!$T$26:$Z$26)</f>
        <v>13.89</v>
      </c>
      <c r="AP95" s="238"/>
      <c r="AQ95" s="96">
        <f>SUMIF(СиР!$T$25:$Z$25,$AN$5:$AN$244,СиР!$T$28:$Z$28)</f>
        <v>5.9</v>
      </c>
      <c r="AR95" s="96">
        <f>SUMIF(СиР!$T$25:$Z$25,$AN$5:$AN$244,СиР!$T$29:$Z$29)</f>
        <v>1.53</v>
      </c>
      <c r="AS95" s="96">
        <f>SUMIF(СиР!$T$25:$Z$25,$AN$5:$AN$244,СиР!$T$30:$Z$30)</f>
        <v>0.32</v>
      </c>
      <c r="AT95" s="96">
        <f>SUMIF(СиР!$T$25:$Z$25,$AN$5:$AN$244,СиР!$T$31:$Z$31)</f>
        <v>0.6</v>
      </c>
      <c r="AU95" s="96">
        <f>SUMIF(СиР!$T$25:$Z$25,$AN$5:$AN$244,СиР!$T$32:$Z$32)</f>
        <v>5.01</v>
      </c>
      <c r="AV95" s="96">
        <f>SUMIF(СиР!$T$25:$Z$25,$AN$5:$AN$244,СиР!$T$33:$Z$33)</f>
        <v>4.99</v>
      </c>
      <c r="AW95" s="96">
        <f>SUMIF(СиР!$T$25:$Z$25,$AN$5:$AN$244,СиР!$T$34:$Z$34)</f>
        <v>0</v>
      </c>
      <c r="AX95" s="96">
        <f>SUMIF(СиР!$T$25:$Z$25,$AN$5:$AN$244,СиР!$T$35:$Z$35)</f>
        <v>0</v>
      </c>
      <c r="AY95" s="96">
        <f>SUMIF(СиР!$T$25:$Z$25,$AN$5:$AN$244,СиР!$T$36:$Z$36)</f>
        <v>0</v>
      </c>
      <c r="AZ95" s="98">
        <f>SUMIF(СиР!$T$25:$Z$25,$AN$5:$AN$244,СиР!$T$37:$Z$37)</f>
        <v>0.93</v>
      </c>
      <c r="BA95" s="96">
        <f t="shared" si="268"/>
        <v>37.581610000000005</v>
      </c>
      <c r="BB95" s="237">
        <f t="shared" si="242"/>
        <v>15.737370000000004</v>
      </c>
      <c r="BC95" s="238">
        <f t="shared" si="243"/>
        <v>0</v>
      </c>
      <c r="BD95" s="96">
        <f t="shared" si="244"/>
        <v>6.6847000000000012</v>
      </c>
      <c r="BE95" s="96">
        <f t="shared" si="245"/>
        <v>1.7334900000000002</v>
      </c>
      <c r="BF95" s="96">
        <f t="shared" si="246"/>
        <v>0.36256000000000005</v>
      </c>
      <c r="BG95" s="96">
        <f t="shared" si="247"/>
        <v>0.67980000000000007</v>
      </c>
      <c r="BH95" s="96">
        <f t="shared" si="248"/>
        <v>5.6763300000000001</v>
      </c>
      <c r="BI95" s="96">
        <f t="shared" si="249"/>
        <v>5.65367</v>
      </c>
      <c r="BJ95" s="96">
        <f t="shared" si="250"/>
        <v>0</v>
      </c>
      <c r="BK95" s="96">
        <f t="shared" si="251"/>
        <v>0</v>
      </c>
      <c r="BL95" s="96">
        <f t="shared" si="252"/>
        <v>0</v>
      </c>
      <c r="BM95" s="98">
        <f t="shared" si="253"/>
        <v>1.0536900000000002</v>
      </c>
      <c r="BN95" s="113">
        <f t="shared" si="254"/>
        <v>1548240.5350770003</v>
      </c>
      <c r="BO95" s="250">
        <f t="shared" si="269"/>
        <v>648328.6413090002</v>
      </c>
      <c r="BP95" s="250">
        <f t="shared" si="270"/>
        <v>0</v>
      </c>
      <c r="BQ95" s="113">
        <f t="shared" si="271"/>
        <v>275387.97579000005</v>
      </c>
      <c r="BR95" s="113">
        <f t="shared" si="272"/>
        <v>71414.169993000003</v>
      </c>
      <c r="BS95" s="113">
        <f t="shared" si="273"/>
        <v>14936.296992000001</v>
      </c>
      <c r="BT95" s="113">
        <f t="shared" si="274"/>
        <v>28005.556860000004</v>
      </c>
      <c r="BU95" s="113">
        <f t="shared" si="275"/>
        <v>233846.39978100001</v>
      </c>
      <c r="BV95" s="113">
        <f t="shared" si="276"/>
        <v>232912.881219</v>
      </c>
      <c r="BW95" s="113">
        <f t="shared" si="277"/>
        <v>0</v>
      </c>
      <c r="BX95" s="113">
        <f t="shared" si="278"/>
        <v>0</v>
      </c>
      <c r="BY95" s="113">
        <f t="shared" si="279"/>
        <v>0</v>
      </c>
      <c r="BZ95" s="113">
        <f t="shared" si="280"/>
        <v>43408.613133000013</v>
      </c>
    </row>
    <row r="96" spans="1:78" ht="12" customHeight="1" x14ac:dyDescent="0.25">
      <c r="A96" s="18">
        <f t="shared" si="255"/>
        <v>92</v>
      </c>
      <c r="B96" s="6" t="s">
        <v>70</v>
      </c>
      <c r="C96" s="10">
        <f t="shared" si="241"/>
        <v>3661.5</v>
      </c>
      <c r="D96" s="7">
        <v>3513.8</v>
      </c>
      <c r="E96" s="7">
        <v>147.69999999999999</v>
      </c>
      <c r="F96" s="7">
        <v>431</v>
      </c>
      <c r="G96" s="18" t="s">
        <v>286</v>
      </c>
      <c r="H96" s="16">
        <v>3</v>
      </c>
      <c r="I96" s="16" t="s">
        <v>276</v>
      </c>
      <c r="J96" s="5">
        <v>45.06</v>
      </c>
      <c r="K96" s="17">
        <v>5.0999999999999996</v>
      </c>
      <c r="L96" s="17">
        <v>8.6300000000000008</v>
      </c>
      <c r="M96" s="17">
        <v>13.43</v>
      </c>
      <c r="N96" s="17">
        <v>6.91</v>
      </c>
      <c r="O96" s="17">
        <v>3.15</v>
      </c>
      <c r="P96" s="17">
        <v>1.81</v>
      </c>
      <c r="Q96" s="17">
        <v>5.77</v>
      </c>
      <c r="R96" s="17">
        <v>0.26</v>
      </c>
      <c r="S96" s="3">
        <v>40</v>
      </c>
      <c r="T96" s="3">
        <v>40</v>
      </c>
      <c r="U96" s="3">
        <v>2604.04</v>
      </c>
      <c r="V96" s="17">
        <v>195.98199600000001</v>
      </c>
      <c r="W96" s="3">
        <v>42.3</v>
      </c>
      <c r="X96" s="3">
        <v>2604.04</v>
      </c>
      <c r="Y96" s="17">
        <v>7.85</v>
      </c>
      <c r="Z96" s="4">
        <v>0</v>
      </c>
      <c r="AA96" s="17">
        <v>6.73</v>
      </c>
      <c r="AB96" s="17">
        <v>10.67</v>
      </c>
      <c r="AC96" s="17">
        <v>14</v>
      </c>
      <c r="AD96" s="5">
        <f t="shared" si="186"/>
        <v>989923.14</v>
      </c>
      <c r="AE96" s="17">
        <f t="shared" si="187"/>
        <v>112041.9</v>
      </c>
      <c r="AF96" s="17">
        <f t="shared" si="188"/>
        <v>189592.47000000003</v>
      </c>
      <c r="AG96" s="17">
        <f t="shared" si="189"/>
        <v>295043.67</v>
      </c>
      <c r="AH96" s="17">
        <f t="shared" si="190"/>
        <v>151805.79</v>
      </c>
      <c r="AI96" s="17">
        <f t="shared" si="191"/>
        <v>69202.350000000006</v>
      </c>
      <c r="AJ96" s="17">
        <f t="shared" si="192"/>
        <v>39763.89</v>
      </c>
      <c r="AK96" s="17">
        <f t="shared" si="193"/>
        <v>126761.13</v>
      </c>
      <c r="AL96" s="17">
        <f t="shared" si="194"/>
        <v>5711.9400000000005</v>
      </c>
      <c r="AN96" s="96">
        <f>SUMIF('Page 1'!$L:$L,$B:$B,'Page 1'!$S:$S)</f>
        <v>48.44</v>
      </c>
      <c r="AO96" s="237">
        <f>SUMIF(СиР!$T$25:$Z$25,$AN$5:$AN$244,СиР!$T$26:$Z$26)</f>
        <v>18.489999999999998</v>
      </c>
      <c r="AP96" s="238"/>
      <c r="AQ96" s="96">
        <f>SUMIF(СиР!$T$25:$Z$25,$AN$5:$AN$244,СиР!$T$28:$Z$28)</f>
        <v>6.67</v>
      </c>
      <c r="AR96" s="96">
        <f>SUMIF(СиР!$T$25:$Z$25,$AN$5:$AN$244,СиР!$T$29:$Z$29)</f>
        <v>1.53</v>
      </c>
      <c r="AS96" s="96">
        <f>SUMIF(СиР!$T$25:$Z$25,$AN$5:$AN$244,СиР!$T$30:$Z$30)</f>
        <v>0.32</v>
      </c>
      <c r="AT96" s="96">
        <f>SUMIF(СиР!$T$25:$Z$25,$AN$5:$AN$244,СиР!$T$31:$Z$31)</f>
        <v>0.87</v>
      </c>
      <c r="AU96" s="96">
        <f>SUMIF(СиР!$T$25:$Z$25,$AN$5:$AN$244,СиР!$T$32:$Z$32)</f>
        <v>5.01</v>
      </c>
      <c r="AV96" s="96">
        <f>SUMIF(СиР!$T$25:$Z$25,$AN$5:$AN$244,СиР!$T$33:$Z$33)</f>
        <v>4.99</v>
      </c>
      <c r="AW96" s="96">
        <f>SUMIF(СиР!$T$25:$Z$25,$AN$5:$AN$244,СиР!$T$34:$Z$34)</f>
        <v>2.7</v>
      </c>
      <c r="AX96" s="96">
        <f>SUMIF(СиР!$T$25:$Z$25,$AN$5:$AN$244,СиР!$T$35:$Z$35)</f>
        <v>6.46</v>
      </c>
      <c r="AY96" s="96">
        <f>SUMIF(СиР!$T$25:$Z$25,$AN$5:$AN$244,СиР!$T$36:$Z$36)</f>
        <v>0.47</v>
      </c>
      <c r="AZ96" s="98">
        <f>SUMIF(СиР!$T$25:$Z$25,$AN$5:$AN$244,СиР!$T$37:$Z$37)</f>
        <v>0.93</v>
      </c>
      <c r="BA96" s="96">
        <f t="shared" si="268"/>
        <v>54.88252</v>
      </c>
      <c r="BB96" s="237">
        <f t="shared" si="242"/>
        <v>20.949169999999999</v>
      </c>
      <c r="BC96" s="238">
        <f t="shared" si="243"/>
        <v>0</v>
      </c>
      <c r="BD96" s="96">
        <f t="shared" si="244"/>
        <v>7.5571100000000007</v>
      </c>
      <c r="BE96" s="96">
        <f t="shared" si="245"/>
        <v>1.7334900000000002</v>
      </c>
      <c r="BF96" s="96">
        <f t="shared" si="246"/>
        <v>0.36256000000000005</v>
      </c>
      <c r="BG96" s="96">
        <f t="shared" si="247"/>
        <v>0.98571000000000009</v>
      </c>
      <c r="BH96" s="96">
        <f t="shared" si="248"/>
        <v>5.6763300000000001</v>
      </c>
      <c r="BI96" s="96">
        <f t="shared" si="249"/>
        <v>5.65367</v>
      </c>
      <c r="BJ96" s="96">
        <f t="shared" si="250"/>
        <v>3.0591000000000004</v>
      </c>
      <c r="BK96" s="96">
        <f t="shared" si="251"/>
        <v>7.3191800000000002</v>
      </c>
      <c r="BL96" s="96">
        <f t="shared" si="252"/>
        <v>0.53250999999999993</v>
      </c>
      <c r="BM96" s="98">
        <f t="shared" si="253"/>
        <v>1.05369</v>
      </c>
      <c r="BN96" s="113">
        <f t="shared" si="254"/>
        <v>2364249.5898000002</v>
      </c>
      <c r="BO96" s="250">
        <f t="shared" si="269"/>
        <v>902456.12954999984</v>
      </c>
      <c r="BP96" s="250">
        <f t="shared" si="270"/>
        <v>0</v>
      </c>
      <c r="BQ96" s="113">
        <f t="shared" si="271"/>
        <v>325547.99265000003</v>
      </c>
      <c r="BR96" s="113">
        <f t="shared" si="272"/>
        <v>74675.926349999994</v>
      </c>
      <c r="BS96" s="113">
        <f t="shared" si="273"/>
        <v>15618.4944</v>
      </c>
      <c r="BT96" s="113">
        <f t="shared" si="274"/>
        <v>42462.781650000004</v>
      </c>
      <c r="BU96" s="113">
        <f t="shared" si="275"/>
        <v>244527.05294999998</v>
      </c>
      <c r="BV96" s="113">
        <f t="shared" si="276"/>
        <v>243550.89705</v>
      </c>
      <c r="BW96" s="113">
        <f t="shared" si="277"/>
        <v>131781.04650000003</v>
      </c>
      <c r="BX96" s="113">
        <f t="shared" si="278"/>
        <v>315298.35570000001</v>
      </c>
      <c r="BY96" s="113">
        <f t="shared" si="279"/>
        <v>22939.663649999995</v>
      </c>
      <c r="BZ96" s="113">
        <f t="shared" si="280"/>
        <v>45391.249349999998</v>
      </c>
    </row>
    <row r="97" spans="1:78" ht="12" customHeight="1" x14ac:dyDescent="0.25">
      <c r="A97" s="18">
        <f t="shared" si="255"/>
        <v>93</v>
      </c>
      <c r="B97" s="6" t="s">
        <v>71</v>
      </c>
      <c r="C97" s="10">
        <f t="shared" si="241"/>
        <v>3644.4</v>
      </c>
      <c r="D97" s="7">
        <v>3644.4</v>
      </c>
      <c r="E97" s="7">
        <v>0</v>
      </c>
      <c r="F97" s="7">
        <v>441.1</v>
      </c>
      <c r="G97" s="18" t="s">
        <v>286</v>
      </c>
      <c r="H97" s="16">
        <v>3</v>
      </c>
      <c r="I97" s="16" t="s">
        <v>276</v>
      </c>
      <c r="J97" s="5">
        <v>45.06</v>
      </c>
      <c r="K97" s="17">
        <v>5.0999999999999996</v>
      </c>
      <c r="L97" s="17">
        <v>8.6300000000000008</v>
      </c>
      <c r="M97" s="17">
        <v>13.43</v>
      </c>
      <c r="N97" s="17">
        <v>6.91</v>
      </c>
      <c r="O97" s="17">
        <v>3.15</v>
      </c>
      <c r="P97" s="17">
        <v>1.81</v>
      </c>
      <c r="Q97" s="17">
        <v>5.77</v>
      </c>
      <c r="R97" s="17">
        <v>0.26</v>
      </c>
      <c r="S97" s="3">
        <v>40</v>
      </c>
      <c r="T97" s="3">
        <v>40</v>
      </c>
      <c r="U97" s="3">
        <v>2604.04</v>
      </c>
      <c r="V97" s="17">
        <v>195.98199600000001</v>
      </c>
      <c r="W97" s="3">
        <v>42.3</v>
      </c>
      <c r="X97" s="3">
        <v>2604.04</v>
      </c>
      <c r="Y97" s="17">
        <v>7.85</v>
      </c>
      <c r="Z97" s="4">
        <v>0</v>
      </c>
      <c r="AA97" s="17">
        <v>6.73</v>
      </c>
      <c r="AB97" s="17">
        <v>10.67</v>
      </c>
      <c r="AC97" s="17">
        <v>14</v>
      </c>
      <c r="AD97" s="5">
        <f t="shared" si="186"/>
        <v>985299.98400000017</v>
      </c>
      <c r="AE97" s="17">
        <f t="shared" si="187"/>
        <v>111518.63999999998</v>
      </c>
      <c r="AF97" s="17">
        <f t="shared" si="188"/>
        <v>188707.03200000001</v>
      </c>
      <c r="AG97" s="17">
        <f t="shared" si="189"/>
        <v>293665.75199999998</v>
      </c>
      <c r="AH97" s="17">
        <f t="shared" si="190"/>
        <v>151096.82399999999</v>
      </c>
      <c r="AI97" s="17">
        <f t="shared" si="191"/>
        <v>68879.16</v>
      </c>
      <c r="AJ97" s="17">
        <f t="shared" si="192"/>
        <v>39578.184000000001</v>
      </c>
      <c r="AK97" s="17">
        <f t="shared" si="193"/>
        <v>126169.128</v>
      </c>
      <c r="AL97" s="17">
        <f t="shared" si="194"/>
        <v>5685.264000000001</v>
      </c>
      <c r="AN97" s="96">
        <f>SUMIF('Page 1'!$L:$L,$B:$B,'Page 1'!$S:$S)</f>
        <v>48.44</v>
      </c>
      <c r="AO97" s="237">
        <f>SUMIF(СиР!$T$25:$Z$25,$AN$5:$AN$244,СиР!$T$26:$Z$26)</f>
        <v>18.489999999999998</v>
      </c>
      <c r="AP97" s="238"/>
      <c r="AQ97" s="96">
        <f>SUMIF(СиР!$T$25:$Z$25,$AN$5:$AN$244,СиР!$T$28:$Z$28)</f>
        <v>6.67</v>
      </c>
      <c r="AR97" s="96">
        <f>SUMIF(СиР!$T$25:$Z$25,$AN$5:$AN$244,СиР!$T$29:$Z$29)</f>
        <v>1.53</v>
      </c>
      <c r="AS97" s="96">
        <f>SUMIF(СиР!$T$25:$Z$25,$AN$5:$AN$244,СиР!$T$30:$Z$30)</f>
        <v>0.32</v>
      </c>
      <c r="AT97" s="96">
        <f>SUMIF(СиР!$T$25:$Z$25,$AN$5:$AN$244,СиР!$T$31:$Z$31)</f>
        <v>0.87</v>
      </c>
      <c r="AU97" s="96">
        <f>SUMIF(СиР!$T$25:$Z$25,$AN$5:$AN$244,СиР!$T$32:$Z$32)</f>
        <v>5.01</v>
      </c>
      <c r="AV97" s="96">
        <f>SUMIF(СиР!$T$25:$Z$25,$AN$5:$AN$244,СиР!$T$33:$Z$33)</f>
        <v>4.99</v>
      </c>
      <c r="AW97" s="96">
        <f>SUMIF(СиР!$T$25:$Z$25,$AN$5:$AN$244,СиР!$T$34:$Z$34)</f>
        <v>2.7</v>
      </c>
      <c r="AX97" s="96">
        <f>SUMIF(СиР!$T$25:$Z$25,$AN$5:$AN$244,СиР!$T$35:$Z$35)</f>
        <v>6.46</v>
      </c>
      <c r="AY97" s="96">
        <f>SUMIF(СиР!$T$25:$Z$25,$AN$5:$AN$244,СиР!$T$36:$Z$36)</f>
        <v>0.47</v>
      </c>
      <c r="AZ97" s="98">
        <f>SUMIF(СиР!$T$25:$Z$25,$AN$5:$AN$244,СиР!$T$37:$Z$37)</f>
        <v>0.93</v>
      </c>
      <c r="BA97" s="96">
        <f t="shared" si="268"/>
        <v>54.88252</v>
      </c>
      <c r="BB97" s="237">
        <f t="shared" si="242"/>
        <v>20.949169999999999</v>
      </c>
      <c r="BC97" s="238">
        <f t="shared" si="243"/>
        <v>0</v>
      </c>
      <c r="BD97" s="96">
        <f t="shared" si="244"/>
        <v>7.5571100000000007</v>
      </c>
      <c r="BE97" s="96">
        <f t="shared" si="245"/>
        <v>1.7334900000000002</v>
      </c>
      <c r="BF97" s="96">
        <f t="shared" si="246"/>
        <v>0.36256000000000005</v>
      </c>
      <c r="BG97" s="96">
        <f t="shared" si="247"/>
        <v>0.98571000000000009</v>
      </c>
      <c r="BH97" s="96">
        <f t="shared" si="248"/>
        <v>5.6763300000000001</v>
      </c>
      <c r="BI97" s="96">
        <f t="shared" si="249"/>
        <v>5.65367</v>
      </c>
      <c r="BJ97" s="96">
        <f t="shared" si="250"/>
        <v>3.0591000000000004</v>
      </c>
      <c r="BK97" s="96">
        <f t="shared" si="251"/>
        <v>7.3191800000000002</v>
      </c>
      <c r="BL97" s="96">
        <f t="shared" si="252"/>
        <v>0.53250999999999993</v>
      </c>
      <c r="BM97" s="98">
        <f t="shared" si="253"/>
        <v>1.05369</v>
      </c>
      <c r="BN97" s="113">
        <f t="shared" si="254"/>
        <v>2353208.03088</v>
      </c>
      <c r="BO97" s="250">
        <f t="shared" si="269"/>
        <v>898241.46347999992</v>
      </c>
      <c r="BP97" s="250">
        <f t="shared" si="270"/>
        <v>0</v>
      </c>
      <c r="BQ97" s="113">
        <f t="shared" si="271"/>
        <v>324027.61284000002</v>
      </c>
      <c r="BR97" s="113">
        <f t="shared" si="272"/>
        <v>74327.173559999996</v>
      </c>
      <c r="BS97" s="113">
        <f t="shared" si="273"/>
        <v>15545.55264</v>
      </c>
      <c r="BT97" s="113">
        <f t="shared" si="274"/>
        <v>42264.471240000006</v>
      </c>
      <c r="BU97" s="113">
        <f t="shared" si="275"/>
        <v>243385.05851999999</v>
      </c>
      <c r="BV97" s="113">
        <f t="shared" si="276"/>
        <v>242413.46148</v>
      </c>
      <c r="BW97" s="113">
        <f t="shared" si="277"/>
        <v>131165.60040000002</v>
      </c>
      <c r="BX97" s="113">
        <f t="shared" si="278"/>
        <v>313825.84392000001</v>
      </c>
      <c r="BY97" s="113">
        <f t="shared" si="279"/>
        <v>22832.530439999995</v>
      </c>
      <c r="BZ97" s="113">
        <f t="shared" si="280"/>
        <v>45179.262359999993</v>
      </c>
    </row>
    <row r="98" spans="1:78" ht="12" customHeight="1" x14ac:dyDescent="0.25">
      <c r="A98" s="18">
        <f t="shared" si="255"/>
        <v>94</v>
      </c>
      <c r="B98" s="6" t="s">
        <v>72</v>
      </c>
      <c r="C98" s="10">
        <f t="shared" si="241"/>
        <v>8981.23</v>
      </c>
      <c r="D98" s="7">
        <v>8981.23</v>
      </c>
      <c r="E98" s="7">
        <v>0</v>
      </c>
      <c r="F98" s="7">
        <v>907.9</v>
      </c>
      <c r="G98" s="18" t="s">
        <v>286</v>
      </c>
      <c r="H98" s="16">
        <v>3</v>
      </c>
      <c r="I98" s="16" t="s">
        <v>276</v>
      </c>
      <c r="J98" s="5">
        <v>45.06</v>
      </c>
      <c r="K98" s="17">
        <v>5.0999999999999996</v>
      </c>
      <c r="L98" s="17">
        <v>8.6300000000000008</v>
      </c>
      <c r="M98" s="17">
        <v>13.43</v>
      </c>
      <c r="N98" s="17">
        <v>6.91</v>
      </c>
      <c r="O98" s="17">
        <v>3.15</v>
      </c>
      <c r="P98" s="17">
        <v>1.81</v>
      </c>
      <c r="Q98" s="17">
        <v>5.77</v>
      </c>
      <c r="R98" s="17">
        <v>0.26</v>
      </c>
      <c r="S98" s="3">
        <v>40</v>
      </c>
      <c r="T98" s="3">
        <v>40</v>
      </c>
      <c r="U98" s="3">
        <v>2604.04</v>
      </c>
      <c r="V98" s="17">
        <v>195.98199600000001</v>
      </c>
      <c r="W98" s="3">
        <v>42.3</v>
      </c>
      <c r="X98" s="3">
        <v>2604.04</v>
      </c>
      <c r="Y98" s="17">
        <v>7.85</v>
      </c>
      <c r="Z98" s="4">
        <v>0</v>
      </c>
      <c r="AA98" s="17">
        <v>6.73</v>
      </c>
      <c r="AB98" s="17">
        <v>10.67</v>
      </c>
      <c r="AC98" s="17">
        <v>14</v>
      </c>
      <c r="AD98" s="5">
        <f t="shared" si="186"/>
        <v>2428165.3427999998</v>
      </c>
      <c r="AE98" s="17">
        <f t="shared" si="187"/>
        <v>274825.63799999998</v>
      </c>
      <c r="AF98" s="17">
        <f t="shared" si="188"/>
        <v>465048.08940000006</v>
      </c>
      <c r="AG98" s="17">
        <f t="shared" si="189"/>
        <v>723707.51339999994</v>
      </c>
      <c r="AH98" s="17">
        <f t="shared" si="190"/>
        <v>372361.79579999996</v>
      </c>
      <c r="AI98" s="17">
        <f t="shared" si="191"/>
        <v>169745.24699999997</v>
      </c>
      <c r="AJ98" s="17">
        <f t="shared" si="192"/>
        <v>97536.157800000001</v>
      </c>
      <c r="AK98" s="17">
        <f t="shared" si="193"/>
        <v>310930.18259999994</v>
      </c>
      <c r="AL98" s="17">
        <f t="shared" si="194"/>
        <v>14010.718799999999</v>
      </c>
      <c r="AN98" s="96">
        <f>SUMIF('Page 1'!$L:$L,$B:$B,'Page 1'!$S:$S)</f>
        <v>48.44</v>
      </c>
      <c r="AO98" s="237">
        <f>SUMIF(СиР!$T$25:$Z$25,$AN$5:$AN$244,СиР!$T$26:$Z$26)</f>
        <v>18.489999999999998</v>
      </c>
      <c r="AP98" s="238"/>
      <c r="AQ98" s="96">
        <f>SUMIF(СиР!$T$25:$Z$25,$AN$5:$AN$244,СиР!$T$28:$Z$28)</f>
        <v>6.67</v>
      </c>
      <c r="AR98" s="96">
        <f>SUMIF(СиР!$T$25:$Z$25,$AN$5:$AN$244,СиР!$T$29:$Z$29)</f>
        <v>1.53</v>
      </c>
      <c r="AS98" s="96">
        <f>SUMIF(СиР!$T$25:$Z$25,$AN$5:$AN$244,СиР!$T$30:$Z$30)</f>
        <v>0.32</v>
      </c>
      <c r="AT98" s="96">
        <f>SUMIF(СиР!$T$25:$Z$25,$AN$5:$AN$244,СиР!$T$31:$Z$31)</f>
        <v>0.87</v>
      </c>
      <c r="AU98" s="96">
        <f>SUMIF(СиР!$T$25:$Z$25,$AN$5:$AN$244,СиР!$T$32:$Z$32)</f>
        <v>5.01</v>
      </c>
      <c r="AV98" s="96">
        <f>SUMIF(СиР!$T$25:$Z$25,$AN$5:$AN$244,СиР!$T$33:$Z$33)</f>
        <v>4.99</v>
      </c>
      <c r="AW98" s="96">
        <f>SUMIF(СиР!$T$25:$Z$25,$AN$5:$AN$244,СиР!$T$34:$Z$34)</f>
        <v>2.7</v>
      </c>
      <c r="AX98" s="96">
        <f>SUMIF(СиР!$T$25:$Z$25,$AN$5:$AN$244,СиР!$T$35:$Z$35)</f>
        <v>6.46</v>
      </c>
      <c r="AY98" s="96">
        <f>SUMIF(СиР!$T$25:$Z$25,$AN$5:$AN$244,СиР!$T$36:$Z$36)</f>
        <v>0.47</v>
      </c>
      <c r="AZ98" s="98">
        <f>SUMIF(СиР!$T$25:$Z$25,$AN$5:$AN$244,СиР!$T$37:$Z$37)</f>
        <v>0.93</v>
      </c>
      <c r="BA98" s="96">
        <f t="shared" si="268"/>
        <v>54.88252</v>
      </c>
      <c r="BB98" s="237">
        <f t="shared" si="242"/>
        <v>20.949169999999999</v>
      </c>
      <c r="BC98" s="238">
        <f t="shared" si="243"/>
        <v>0</v>
      </c>
      <c r="BD98" s="96">
        <f t="shared" si="244"/>
        <v>7.5571100000000007</v>
      </c>
      <c r="BE98" s="96">
        <f t="shared" si="245"/>
        <v>1.7334900000000002</v>
      </c>
      <c r="BF98" s="96">
        <f t="shared" si="246"/>
        <v>0.36256000000000005</v>
      </c>
      <c r="BG98" s="96">
        <f t="shared" si="247"/>
        <v>0.98571000000000009</v>
      </c>
      <c r="BH98" s="96">
        <f t="shared" si="248"/>
        <v>5.6763300000000001</v>
      </c>
      <c r="BI98" s="96">
        <f t="shared" si="249"/>
        <v>5.65367</v>
      </c>
      <c r="BJ98" s="96">
        <f t="shared" si="250"/>
        <v>3.0591000000000004</v>
      </c>
      <c r="BK98" s="96">
        <f t="shared" si="251"/>
        <v>7.3191800000000002</v>
      </c>
      <c r="BL98" s="96">
        <f t="shared" si="252"/>
        <v>0.53250999999999993</v>
      </c>
      <c r="BM98" s="98">
        <f t="shared" si="253"/>
        <v>1.05369</v>
      </c>
      <c r="BN98" s="113">
        <f t="shared" si="254"/>
        <v>5799226.9133959999</v>
      </c>
      <c r="BO98" s="250">
        <f t="shared" si="269"/>
        <v>2213619.0261909994</v>
      </c>
      <c r="BP98" s="250">
        <f t="shared" si="270"/>
        <v>0</v>
      </c>
      <c r="BQ98" s="113">
        <f t="shared" si="271"/>
        <v>798531.03865300003</v>
      </c>
      <c r="BR98" s="113">
        <f t="shared" si="272"/>
        <v>183171.28772699999</v>
      </c>
      <c r="BS98" s="113">
        <f t="shared" si="273"/>
        <v>38310.334687999995</v>
      </c>
      <c r="BT98" s="113">
        <f t="shared" si="274"/>
        <v>104156.222433</v>
      </c>
      <c r="BU98" s="113">
        <f t="shared" si="275"/>
        <v>599796.17745899991</v>
      </c>
      <c r="BV98" s="113">
        <f t="shared" si="276"/>
        <v>597401.781541</v>
      </c>
      <c r="BW98" s="113">
        <f t="shared" si="277"/>
        <v>323243.44893000007</v>
      </c>
      <c r="BX98" s="113">
        <f t="shared" si="278"/>
        <v>773389.88151400001</v>
      </c>
      <c r="BY98" s="113">
        <f t="shared" si="279"/>
        <v>56268.304072999985</v>
      </c>
      <c r="BZ98" s="113">
        <f t="shared" si="280"/>
        <v>111339.41018699999</v>
      </c>
    </row>
    <row r="99" spans="1:78" ht="12" customHeight="1" x14ac:dyDescent="0.25">
      <c r="A99" s="18">
        <f t="shared" si="255"/>
        <v>95</v>
      </c>
      <c r="B99" s="6" t="s">
        <v>73</v>
      </c>
      <c r="C99" s="10">
        <f t="shared" si="241"/>
        <v>8840.4</v>
      </c>
      <c r="D99" s="7">
        <v>6805.3</v>
      </c>
      <c r="E99" s="7">
        <v>2035.1</v>
      </c>
      <c r="F99" s="7">
        <v>891.3</v>
      </c>
      <c r="G99" s="18" t="s">
        <v>286</v>
      </c>
      <c r="H99" s="16">
        <v>3</v>
      </c>
      <c r="I99" s="16" t="s">
        <v>276</v>
      </c>
      <c r="J99" s="5">
        <v>45.06</v>
      </c>
      <c r="K99" s="17">
        <v>5.0999999999999996</v>
      </c>
      <c r="L99" s="17">
        <v>8.6300000000000008</v>
      </c>
      <c r="M99" s="17">
        <v>13.43</v>
      </c>
      <c r="N99" s="17">
        <v>6.91</v>
      </c>
      <c r="O99" s="17">
        <v>3.15</v>
      </c>
      <c r="P99" s="17">
        <v>1.81</v>
      </c>
      <c r="Q99" s="17">
        <v>5.77</v>
      </c>
      <c r="R99" s="17">
        <v>0.26</v>
      </c>
      <c r="S99" s="3">
        <v>40</v>
      </c>
      <c r="T99" s="3">
        <v>40</v>
      </c>
      <c r="U99" s="3">
        <v>2604.04</v>
      </c>
      <c r="V99" s="17">
        <v>195.98199600000001</v>
      </c>
      <c r="W99" s="3">
        <v>42.3</v>
      </c>
      <c r="X99" s="3">
        <v>2604.04</v>
      </c>
      <c r="Y99" s="17">
        <v>7.85</v>
      </c>
      <c r="Z99" s="4">
        <v>0</v>
      </c>
      <c r="AA99" s="17">
        <v>6.73</v>
      </c>
      <c r="AB99" s="17">
        <v>10.67</v>
      </c>
      <c r="AC99" s="17">
        <v>14</v>
      </c>
      <c r="AD99" s="5">
        <f t="shared" si="186"/>
        <v>2390090.5439999998</v>
      </c>
      <c r="AE99" s="17">
        <f t="shared" si="187"/>
        <v>270516.24</v>
      </c>
      <c r="AF99" s="17">
        <f t="shared" si="188"/>
        <v>457755.91200000001</v>
      </c>
      <c r="AG99" s="17">
        <f t="shared" si="189"/>
        <v>712359.43199999991</v>
      </c>
      <c r="AH99" s="17">
        <f t="shared" si="190"/>
        <v>366522.984</v>
      </c>
      <c r="AI99" s="17">
        <f t="shared" si="191"/>
        <v>167083.56</v>
      </c>
      <c r="AJ99" s="17">
        <f t="shared" si="192"/>
        <v>96006.744000000006</v>
      </c>
      <c r="AK99" s="17">
        <f t="shared" si="193"/>
        <v>306054.64799999993</v>
      </c>
      <c r="AL99" s="17">
        <f t="shared" si="194"/>
        <v>13791.023999999999</v>
      </c>
      <c r="AN99" s="96">
        <f>SUMIF('Page 1'!$L:$L,$B:$B,'Page 1'!$S:$S)</f>
        <v>48.44</v>
      </c>
      <c r="AO99" s="237">
        <f>SUMIF(СиР!$T$25:$Z$25,$AN$5:$AN$244,СиР!$T$26:$Z$26)</f>
        <v>18.489999999999998</v>
      </c>
      <c r="AP99" s="238"/>
      <c r="AQ99" s="96">
        <f>SUMIF(СиР!$T$25:$Z$25,$AN$5:$AN$244,СиР!$T$28:$Z$28)</f>
        <v>6.67</v>
      </c>
      <c r="AR99" s="96">
        <f>SUMIF(СиР!$T$25:$Z$25,$AN$5:$AN$244,СиР!$T$29:$Z$29)</f>
        <v>1.53</v>
      </c>
      <c r="AS99" s="96">
        <f>SUMIF(СиР!$T$25:$Z$25,$AN$5:$AN$244,СиР!$T$30:$Z$30)</f>
        <v>0.32</v>
      </c>
      <c r="AT99" s="96">
        <f>SUMIF(СиР!$T$25:$Z$25,$AN$5:$AN$244,СиР!$T$31:$Z$31)</f>
        <v>0.87</v>
      </c>
      <c r="AU99" s="96">
        <f>SUMIF(СиР!$T$25:$Z$25,$AN$5:$AN$244,СиР!$T$32:$Z$32)</f>
        <v>5.01</v>
      </c>
      <c r="AV99" s="96">
        <f>SUMIF(СиР!$T$25:$Z$25,$AN$5:$AN$244,СиР!$T$33:$Z$33)</f>
        <v>4.99</v>
      </c>
      <c r="AW99" s="96">
        <f>SUMIF(СиР!$T$25:$Z$25,$AN$5:$AN$244,СиР!$T$34:$Z$34)</f>
        <v>2.7</v>
      </c>
      <c r="AX99" s="96">
        <f>SUMIF(СиР!$T$25:$Z$25,$AN$5:$AN$244,СиР!$T$35:$Z$35)</f>
        <v>6.46</v>
      </c>
      <c r="AY99" s="96">
        <f>SUMIF(СиР!$T$25:$Z$25,$AN$5:$AN$244,СиР!$T$36:$Z$36)</f>
        <v>0.47</v>
      </c>
      <c r="AZ99" s="98">
        <f>SUMIF(СиР!$T$25:$Z$25,$AN$5:$AN$244,СиР!$T$37:$Z$37)</f>
        <v>0.93</v>
      </c>
      <c r="BA99" s="96">
        <f t="shared" si="268"/>
        <v>54.88252</v>
      </c>
      <c r="BB99" s="237">
        <f t="shared" si="242"/>
        <v>20.949169999999999</v>
      </c>
      <c r="BC99" s="238">
        <f t="shared" si="243"/>
        <v>0</v>
      </c>
      <c r="BD99" s="96">
        <f t="shared" si="244"/>
        <v>7.5571100000000007</v>
      </c>
      <c r="BE99" s="96">
        <f t="shared" si="245"/>
        <v>1.7334900000000002</v>
      </c>
      <c r="BF99" s="96">
        <f t="shared" si="246"/>
        <v>0.36256000000000005</v>
      </c>
      <c r="BG99" s="96">
        <f t="shared" si="247"/>
        <v>0.98571000000000009</v>
      </c>
      <c r="BH99" s="96">
        <f t="shared" si="248"/>
        <v>5.6763300000000001</v>
      </c>
      <c r="BI99" s="96">
        <f t="shared" si="249"/>
        <v>5.65367</v>
      </c>
      <c r="BJ99" s="96">
        <f t="shared" si="250"/>
        <v>3.0591000000000004</v>
      </c>
      <c r="BK99" s="96">
        <f t="shared" si="251"/>
        <v>7.3191800000000002</v>
      </c>
      <c r="BL99" s="96">
        <f t="shared" si="252"/>
        <v>0.53250999999999993</v>
      </c>
      <c r="BM99" s="98">
        <f t="shared" si="253"/>
        <v>1.05369</v>
      </c>
      <c r="BN99" s="113">
        <f t="shared" si="254"/>
        <v>5708292.2500799997</v>
      </c>
      <c r="BO99" s="250">
        <f t="shared" si="269"/>
        <v>2178908.4166799998</v>
      </c>
      <c r="BP99" s="250">
        <f t="shared" si="270"/>
        <v>0</v>
      </c>
      <c r="BQ99" s="113">
        <f t="shared" si="271"/>
        <v>786009.68844000006</v>
      </c>
      <c r="BR99" s="113">
        <f t="shared" si="272"/>
        <v>180299.07395999998</v>
      </c>
      <c r="BS99" s="113">
        <f t="shared" si="273"/>
        <v>37709.610240000002</v>
      </c>
      <c r="BT99" s="113">
        <f t="shared" si="274"/>
        <v>102523.00284</v>
      </c>
      <c r="BU99" s="113">
        <f t="shared" si="275"/>
        <v>590391.08531999995</v>
      </c>
      <c r="BV99" s="113">
        <f t="shared" si="276"/>
        <v>588034.23467999999</v>
      </c>
      <c r="BW99" s="113">
        <f t="shared" si="277"/>
        <v>318174.83640000003</v>
      </c>
      <c r="BX99" s="113">
        <f t="shared" si="278"/>
        <v>761262.75671999995</v>
      </c>
      <c r="BY99" s="113">
        <f t="shared" si="279"/>
        <v>55385.990039999982</v>
      </c>
      <c r="BZ99" s="113">
        <f t="shared" si="280"/>
        <v>109593.55475999998</v>
      </c>
    </row>
    <row r="100" spans="1:78" ht="12" customHeight="1" x14ac:dyDescent="0.25">
      <c r="A100" s="18">
        <f t="shared" si="255"/>
        <v>96</v>
      </c>
      <c r="B100" s="6" t="s">
        <v>74</v>
      </c>
      <c r="C100" s="10">
        <f t="shared" si="241"/>
        <v>6129.1</v>
      </c>
      <c r="D100" s="7">
        <v>5037.1000000000004</v>
      </c>
      <c r="E100" s="7">
        <v>1092</v>
      </c>
      <c r="F100" s="7">
        <v>913.65</v>
      </c>
      <c r="G100" s="18" t="s">
        <v>286</v>
      </c>
      <c r="H100" s="16">
        <v>3</v>
      </c>
      <c r="I100" s="16" t="s">
        <v>276</v>
      </c>
      <c r="J100" s="5">
        <v>45.06</v>
      </c>
      <c r="K100" s="17">
        <v>5.0999999999999996</v>
      </c>
      <c r="L100" s="17">
        <v>8.6300000000000008</v>
      </c>
      <c r="M100" s="17">
        <v>13.43</v>
      </c>
      <c r="N100" s="17">
        <v>6.91</v>
      </c>
      <c r="O100" s="17">
        <v>3.15</v>
      </c>
      <c r="P100" s="17">
        <v>1.81</v>
      </c>
      <c r="Q100" s="17">
        <v>5.77</v>
      </c>
      <c r="R100" s="17">
        <v>0.26</v>
      </c>
      <c r="S100" s="3">
        <v>40</v>
      </c>
      <c r="T100" s="3">
        <v>40</v>
      </c>
      <c r="U100" s="3">
        <v>2604.04</v>
      </c>
      <c r="V100" s="17">
        <v>195.98199600000001</v>
      </c>
      <c r="W100" s="3">
        <v>42.3</v>
      </c>
      <c r="X100" s="3">
        <v>2604.04</v>
      </c>
      <c r="Y100" s="17">
        <v>7.85</v>
      </c>
      <c r="Z100" s="4">
        <v>0</v>
      </c>
      <c r="AA100" s="17">
        <v>6.73</v>
      </c>
      <c r="AB100" s="17">
        <v>10.67</v>
      </c>
      <c r="AC100" s="17">
        <v>14</v>
      </c>
      <c r="AD100" s="5">
        <f t="shared" si="186"/>
        <v>1657063.4760000003</v>
      </c>
      <c r="AE100" s="17">
        <f t="shared" si="187"/>
        <v>187550.46</v>
      </c>
      <c r="AF100" s="17">
        <f t="shared" si="188"/>
        <v>317364.79800000007</v>
      </c>
      <c r="AG100" s="17">
        <f t="shared" si="189"/>
        <v>493882.87800000003</v>
      </c>
      <c r="AH100" s="17">
        <f t="shared" si="190"/>
        <v>254112.48600000003</v>
      </c>
      <c r="AI100" s="17">
        <f t="shared" si="191"/>
        <v>115839.99</v>
      </c>
      <c r="AJ100" s="17">
        <f t="shared" si="192"/>
        <v>66562.025999999998</v>
      </c>
      <c r="AK100" s="17">
        <f t="shared" si="193"/>
        <v>212189.44199999998</v>
      </c>
      <c r="AL100" s="17">
        <f t="shared" si="194"/>
        <v>9561.3960000000006</v>
      </c>
      <c r="AN100" s="96">
        <f>SUMIF('Page 1'!$L:$L,$B:$B,'Page 1'!$S:$S)</f>
        <v>48.44</v>
      </c>
      <c r="AO100" s="237">
        <f>SUMIF(СиР!$T$25:$Z$25,$AN$5:$AN$244,СиР!$T$26:$Z$26)</f>
        <v>18.489999999999998</v>
      </c>
      <c r="AP100" s="238"/>
      <c r="AQ100" s="96">
        <f>SUMIF(СиР!$T$25:$Z$25,$AN$5:$AN$244,СиР!$T$28:$Z$28)</f>
        <v>6.67</v>
      </c>
      <c r="AR100" s="96">
        <f>SUMIF(СиР!$T$25:$Z$25,$AN$5:$AN$244,СиР!$T$29:$Z$29)</f>
        <v>1.53</v>
      </c>
      <c r="AS100" s="96">
        <f>SUMIF(СиР!$T$25:$Z$25,$AN$5:$AN$244,СиР!$T$30:$Z$30)</f>
        <v>0.32</v>
      </c>
      <c r="AT100" s="96">
        <f>SUMIF(СиР!$T$25:$Z$25,$AN$5:$AN$244,СиР!$T$31:$Z$31)</f>
        <v>0.87</v>
      </c>
      <c r="AU100" s="96">
        <f>SUMIF(СиР!$T$25:$Z$25,$AN$5:$AN$244,СиР!$T$32:$Z$32)</f>
        <v>5.01</v>
      </c>
      <c r="AV100" s="96">
        <f>SUMIF(СиР!$T$25:$Z$25,$AN$5:$AN$244,СиР!$T$33:$Z$33)</f>
        <v>4.99</v>
      </c>
      <c r="AW100" s="96">
        <f>SUMIF(СиР!$T$25:$Z$25,$AN$5:$AN$244,СиР!$T$34:$Z$34)</f>
        <v>2.7</v>
      </c>
      <c r="AX100" s="96">
        <f>SUMIF(СиР!$T$25:$Z$25,$AN$5:$AN$244,СиР!$T$35:$Z$35)</f>
        <v>6.46</v>
      </c>
      <c r="AY100" s="96">
        <f>SUMIF(СиР!$T$25:$Z$25,$AN$5:$AN$244,СиР!$T$36:$Z$36)</f>
        <v>0.47</v>
      </c>
      <c r="AZ100" s="98">
        <f>SUMIF(СиР!$T$25:$Z$25,$AN$5:$AN$244,СиР!$T$37:$Z$37)</f>
        <v>0.93</v>
      </c>
      <c r="BA100" s="96">
        <f t="shared" si="268"/>
        <v>54.88252</v>
      </c>
      <c r="BB100" s="237">
        <f t="shared" si="242"/>
        <v>20.949169999999999</v>
      </c>
      <c r="BC100" s="238">
        <f t="shared" si="243"/>
        <v>0</v>
      </c>
      <c r="BD100" s="96">
        <f t="shared" si="244"/>
        <v>7.5571100000000007</v>
      </c>
      <c r="BE100" s="96">
        <f t="shared" si="245"/>
        <v>1.7334900000000002</v>
      </c>
      <c r="BF100" s="96">
        <f t="shared" si="246"/>
        <v>0.36256000000000005</v>
      </c>
      <c r="BG100" s="96">
        <f t="shared" si="247"/>
        <v>0.98571000000000009</v>
      </c>
      <c r="BH100" s="96">
        <f t="shared" si="248"/>
        <v>5.6763300000000001</v>
      </c>
      <c r="BI100" s="96">
        <f t="shared" si="249"/>
        <v>5.65367</v>
      </c>
      <c r="BJ100" s="96">
        <f t="shared" si="250"/>
        <v>3.0591000000000004</v>
      </c>
      <c r="BK100" s="96">
        <f t="shared" si="251"/>
        <v>7.3191800000000002</v>
      </c>
      <c r="BL100" s="96">
        <f t="shared" si="252"/>
        <v>0.53250999999999993</v>
      </c>
      <c r="BM100" s="98">
        <f t="shared" si="253"/>
        <v>1.05369</v>
      </c>
      <c r="BN100" s="113">
        <f t="shared" si="254"/>
        <v>3957591.74132</v>
      </c>
      <c r="BO100" s="250">
        <f t="shared" si="269"/>
        <v>1510649.6964699998</v>
      </c>
      <c r="BP100" s="250">
        <f t="shared" si="270"/>
        <v>0</v>
      </c>
      <c r="BQ100" s="113">
        <f t="shared" si="271"/>
        <v>544945.02301</v>
      </c>
      <c r="BR100" s="113">
        <f t="shared" si="272"/>
        <v>125002.38159</v>
      </c>
      <c r="BS100" s="113">
        <f t="shared" si="273"/>
        <v>26144.288960000002</v>
      </c>
      <c r="BT100" s="113">
        <f t="shared" si="274"/>
        <v>71079.785610000006</v>
      </c>
      <c r="BU100" s="113">
        <f t="shared" si="275"/>
        <v>409321.52403000003</v>
      </c>
      <c r="BV100" s="113">
        <f t="shared" si="276"/>
        <v>407687.50597</v>
      </c>
      <c r="BW100" s="113">
        <f t="shared" si="277"/>
        <v>220592.43810000006</v>
      </c>
      <c r="BX100" s="113">
        <f t="shared" si="278"/>
        <v>527787.83338000008</v>
      </c>
      <c r="BY100" s="113">
        <f t="shared" si="279"/>
        <v>38399.424409999992</v>
      </c>
      <c r="BZ100" s="113">
        <f t="shared" si="280"/>
        <v>75981.839789999998</v>
      </c>
    </row>
    <row r="101" spans="1:78" ht="12" customHeight="1" x14ac:dyDescent="0.25">
      <c r="A101" s="18">
        <f t="shared" si="255"/>
        <v>97</v>
      </c>
      <c r="B101" s="6" t="s">
        <v>75</v>
      </c>
      <c r="C101" s="10">
        <f t="shared" si="241"/>
        <v>5021.8999999999996</v>
      </c>
      <c r="D101" s="7">
        <v>5021.8999999999996</v>
      </c>
      <c r="E101" s="7">
        <v>0</v>
      </c>
      <c r="F101" s="7">
        <v>913.65</v>
      </c>
      <c r="G101" s="18" t="s">
        <v>286</v>
      </c>
      <c r="H101" s="16">
        <v>3</v>
      </c>
      <c r="I101" s="16" t="s">
        <v>276</v>
      </c>
      <c r="J101" s="5">
        <v>45.06</v>
      </c>
      <c r="K101" s="17">
        <v>5.0999999999999996</v>
      </c>
      <c r="L101" s="17">
        <v>8.6300000000000008</v>
      </c>
      <c r="M101" s="17">
        <v>13.43</v>
      </c>
      <c r="N101" s="17">
        <v>6.91</v>
      </c>
      <c r="O101" s="17">
        <v>3.15</v>
      </c>
      <c r="P101" s="17">
        <v>1.81</v>
      </c>
      <c r="Q101" s="17">
        <v>5.77</v>
      </c>
      <c r="R101" s="17">
        <v>0.26</v>
      </c>
      <c r="S101" s="3">
        <v>40</v>
      </c>
      <c r="T101" s="3">
        <v>40</v>
      </c>
      <c r="U101" s="3">
        <v>2604.04</v>
      </c>
      <c r="V101" s="17">
        <v>195.98199600000001</v>
      </c>
      <c r="W101" s="3">
        <v>42.3</v>
      </c>
      <c r="X101" s="3">
        <v>2604.04</v>
      </c>
      <c r="Y101" s="17">
        <v>7.85</v>
      </c>
      <c r="Z101" s="4">
        <v>0</v>
      </c>
      <c r="AA101" s="17">
        <v>6.73</v>
      </c>
      <c r="AB101" s="17">
        <v>10.67</v>
      </c>
      <c r="AC101" s="17">
        <v>14</v>
      </c>
      <c r="AD101" s="5">
        <f t="shared" si="186"/>
        <v>1357720.8839999998</v>
      </c>
      <c r="AE101" s="17">
        <f t="shared" si="187"/>
        <v>153670.13999999996</v>
      </c>
      <c r="AF101" s="17">
        <f t="shared" si="188"/>
        <v>260033.98200000002</v>
      </c>
      <c r="AG101" s="17">
        <f t="shared" si="189"/>
        <v>404664.70199999999</v>
      </c>
      <c r="AH101" s="17">
        <f t="shared" si="190"/>
        <v>208207.97399999999</v>
      </c>
      <c r="AI101" s="17">
        <f t="shared" si="191"/>
        <v>94913.909999999989</v>
      </c>
      <c r="AJ101" s="17">
        <f t="shared" si="192"/>
        <v>54537.833999999995</v>
      </c>
      <c r="AK101" s="17">
        <f t="shared" si="193"/>
        <v>173858.17799999999</v>
      </c>
      <c r="AL101" s="17">
        <f t="shared" si="194"/>
        <v>7834.1639999999998</v>
      </c>
      <c r="AN101" s="96">
        <f>SUMIF('Page 1'!$L:$L,$B:$B,'Page 1'!$S:$S)</f>
        <v>48.44</v>
      </c>
      <c r="AO101" s="237">
        <f>SUMIF(СиР!$T$25:$Z$25,$AN$5:$AN$244,СиР!$T$26:$Z$26)</f>
        <v>18.489999999999998</v>
      </c>
      <c r="AP101" s="238"/>
      <c r="AQ101" s="96">
        <f>SUMIF(СиР!$T$25:$Z$25,$AN$5:$AN$244,СиР!$T$28:$Z$28)</f>
        <v>6.67</v>
      </c>
      <c r="AR101" s="96">
        <f>SUMIF(СиР!$T$25:$Z$25,$AN$5:$AN$244,СиР!$T$29:$Z$29)</f>
        <v>1.53</v>
      </c>
      <c r="AS101" s="96">
        <f>SUMIF(СиР!$T$25:$Z$25,$AN$5:$AN$244,СиР!$T$30:$Z$30)</f>
        <v>0.32</v>
      </c>
      <c r="AT101" s="96">
        <f>SUMIF(СиР!$T$25:$Z$25,$AN$5:$AN$244,СиР!$T$31:$Z$31)</f>
        <v>0.87</v>
      </c>
      <c r="AU101" s="96">
        <f>SUMIF(СиР!$T$25:$Z$25,$AN$5:$AN$244,СиР!$T$32:$Z$32)</f>
        <v>5.01</v>
      </c>
      <c r="AV101" s="96">
        <f>SUMIF(СиР!$T$25:$Z$25,$AN$5:$AN$244,СиР!$T$33:$Z$33)</f>
        <v>4.99</v>
      </c>
      <c r="AW101" s="96">
        <f>SUMIF(СиР!$T$25:$Z$25,$AN$5:$AN$244,СиР!$T$34:$Z$34)</f>
        <v>2.7</v>
      </c>
      <c r="AX101" s="96">
        <f>SUMIF(СиР!$T$25:$Z$25,$AN$5:$AN$244,СиР!$T$35:$Z$35)</f>
        <v>6.46</v>
      </c>
      <c r="AY101" s="96">
        <f>SUMIF(СиР!$T$25:$Z$25,$AN$5:$AN$244,СиР!$T$36:$Z$36)</f>
        <v>0.47</v>
      </c>
      <c r="AZ101" s="98">
        <f>SUMIF(СиР!$T$25:$Z$25,$AN$5:$AN$244,СиР!$T$37:$Z$37)</f>
        <v>0.93</v>
      </c>
      <c r="BA101" s="96">
        <f t="shared" si="268"/>
        <v>54.88252</v>
      </c>
      <c r="BB101" s="237">
        <f t="shared" si="242"/>
        <v>20.949169999999999</v>
      </c>
      <c r="BC101" s="238">
        <f t="shared" si="243"/>
        <v>0</v>
      </c>
      <c r="BD101" s="96">
        <f t="shared" si="244"/>
        <v>7.5571100000000007</v>
      </c>
      <c r="BE101" s="96">
        <f t="shared" si="245"/>
        <v>1.7334900000000002</v>
      </c>
      <c r="BF101" s="96">
        <f t="shared" si="246"/>
        <v>0.36256000000000005</v>
      </c>
      <c r="BG101" s="96">
        <f t="shared" si="247"/>
        <v>0.98571000000000009</v>
      </c>
      <c r="BH101" s="96">
        <f t="shared" si="248"/>
        <v>5.6763300000000001</v>
      </c>
      <c r="BI101" s="96">
        <f t="shared" si="249"/>
        <v>5.65367</v>
      </c>
      <c r="BJ101" s="96">
        <f t="shared" si="250"/>
        <v>3.0591000000000004</v>
      </c>
      <c r="BK101" s="96">
        <f t="shared" si="251"/>
        <v>7.3191800000000002</v>
      </c>
      <c r="BL101" s="96">
        <f t="shared" si="252"/>
        <v>0.53250999999999993</v>
      </c>
      <c r="BM101" s="98">
        <f t="shared" si="253"/>
        <v>1.05369</v>
      </c>
      <c r="BN101" s="113">
        <f t="shared" si="254"/>
        <v>3242666.9438800002</v>
      </c>
      <c r="BO101" s="250">
        <f t="shared" si="269"/>
        <v>1237756.2302299999</v>
      </c>
      <c r="BP101" s="250">
        <f t="shared" si="270"/>
        <v>0</v>
      </c>
      <c r="BQ101" s="113">
        <f t="shared" si="271"/>
        <v>446502.65308999998</v>
      </c>
      <c r="BR101" s="113">
        <f t="shared" si="272"/>
        <v>102421.14830999999</v>
      </c>
      <c r="BS101" s="113">
        <f t="shared" si="273"/>
        <v>21421.416639999999</v>
      </c>
      <c r="BT101" s="113">
        <f t="shared" si="274"/>
        <v>58239.476490000001</v>
      </c>
      <c r="BU101" s="113">
        <f t="shared" si="275"/>
        <v>335379.05426999996</v>
      </c>
      <c r="BV101" s="113">
        <f t="shared" si="276"/>
        <v>334040.21573</v>
      </c>
      <c r="BW101" s="113">
        <f t="shared" si="277"/>
        <v>180743.20290000003</v>
      </c>
      <c r="BX101" s="113">
        <f t="shared" si="278"/>
        <v>432444.84841999999</v>
      </c>
      <c r="BY101" s="113">
        <f t="shared" si="279"/>
        <v>31462.705689999992</v>
      </c>
      <c r="BZ101" s="113">
        <f t="shared" si="280"/>
        <v>62255.992109999992</v>
      </c>
    </row>
    <row r="102" spans="1:78" ht="12" customHeight="1" x14ac:dyDescent="0.25">
      <c r="A102" s="18">
        <f t="shared" si="255"/>
        <v>98</v>
      </c>
      <c r="B102" s="6" t="s">
        <v>76</v>
      </c>
      <c r="C102" s="10">
        <f t="shared" si="241"/>
        <v>8658.6000000000022</v>
      </c>
      <c r="D102" s="7">
        <v>5980.5000000000018</v>
      </c>
      <c r="E102" s="7">
        <v>2678.1</v>
      </c>
      <c r="F102" s="7">
        <v>2125.5</v>
      </c>
      <c r="G102" s="18" t="s">
        <v>287</v>
      </c>
      <c r="H102" s="16">
        <v>1</v>
      </c>
      <c r="I102" s="16" t="s">
        <v>275</v>
      </c>
      <c r="J102" s="9">
        <v>36.54</v>
      </c>
      <c r="K102" s="17">
        <v>4.03</v>
      </c>
      <c r="L102" s="17">
        <v>7</v>
      </c>
      <c r="M102" s="17">
        <v>11</v>
      </c>
      <c r="N102" s="17">
        <v>5.4</v>
      </c>
      <c r="O102" s="17">
        <v>2.67</v>
      </c>
      <c r="P102" s="17">
        <v>1.54</v>
      </c>
      <c r="Q102" s="17">
        <v>4.9000000000000004</v>
      </c>
      <c r="R102" s="17">
        <v>0</v>
      </c>
      <c r="S102" s="3">
        <v>40</v>
      </c>
      <c r="T102" s="3">
        <v>40</v>
      </c>
      <c r="U102" s="3">
        <v>2604.04</v>
      </c>
      <c r="V102" s="17">
        <v>195.98199600000001</v>
      </c>
      <c r="W102" s="3">
        <v>42.3</v>
      </c>
      <c r="X102" s="3">
        <v>2604.04</v>
      </c>
      <c r="Y102" s="17">
        <v>0</v>
      </c>
      <c r="Z102" s="4">
        <v>0</v>
      </c>
      <c r="AA102" s="17">
        <v>5.05</v>
      </c>
      <c r="AB102" s="17">
        <v>10.67</v>
      </c>
      <c r="AC102" s="17">
        <v>14</v>
      </c>
      <c r="AD102" s="5">
        <f t="shared" si="186"/>
        <v>1898311.4640000004</v>
      </c>
      <c r="AE102" s="17">
        <f t="shared" si="187"/>
        <v>209364.94800000006</v>
      </c>
      <c r="AF102" s="17">
        <f t="shared" si="188"/>
        <v>363661.20000000007</v>
      </c>
      <c r="AG102" s="17">
        <f t="shared" si="189"/>
        <v>571467.60000000009</v>
      </c>
      <c r="AH102" s="17">
        <f t="shared" si="190"/>
        <v>280538.64000000013</v>
      </c>
      <c r="AI102" s="17">
        <f t="shared" si="191"/>
        <v>138710.77200000006</v>
      </c>
      <c r="AJ102" s="17">
        <f t="shared" si="192"/>
        <v>80005.464000000022</v>
      </c>
      <c r="AK102" s="17">
        <f t="shared" si="193"/>
        <v>254562.84000000008</v>
      </c>
      <c r="AL102" s="17">
        <f t="shared" si="194"/>
        <v>0</v>
      </c>
      <c r="AN102" s="96">
        <f>SUMIF('Page 1'!$L:$L,$B:$B,'Page 1'!$S:$S)</f>
        <v>0</v>
      </c>
      <c r="AO102" s="96">
        <f>SUMIF(СиР!$T$25:$Z$25,$AN$5:$AN$244,СиР!$T$26:$Z$26)</f>
        <v>0</v>
      </c>
      <c r="AP102" s="96"/>
      <c r="AQ102" s="96">
        <f>SUMIF(СиР!$T$25:$Z$25,$AN$5:$AN$244,СиР!$T$28:$Z$28)</f>
        <v>0</v>
      </c>
      <c r="AR102" s="96">
        <f>SUMIF(СиР!$T$25:$Z$25,$AN$5:$AN$244,СиР!$T$29:$Z$29)</f>
        <v>0</v>
      </c>
      <c r="AS102" s="96">
        <f>SUMIF(СиР!$T$25:$Z$25,$AN$5:$AN$244,СиР!$T$30:$Z$30)</f>
        <v>0</v>
      </c>
      <c r="AT102" s="96">
        <f>SUMIF(СиР!$T$25:$Z$25,$AN$5:$AN$244,СиР!$T$31:$Z$31)</f>
        <v>0</v>
      </c>
      <c r="AU102" s="96">
        <f>SUMIF(СиР!$T$25:$Z$25,$AN$5:$AN$244,СиР!$T$32:$Z$32)</f>
        <v>0</v>
      </c>
      <c r="AV102" s="96">
        <f>SUMIF(СиР!$T$25:$Z$25,$AN$5:$AN$244,СиР!$T$33:$Z$33)</f>
        <v>0</v>
      </c>
      <c r="AW102" s="96">
        <f>SUMIF(СиР!$T$25:$Z$25,$AN$5:$AN$244,СиР!$T$34:$Z$34)</f>
        <v>0</v>
      </c>
      <c r="AX102" s="96">
        <f>SUMIF(СиР!$T$25:$Z$25,$AN$5:$AN$244,СиР!$T$35:$Z$35)</f>
        <v>0</v>
      </c>
      <c r="AY102" s="96">
        <f>SUMIF(СиР!$T$25:$Z$25,$AN$5:$AN$244,СиР!$T$36:$Z$36)</f>
        <v>0</v>
      </c>
      <c r="AZ102" s="98">
        <f>SUMIF(СиР!$T$25:$Z$25,$AN$5:$AN$244,СиР!$T$37:$Z$37)</f>
        <v>0</v>
      </c>
      <c r="BA102" s="96">
        <f t="shared" si="268"/>
        <v>0</v>
      </c>
      <c r="BB102" s="96"/>
      <c r="BC102" s="96"/>
      <c r="BD102" s="96"/>
      <c r="BE102" s="96"/>
      <c r="BF102" s="96"/>
      <c r="BG102" s="96"/>
      <c r="BH102" s="96"/>
      <c r="BI102" s="96"/>
      <c r="BJ102" s="96"/>
      <c r="BK102" s="96"/>
      <c r="BL102" s="96"/>
      <c r="BM102" s="98"/>
      <c r="BN102" s="113">
        <f t="shared" si="254"/>
        <v>0</v>
      </c>
      <c r="BO102" s="113">
        <f>(BB102*10+AO102*2)*$C102</f>
        <v>0</v>
      </c>
      <c r="BP102" s="113">
        <f t="shared" ref="BP102" si="281">(BC102*10+AP102*2)*$C102</f>
        <v>0</v>
      </c>
      <c r="BQ102" s="113">
        <f t="shared" ref="BQ102" si="282">(BD102*10+AQ102*2)*$C102</f>
        <v>0</v>
      </c>
      <c r="BR102" s="113">
        <f t="shared" ref="BR102" si="283">(BE102*10+AR102*2)*$C102</f>
        <v>0</v>
      </c>
      <c r="BS102" s="113">
        <f t="shared" ref="BS102" si="284">(BF102*10+AS102*2)*$C102</f>
        <v>0</v>
      </c>
      <c r="BT102" s="113">
        <f t="shared" ref="BT102" si="285">(BG102*10+AT102*2)*$C102</f>
        <v>0</v>
      </c>
      <c r="BU102" s="113">
        <f t="shared" ref="BU102" si="286">(BH102*10+AU102*2)*$C102</f>
        <v>0</v>
      </c>
      <c r="BV102" s="113">
        <f t="shared" ref="BV102" si="287">(BI102*10+AV102*2)*$C102</f>
        <v>0</v>
      </c>
      <c r="BW102" s="113">
        <f t="shared" ref="BW102" si="288">(BJ102*10+AW102*2)*$C102</f>
        <v>0</v>
      </c>
      <c r="BX102" s="113">
        <f t="shared" ref="BX102" si="289">(BK102*10+AX102*2)*$C102</f>
        <v>0</v>
      </c>
      <c r="BY102" s="113">
        <f t="shared" ref="BY102" si="290">(BL102*10+AY102*2)*$C102</f>
        <v>0</v>
      </c>
      <c r="BZ102" s="113">
        <f t="shared" ref="BZ102" si="291">(BM102*10+AZ102*2)*$C102</f>
        <v>0</v>
      </c>
    </row>
    <row r="103" spans="1:78" ht="12" customHeight="1" x14ac:dyDescent="0.25">
      <c r="A103" s="18">
        <f t="shared" si="255"/>
        <v>99</v>
      </c>
      <c r="B103" s="6" t="s">
        <v>77</v>
      </c>
      <c r="C103" s="10">
        <f t="shared" si="241"/>
        <v>3369.8</v>
      </c>
      <c r="D103" s="7">
        <v>3369.8</v>
      </c>
      <c r="E103" s="7">
        <v>0</v>
      </c>
      <c r="F103" s="7">
        <v>333.8</v>
      </c>
      <c r="G103" s="18" t="s">
        <v>287</v>
      </c>
      <c r="H103" s="16">
        <v>7</v>
      </c>
      <c r="I103" s="16" t="s">
        <v>276</v>
      </c>
      <c r="J103" s="5">
        <v>31</v>
      </c>
      <c r="K103" s="17">
        <v>5.0999999999999996</v>
      </c>
      <c r="L103" s="17">
        <v>6.59</v>
      </c>
      <c r="M103" s="17">
        <v>8.98</v>
      </c>
      <c r="N103" s="17">
        <v>6.92</v>
      </c>
      <c r="O103" s="17">
        <v>3.15</v>
      </c>
      <c r="P103" s="17">
        <v>0</v>
      </c>
      <c r="Q103" s="17">
        <v>0</v>
      </c>
      <c r="R103" s="17">
        <v>0.26</v>
      </c>
      <c r="S103" s="3">
        <v>40</v>
      </c>
      <c r="T103" s="3">
        <v>40</v>
      </c>
      <c r="U103" s="3">
        <v>2604.04</v>
      </c>
      <c r="V103" s="17">
        <v>195.98199600000001</v>
      </c>
      <c r="W103" s="3">
        <v>42.3</v>
      </c>
      <c r="X103" s="3">
        <v>2604.04</v>
      </c>
      <c r="Y103" s="17">
        <v>7.85</v>
      </c>
      <c r="Z103" s="4">
        <v>0</v>
      </c>
      <c r="AA103" s="17">
        <v>6.73</v>
      </c>
      <c r="AB103" s="17">
        <v>10.67</v>
      </c>
      <c r="AC103" s="17">
        <v>14</v>
      </c>
      <c r="AD103" s="5">
        <f t="shared" si="186"/>
        <v>626782.80000000005</v>
      </c>
      <c r="AE103" s="17">
        <f t="shared" si="187"/>
        <v>103115.88</v>
      </c>
      <c r="AF103" s="17">
        <f t="shared" si="188"/>
        <v>133241.89199999999</v>
      </c>
      <c r="AG103" s="17">
        <f t="shared" si="189"/>
        <v>181564.82400000002</v>
      </c>
      <c r="AH103" s="17">
        <f t="shared" si="190"/>
        <v>139914.09599999999</v>
      </c>
      <c r="AI103" s="17">
        <f t="shared" si="191"/>
        <v>63689.22</v>
      </c>
      <c r="AJ103" s="17">
        <f t="shared" si="192"/>
        <v>0</v>
      </c>
      <c r="AK103" s="17">
        <f t="shared" si="193"/>
        <v>0</v>
      </c>
      <c r="AL103" s="17">
        <f t="shared" si="194"/>
        <v>5256.8879999999999</v>
      </c>
      <c r="AN103" s="96">
        <f>SUMIF('Page 1'!$L:$L,$B:$B,'Page 1'!$S:$S)</f>
        <v>33.17</v>
      </c>
      <c r="AO103" s="237">
        <f>SUMIF(СиР!$T$25:$Z$25,$AN$5:$AN$244,СиР!$T$26:$Z$26)</f>
        <v>13.89</v>
      </c>
      <c r="AP103" s="238"/>
      <c r="AQ103" s="96">
        <f>SUMIF(СиР!$T$25:$Z$25,$AN$5:$AN$244,СиР!$T$28:$Z$28)</f>
        <v>5.9</v>
      </c>
      <c r="AR103" s="96">
        <f>SUMIF(СиР!$T$25:$Z$25,$AN$5:$AN$244,СиР!$T$29:$Z$29)</f>
        <v>1.53</v>
      </c>
      <c r="AS103" s="96">
        <f>SUMIF(СиР!$T$25:$Z$25,$AN$5:$AN$244,СиР!$T$30:$Z$30)</f>
        <v>0.32</v>
      </c>
      <c r="AT103" s="96">
        <f>SUMIF(СиР!$T$25:$Z$25,$AN$5:$AN$244,СиР!$T$31:$Z$31)</f>
        <v>0.6</v>
      </c>
      <c r="AU103" s="96">
        <f>SUMIF(СиР!$T$25:$Z$25,$AN$5:$AN$244,СиР!$T$32:$Z$32)</f>
        <v>5.01</v>
      </c>
      <c r="AV103" s="96">
        <f>SUMIF(СиР!$T$25:$Z$25,$AN$5:$AN$244,СиР!$T$33:$Z$33)</f>
        <v>4.99</v>
      </c>
      <c r="AW103" s="96">
        <f>SUMIF(СиР!$T$25:$Z$25,$AN$5:$AN$244,СиР!$T$34:$Z$34)</f>
        <v>0</v>
      </c>
      <c r="AX103" s="96">
        <f>SUMIF(СиР!$T$25:$Z$25,$AN$5:$AN$244,СиР!$T$35:$Z$35)</f>
        <v>0</v>
      </c>
      <c r="AY103" s="96">
        <f>SUMIF(СиР!$T$25:$Z$25,$AN$5:$AN$244,СиР!$T$36:$Z$36)</f>
        <v>0</v>
      </c>
      <c r="AZ103" s="98">
        <f>SUMIF(СиР!$T$25:$Z$25,$AN$5:$AN$244,СиР!$T$37:$Z$37)</f>
        <v>0.93</v>
      </c>
      <c r="BA103" s="96">
        <f t="shared" si="268"/>
        <v>37.581610000000005</v>
      </c>
      <c r="BB103" s="237">
        <f t="shared" si="242"/>
        <v>15.737370000000004</v>
      </c>
      <c r="BC103" s="238">
        <f t="shared" si="243"/>
        <v>0</v>
      </c>
      <c r="BD103" s="96">
        <f t="shared" si="244"/>
        <v>6.6847000000000012</v>
      </c>
      <c r="BE103" s="96">
        <f t="shared" si="245"/>
        <v>1.7334900000000002</v>
      </c>
      <c r="BF103" s="96">
        <f t="shared" si="246"/>
        <v>0.36256000000000005</v>
      </c>
      <c r="BG103" s="96">
        <f t="shared" si="247"/>
        <v>0.67980000000000007</v>
      </c>
      <c r="BH103" s="96">
        <f t="shared" si="248"/>
        <v>5.6763300000000001</v>
      </c>
      <c r="BI103" s="96">
        <f t="shared" si="249"/>
        <v>5.65367</v>
      </c>
      <c r="BJ103" s="96">
        <f t="shared" si="250"/>
        <v>0</v>
      </c>
      <c r="BK103" s="96">
        <f t="shared" si="251"/>
        <v>0</v>
      </c>
      <c r="BL103" s="96">
        <f t="shared" si="252"/>
        <v>0</v>
      </c>
      <c r="BM103" s="98">
        <f t="shared" si="253"/>
        <v>1.0536900000000002</v>
      </c>
      <c r="BN103" s="113">
        <f t="shared" si="254"/>
        <v>1489977.6257800001</v>
      </c>
      <c r="BO103" s="250">
        <f t="shared" ref="BO103:BO166" si="292">(AO103*2+BB103*10)*$C103</f>
        <v>623930.9382600002</v>
      </c>
      <c r="BP103" s="250">
        <f t="shared" ref="BP103:BP166" si="293">(AP103*6+BC103*6)*$C103</f>
        <v>0</v>
      </c>
      <c r="BQ103" s="113">
        <f t="shared" ref="BQ103:BQ166" si="294">(AQ103*2+BD103*10)*$C103</f>
        <v>265024.66060000006</v>
      </c>
      <c r="BR103" s="113">
        <f t="shared" ref="BR103:BR166" si="295">(AR103*2+BE103*10)*$C103</f>
        <v>68726.734020000004</v>
      </c>
      <c r="BS103" s="113">
        <f t="shared" ref="BS103:BS166" si="296">(AS103*2+BF103*10)*$C103</f>
        <v>14374.21888</v>
      </c>
      <c r="BT103" s="113">
        <f t="shared" ref="BT103:BT166" si="297">(AT103*2+BG103*10)*$C103</f>
        <v>26951.660400000004</v>
      </c>
      <c r="BU103" s="113">
        <f t="shared" ref="BU103:BU166" si="298">(AU103*2+BH103*10)*$C103</f>
        <v>225046.36434</v>
      </c>
      <c r="BV103" s="113">
        <f t="shared" ref="BV103:BV166" si="299">(AV103*2+BI103*10)*$C103</f>
        <v>224147.97566000003</v>
      </c>
      <c r="BW103" s="113">
        <f t="shared" ref="BW103:BW166" si="300">(AW103*2+BJ103*10)*$C103</f>
        <v>0</v>
      </c>
      <c r="BX103" s="113">
        <f t="shared" ref="BX103:BX166" si="301">(AX103*2+BK103*10)*$C103</f>
        <v>0</v>
      </c>
      <c r="BY103" s="113">
        <f t="shared" ref="BY103:BY166" si="302">(AY103*2+BL103*10)*$C103</f>
        <v>0</v>
      </c>
      <c r="BZ103" s="113">
        <f t="shared" ref="BZ103:BZ166" si="303">(AZ103*2+BM103*10)*$C103</f>
        <v>41775.07362000001</v>
      </c>
    </row>
    <row r="104" spans="1:78" ht="12" customHeight="1" x14ac:dyDescent="0.25">
      <c r="A104" s="18">
        <f t="shared" si="255"/>
        <v>100</v>
      </c>
      <c r="B104" s="6" t="s">
        <v>265</v>
      </c>
      <c r="C104" s="10">
        <f t="shared" si="241"/>
        <v>3053.6</v>
      </c>
      <c r="D104" s="7">
        <v>3053.6</v>
      </c>
      <c r="E104" s="7">
        <v>0</v>
      </c>
      <c r="F104" s="7">
        <v>550.02</v>
      </c>
      <c r="G104" s="18" t="s">
        <v>287</v>
      </c>
      <c r="H104" s="16">
        <v>3</v>
      </c>
      <c r="I104" s="16" t="s">
        <v>276</v>
      </c>
      <c r="J104" s="5">
        <v>45.06</v>
      </c>
      <c r="K104" s="17">
        <v>5.0999999999999996</v>
      </c>
      <c r="L104" s="17">
        <v>8.6300000000000008</v>
      </c>
      <c r="M104" s="17">
        <v>13.43</v>
      </c>
      <c r="N104" s="17">
        <v>6.91</v>
      </c>
      <c r="O104" s="17">
        <v>3.15</v>
      </c>
      <c r="P104" s="17">
        <v>1.81</v>
      </c>
      <c r="Q104" s="17">
        <v>5.77</v>
      </c>
      <c r="R104" s="17">
        <v>0.26</v>
      </c>
      <c r="S104" s="3">
        <v>40</v>
      </c>
      <c r="T104" s="3">
        <v>40</v>
      </c>
      <c r="U104" s="3">
        <v>2604.04</v>
      </c>
      <c r="V104" s="17">
        <v>195.98199600000001</v>
      </c>
      <c r="W104" s="3">
        <v>42.3</v>
      </c>
      <c r="X104" s="3">
        <v>2604.04</v>
      </c>
      <c r="Y104" s="17">
        <v>7.85</v>
      </c>
      <c r="Z104" s="4">
        <v>0</v>
      </c>
      <c r="AA104" s="17">
        <v>6.73</v>
      </c>
      <c r="AB104" s="17">
        <v>10.67</v>
      </c>
      <c r="AC104" s="17">
        <v>14</v>
      </c>
      <c r="AD104" s="5">
        <f t="shared" si="186"/>
        <v>825571.29600000009</v>
      </c>
      <c r="AE104" s="17">
        <f t="shared" si="187"/>
        <v>93440.159999999989</v>
      </c>
      <c r="AF104" s="17">
        <f t="shared" si="188"/>
        <v>158115.40800000002</v>
      </c>
      <c r="AG104" s="17">
        <f t="shared" si="189"/>
        <v>246059.08799999999</v>
      </c>
      <c r="AH104" s="17">
        <f t="shared" si="190"/>
        <v>126602.25599999999</v>
      </c>
      <c r="AI104" s="17">
        <f t="shared" si="191"/>
        <v>57713.04</v>
      </c>
      <c r="AJ104" s="17">
        <f t="shared" si="192"/>
        <v>33162.095999999998</v>
      </c>
      <c r="AK104" s="17">
        <f t="shared" si="193"/>
        <v>105715.63199999998</v>
      </c>
      <c r="AL104" s="17">
        <f t="shared" si="194"/>
        <v>4763.616</v>
      </c>
      <c r="AN104" s="96">
        <f>SUMIF('Page 1'!$L:$L,$B:$B,'Page 1'!$S:$S)</f>
        <v>48.44</v>
      </c>
      <c r="AO104" s="237">
        <f>SUMIF(СиР!$T$25:$Z$25,$AN$5:$AN$244,СиР!$T$26:$Z$26)</f>
        <v>18.489999999999998</v>
      </c>
      <c r="AP104" s="238"/>
      <c r="AQ104" s="96">
        <f>SUMIF(СиР!$T$25:$Z$25,$AN$5:$AN$244,СиР!$T$28:$Z$28)</f>
        <v>6.67</v>
      </c>
      <c r="AR104" s="96">
        <f>SUMIF(СиР!$T$25:$Z$25,$AN$5:$AN$244,СиР!$T$29:$Z$29)</f>
        <v>1.53</v>
      </c>
      <c r="AS104" s="96">
        <f>SUMIF(СиР!$T$25:$Z$25,$AN$5:$AN$244,СиР!$T$30:$Z$30)</f>
        <v>0.32</v>
      </c>
      <c r="AT104" s="96">
        <f>SUMIF(СиР!$T$25:$Z$25,$AN$5:$AN$244,СиР!$T$31:$Z$31)</f>
        <v>0.87</v>
      </c>
      <c r="AU104" s="96">
        <f>SUMIF(СиР!$T$25:$Z$25,$AN$5:$AN$244,СиР!$T$32:$Z$32)</f>
        <v>5.01</v>
      </c>
      <c r="AV104" s="96">
        <f>SUMIF(СиР!$T$25:$Z$25,$AN$5:$AN$244,СиР!$T$33:$Z$33)</f>
        <v>4.99</v>
      </c>
      <c r="AW104" s="96">
        <f>SUMIF(СиР!$T$25:$Z$25,$AN$5:$AN$244,СиР!$T$34:$Z$34)</f>
        <v>2.7</v>
      </c>
      <c r="AX104" s="96">
        <f>SUMIF(СиР!$T$25:$Z$25,$AN$5:$AN$244,СиР!$T$35:$Z$35)</f>
        <v>6.46</v>
      </c>
      <c r="AY104" s="96">
        <f>SUMIF(СиР!$T$25:$Z$25,$AN$5:$AN$244,СиР!$T$36:$Z$36)</f>
        <v>0.47</v>
      </c>
      <c r="AZ104" s="98">
        <f>SUMIF(СиР!$T$25:$Z$25,$AN$5:$AN$244,СиР!$T$37:$Z$37)</f>
        <v>0.93</v>
      </c>
      <c r="BA104" s="96">
        <f t="shared" si="268"/>
        <v>54.88252</v>
      </c>
      <c r="BB104" s="237">
        <f t="shared" si="242"/>
        <v>20.949169999999999</v>
      </c>
      <c r="BC104" s="238">
        <f t="shared" si="243"/>
        <v>0</v>
      </c>
      <c r="BD104" s="96">
        <f t="shared" si="244"/>
        <v>7.5571100000000007</v>
      </c>
      <c r="BE104" s="96">
        <f t="shared" si="245"/>
        <v>1.7334900000000002</v>
      </c>
      <c r="BF104" s="96">
        <f t="shared" si="246"/>
        <v>0.36256000000000005</v>
      </c>
      <c r="BG104" s="96">
        <f t="shared" si="247"/>
        <v>0.98571000000000009</v>
      </c>
      <c r="BH104" s="96">
        <f t="shared" si="248"/>
        <v>5.6763300000000001</v>
      </c>
      <c r="BI104" s="96">
        <f t="shared" si="249"/>
        <v>5.65367</v>
      </c>
      <c r="BJ104" s="96">
        <f t="shared" si="250"/>
        <v>3.0591000000000004</v>
      </c>
      <c r="BK104" s="96">
        <f t="shared" si="251"/>
        <v>7.3191800000000002</v>
      </c>
      <c r="BL104" s="96">
        <f t="shared" si="252"/>
        <v>0.53250999999999993</v>
      </c>
      <c r="BM104" s="98">
        <f t="shared" si="253"/>
        <v>1.05369</v>
      </c>
      <c r="BN104" s="113">
        <f t="shared" si="254"/>
        <v>1971725.3987199997</v>
      </c>
      <c r="BO104" s="250">
        <f t="shared" si="292"/>
        <v>752625.98311999987</v>
      </c>
      <c r="BP104" s="250">
        <f t="shared" si="293"/>
        <v>0</v>
      </c>
      <c r="BQ104" s="113">
        <f t="shared" si="294"/>
        <v>271498.93495999998</v>
      </c>
      <c r="BR104" s="113">
        <f t="shared" si="295"/>
        <v>62277.86664</v>
      </c>
      <c r="BS104" s="113">
        <f t="shared" si="296"/>
        <v>13025.436159999999</v>
      </c>
      <c r="BT104" s="113">
        <f t="shared" si="297"/>
        <v>35412.904560000003</v>
      </c>
      <c r="BU104" s="113">
        <f t="shared" si="298"/>
        <v>203929.48487999997</v>
      </c>
      <c r="BV104" s="113">
        <f t="shared" si="299"/>
        <v>203115.39512</v>
      </c>
      <c r="BW104" s="113">
        <f t="shared" si="300"/>
        <v>109902.11760000001</v>
      </c>
      <c r="BX104" s="113">
        <f t="shared" si="301"/>
        <v>262950.99248000002</v>
      </c>
      <c r="BY104" s="113">
        <f t="shared" si="302"/>
        <v>19131.109359999995</v>
      </c>
      <c r="BZ104" s="113">
        <f t="shared" si="303"/>
        <v>37855.173839999996</v>
      </c>
    </row>
    <row r="105" spans="1:78" ht="12" customHeight="1" x14ac:dyDescent="0.25">
      <c r="A105" s="18">
        <f t="shared" si="255"/>
        <v>101</v>
      </c>
      <c r="B105" s="6" t="s">
        <v>266</v>
      </c>
      <c r="C105" s="10">
        <f t="shared" si="241"/>
        <v>3035.1</v>
      </c>
      <c r="D105" s="7">
        <v>3035.1</v>
      </c>
      <c r="E105" s="7">
        <v>0</v>
      </c>
      <c r="F105" s="7">
        <v>546.67999999999995</v>
      </c>
      <c r="G105" s="18" t="s">
        <v>287</v>
      </c>
      <c r="H105" s="16">
        <v>3</v>
      </c>
      <c r="I105" s="16" t="s">
        <v>276</v>
      </c>
      <c r="J105" s="5">
        <v>45.06</v>
      </c>
      <c r="K105" s="17">
        <v>5.0999999999999996</v>
      </c>
      <c r="L105" s="17">
        <v>8.6300000000000008</v>
      </c>
      <c r="M105" s="17">
        <v>13.43</v>
      </c>
      <c r="N105" s="17">
        <v>6.91</v>
      </c>
      <c r="O105" s="17">
        <v>3.15</v>
      </c>
      <c r="P105" s="17">
        <v>1.81</v>
      </c>
      <c r="Q105" s="17">
        <v>5.77</v>
      </c>
      <c r="R105" s="17">
        <v>0.26</v>
      </c>
      <c r="S105" s="3">
        <v>40</v>
      </c>
      <c r="T105" s="3">
        <v>40</v>
      </c>
      <c r="U105" s="3">
        <v>2604.04</v>
      </c>
      <c r="V105" s="17">
        <v>195.98199600000001</v>
      </c>
      <c r="W105" s="3">
        <v>42.3</v>
      </c>
      <c r="X105" s="3">
        <v>2604.04</v>
      </c>
      <c r="Y105" s="17">
        <v>7.85</v>
      </c>
      <c r="Z105" s="4">
        <v>0</v>
      </c>
      <c r="AA105" s="17">
        <v>6.73</v>
      </c>
      <c r="AB105" s="17">
        <v>10.67</v>
      </c>
      <c r="AC105" s="17">
        <v>14</v>
      </c>
      <c r="AD105" s="5">
        <f t="shared" si="186"/>
        <v>820569.63599999994</v>
      </c>
      <c r="AE105" s="17">
        <f t="shared" si="187"/>
        <v>92874.06</v>
      </c>
      <c r="AF105" s="17">
        <f t="shared" si="188"/>
        <v>157157.478</v>
      </c>
      <c r="AG105" s="17">
        <f t="shared" si="189"/>
        <v>244568.35799999998</v>
      </c>
      <c r="AH105" s="17">
        <f t="shared" si="190"/>
        <v>125835.24600000001</v>
      </c>
      <c r="AI105" s="17">
        <f t="shared" si="191"/>
        <v>57363.389999999992</v>
      </c>
      <c r="AJ105" s="17">
        <f t="shared" si="192"/>
        <v>32961.186000000002</v>
      </c>
      <c r="AK105" s="17">
        <f t="shared" si="193"/>
        <v>105075.16199999998</v>
      </c>
      <c r="AL105" s="17">
        <f t="shared" si="194"/>
        <v>4734.7559999999994</v>
      </c>
      <c r="AN105" s="96">
        <f>SUMIF('Page 1'!$L:$L,$B:$B,'Page 1'!$S:$S)</f>
        <v>48.44</v>
      </c>
      <c r="AO105" s="237">
        <f>SUMIF(СиР!$T$25:$Z$25,$AN$5:$AN$244,СиР!$T$26:$Z$26)</f>
        <v>18.489999999999998</v>
      </c>
      <c r="AP105" s="238"/>
      <c r="AQ105" s="96">
        <f>SUMIF(СиР!$T$25:$Z$25,$AN$5:$AN$244,СиР!$T$28:$Z$28)</f>
        <v>6.67</v>
      </c>
      <c r="AR105" s="96">
        <f>SUMIF(СиР!$T$25:$Z$25,$AN$5:$AN$244,СиР!$T$29:$Z$29)</f>
        <v>1.53</v>
      </c>
      <c r="AS105" s="96">
        <f>SUMIF(СиР!$T$25:$Z$25,$AN$5:$AN$244,СиР!$T$30:$Z$30)</f>
        <v>0.32</v>
      </c>
      <c r="AT105" s="96">
        <f>SUMIF(СиР!$T$25:$Z$25,$AN$5:$AN$244,СиР!$T$31:$Z$31)</f>
        <v>0.87</v>
      </c>
      <c r="AU105" s="96">
        <f>SUMIF(СиР!$T$25:$Z$25,$AN$5:$AN$244,СиР!$T$32:$Z$32)</f>
        <v>5.01</v>
      </c>
      <c r="AV105" s="96">
        <f>SUMIF(СиР!$T$25:$Z$25,$AN$5:$AN$244,СиР!$T$33:$Z$33)</f>
        <v>4.99</v>
      </c>
      <c r="AW105" s="96">
        <f>SUMIF(СиР!$T$25:$Z$25,$AN$5:$AN$244,СиР!$T$34:$Z$34)</f>
        <v>2.7</v>
      </c>
      <c r="AX105" s="96">
        <f>SUMIF(СиР!$T$25:$Z$25,$AN$5:$AN$244,СиР!$T$35:$Z$35)</f>
        <v>6.46</v>
      </c>
      <c r="AY105" s="96">
        <f>SUMIF(СиР!$T$25:$Z$25,$AN$5:$AN$244,СиР!$T$36:$Z$36)</f>
        <v>0.47</v>
      </c>
      <c r="AZ105" s="98">
        <f>SUMIF(СиР!$T$25:$Z$25,$AN$5:$AN$244,СиР!$T$37:$Z$37)</f>
        <v>0.93</v>
      </c>
      <c r="BA105" s="96">
        <f t="shared" si="268"/>
        <v>54.88252</v>
      </c>
      <c r="BB105" s="237">
        <f t="shared" si="242"/>
        <v>20.949169999999999</v>
      </c>
      <c r="BC105" s="238">
        <f t="shared" si="243"/>
        <v>0</v>
      </c>
      <c r="BD105" s="96">
        <f t="shared" si="244"/>
        <v>7.5571100000000007</v>
      </c>
      <c r="BE105" s="96">
        <f t="shared" si="245"/>
        <v>1.7334900000000002</v>
      </c>
      <c r="BF105" s="96">
        <f t="shared" si="246"/>
        <v>0.36256000000000005</v>
      </c>
      <c r="BG105" s="96">
        <f t="shared" si="247"/>
        <v>0.98571000000000009</v>
      </c>
      <c r="BH105" s="96">
        <f t="shared" si="248"/>
        <v>5.6763300000000001</v>
      </c>
      <c r="BI105" s="96">
        <f t="shared" si="249"/>
        <v>5.65367</v>
      </c>
      <c r="BJ105" s="96">
        <f t="shared" si="250"/>
        <v>3.0591000000000004</v>
      </c>
      <c r="BK105" s="96">
        <f t="shared" si="251"/>
        <v>7.3191800000000002</v>
      </c>
      <c r="BL105" s="96">
        <f t="shared" si="252"/>
        <v>0.53250999999999993</v>
      </c>
      <c r="BM105" s="98">
        <f t="shared" si="253"/>
        <v>1.05369</v>
      </c>
      <c r="BN105" s="113">
        <f t="shared" si="254"/>
        <v>1959779.85252</v>
      </c>
      <c r="BO105" s="250">
        <f t="shared" si="292"/>
        <v>748066.25666999992</v>
      </c>
      <c r="BP105" s="250">
        <f t="shared" si="293"/>
        <v>0</v>
      </c>
      <c r="BQ105" s="113">
        <f t="shared" si="294"/>
        <v>269854.07961000002</v>
      </c>
      <c r="BR105" s="113">
        <f t="shared" si="295"/>
        <v>61900.560989999998</v>
      </c>
      <c r="BS105" s="113">
        <f t="shared" si="296"/>
        <v>12946.522559999999</v>
      </c>
      <c r="BT105" s="113">
        <f t="shared" si="297"/>
        <v>35198.358210000006</v>
      </c>
      <c r="BU105" s="113">
        <f t="shared" si="298"/>
        <v>202693.99382999999</v>
      </c>
      <c r="BV105" s="113">
        <f t="shared" si="299"/>
        <v>201884.83617</v>
      </c>
      <c r="BW105" s="113">
        <f t="shared" si="300"/>
        <v>109236.28410000002</v>
      </c>
      <c r="BX105" s="113">
        <f t="shared" si="301"/>
        <v>261357.92418</v>
      </c>
      <c r="BY105" s="113">
        <f t="shared" si="302"/>
        <v>19015.205009999994</v>
      </c>
      <c r="BZ105" s="113">
        <f t="shared" si="303"/>
        <v>37625.831189999997</v>
      </c>
    </row>
    <row r="106" spans="1:78" ht="12" customHeight="1" x14ac:dyDescent="0.25">
      <c r="A106" s="18">
        <f t="shared" si="255"/>
        <v>102</v>
      </c>
      <c r="B106" s="6" t="s">
        <v>78</v>
      </c>
      <c r="C106" s="10">
        <f t="shared" si="241"/>
        <v>4505.5999999999995</v>
      </c>
      <c r="D106" s="7">
        <v>4185.3999999999996</v>
      </c>
      <c r="E106" s="7">
        <v>320.2</v>
      </c>
      <c r="F106" s="7">
        <v>571.5</v>
      </c>
      <c r="G106" s="18" t="s">
        <v>287</v>
      </c>
      <c r="H106" s="16">
        <v>7</v>
      </c>
      <c r="I106" s="16" t="s">
        <v>276</v>
      </c>
      <c r="J106" s="5">
        <v>31</v>
      </c>
      <c r="K106" s="17">
        <v>5.0999999999999996</v>
      </c>
      <c r="L106" s="17">
        <v>6.59</v>
      </c>
      <c r="M106" s="17">
        <v>8.98</v>
      </c>
      <c r="N106" s="17">
        <v>6.92</v>
      </c>
      <c r="O106" s="17">
        <v>3.15</v>
      </c>
      <c r="P106" s="17">
        <v>0</v>
      </c>
      <c r="Q106" s="17">
        <v>0</v>
      </c>
      <c r="R106" s="17">
        <v>0.26</v>
      </c>
      <c r="S106" s="3">
        <v>40</v>
      </c>
      <c r="T106" s="3">
        <v>40</v>
      </c>
      <c r="U106" s="3">
        <v>2604.04</v>
      </c>
      <c r="V106" s="17">
        <v>195.98199600000001</v>
      </c>
      <c r="W106" s="3">
        <v>42.3</v>
      </c>
      <c r="X106" s="3">
        <v>2604.04</v>
      </c>
      <c r="Y106" s="17">
        <v>7.85</v>
      </c>
      <c r="Z106" s="4">
        <v>0</v>
      </c>
      <c r="AA106" s="17">
        <v>6.73</v>
      </c>
      <c r="AB106" s="17">
        <v>10.67</v>
      </c>
      <c r="AC106" s="17">
        <v>14</v>
      </c>
      <c r="AD106" s="5">
        <f t="shared" si="186"/>
        <v>838041.59999999986</v>
      </c>
      <c r="AE106" s="17">
        <f t="shared" si="187"/>
        <v>137871.35999999996</v>
      </c>
      <c r="AF106" s="17">
        <f t="shared" si="188"/>
        <v>178151.42399999997</v>
      </c>
      <c r="AG106" s="17">
        <f t="shared" si="189"/>
        <v>242761.728</v>
      </c>
      <c r="AH106" s="17">
        <f t="shared" si="190"/>
        <v>187072.51199999999</v>
      </c>
      <c r="AI106" s="17">
        <f t="shared" si="191"/>
        <v>85155.839999999982</v>
      </c>
      <c r="AJ106" s="17">
        <f t="shared" si="192"/>
        <v>0</v>
      </c>
      <c r="AK106" s="17">
        <f t="shared" si="193"/>
        <v>0</v>
      </c>
      <c r="AL106" s="17">
        <f t="shared" si="194"/>
        <v>7028.735999999999</v>
      </c>
      <c r="AN106" s="96">
        <f>SUMIF('Page 1'!$L:$L,$B:$B,'Page 1'!$S:$S)</f>
        <v>33.17</v>
      </c>
      <c r="AO106" s="237">
        <f>SUMIF(СиР!$T$25:$Z$25,$AN$5:$AN$244,СиР!$T$26:$Z$26)</f>
        <v>13.89</v>
      </c>
      <c r="AP106" s="238"/>
      <c r="AQ106" s="96">
        <f>SUMIF(СиР!$T$25:$Z$25,$AN$5:$AN$244,СиР!$T$28:$Z$28)</f>
        <v>5.9</v>
      </c>
      <c r="AR106" s="96">
        <f>SUMIF(СиР!$T$25:$Z$25,$AN$5:$AN$244,СиР!$T$29:$Z$29)</f>
        <v>1.53</v>
      </c>
      <c r="AS106" s="96">
        <f>SUMIF(СиР!$T$25:$Z$25,$AN$5:$AN$244,СиР!$T$30:$Z$30)</f>
        <v>0.32</v>
      </c>
      <c r="AT106" s="96">
        <f>SUMIF(СиР!$T$25:$Z$25,$AN$5:$AN$244,СиР!$T$31:$Z$31)</f>
        <v>0.6</v>
      </c>
      <c r="AU106" s="96">
        <f>SUMIF(СиР!$T$25:$Z$25,$AN$5:$AN$244,СиР!$T$32:$Z$32)</f>
        <v>5.01</v>
      </c>
      <c r="AV106" s="96">
        <f>SUMIF(СиР!$T$25:$Z$25,$AN$5:$AN$244,СиР!$T$33:$Z$33)</f>
        <v>4.99</v>
      </c>
      <c r="AW106" s="96">
        <f>SUMIF(СиР!$T$25:$Z$25,$AN$5:$AN$244,СиР!$T$34:$Z$34)</f>
        <v>0</v>
      </c>
      <c r="AX106" s="96">
        <f>SUMIF(СиР!$T$25:$Z$25,$AN$5:$AN$244,СиР!$T$35:$Z$35)</f>
        <v>0</v>
      </c>
      <c r="AY106" s="96">
        <f>SUMIF(СиР!$T$25:$Z$25,$AN$5:$AN$244,СиР!$T$36:$Z$36)</f>
        <v>0</v>
      </c>
      <c r="AZ106" s="98">
        <f>SUMIF(СиР!$T$25:$Z$25,$AN$5:$AN$244,СиР!$T$37:$Z$37)</f>
        <v>0.93</v>
      </c>
      <c r="BA106" s="96">
        <f t="shared" si="268"/>
        <v>37.581610000000005</v>
      </c>
      <c r="BB106" s="237">
        <f t="shared" si="242"/>
        <v>15.737370000000004</v>
      </c>
      <c r="BC106" s="238">
        <f t="shared" si="243"/>
        <v>0</v>
      </c>
      <c r="BD106" s="96">
        <f t="shared" si="244"/>
        <v>6.6847000000000012</v>
      </c>
      <c r="BE106" s="96">
        <f t="shared" si="245"/>
        <v>1.7334900000000002</v>
      </c>
      <c r="BF106" s="96">
        <f t="shared" si="246"/>
        <v>0.36256000000000005</v>
      </c>
      <c r="BG106" s="96">
        <f t="shared" si="247"/>
        <v>0.67980000000000007</v>
      </c>
      <c r="BH106" s="96">
        <f t="shared" si="248"/>
        <v>5.6763300000000001</v>
      </c>
      <c r="BI106" s="96">
        <f t="shared" si="249"/>
        <v>5.65367</v>
      </c>
      <c r="BJ106" s="96">
        <f t="shared" si="250"/>
        <v>0</v>
      </c>
      <c r="BK106" s="96">
        <f t="shared" si="251"/>
        <v>0</v>
      </c>
      <c r="BL106" s="96">
        <f t="shared" si="252"/>
        <v>0</v>
      </c>
      <c r="BM106" s="98">
        <f t="shared" si="253"/>
        <v>1.0536900000000002</v>
      </c>
      <c r="BN106" s="113">
        <f t="shared" si="254"/>
        <v>1992178.5241600003</v>
      </c>
      <c r="BO106" s="250">
        <f t="shared" si="292"/>
        <v>834228.51072000014</v>
      </c>
      <c r="BP106" s="250">
        <f t="shared" si="293"/>
        <v>0</v>
      </c>
      <c r="BQ106" s="113">
        <f t="shared" si="294"/>
        <v>354351.92319999996</v>
      </c>
      <c r="BR106" s="113">
        <f t="shared" si="295"/>
        <v>91891.261439999987</v>
      </c>
      <c r="BS106" s="113">
        <f t="shared" si="296"/>
        <v>19219.087359999998</v>
      </c>
      <c r="BT106" s="113">
        <f t="shared" si="297"/>
        <v>36035.788800000002</v>
      </c>
      <c r="BU106" s="113">
        <f t="shared" si="298"/>
        <v>300898.83647999994</v>
      </c>
      <c r="BV106" s="113">
        <f t="shared" si="299"/>
        <v>299697.64351999998</v>
      </c>
      <c r="BW106" s="113">
        <f t="shared" si="300"/>
        <v>0</v>
      </c>
      <c r="BX106" s="113">
        <f t="shared" si="301"/>
        <v>0</v>
      </c>
      <c r="BY106" s="113">
        <f t="shared" si="302"/>
        <v>0</v>
      </c>
      <c r="BZ106" s="113">
        <f t="shared" si="303"/>
        <v>55855.47264</v>
      </c>
    </row>
    <row r="107" spans="1:78" ht="12" customHeight="1" x14ac:dyDescent="0.25">
      <c r="A107" s="18">
        <f t="shared" si="255"/>
        <v>103</v>
      </c>
      <c r="B107" s="6" t="s">
        <v>79</v>
      </c>
      <c r="C107" s="10">
        <f t="shared" si="241"/>
        <v>4500.9799999999996</v>
      </c>
      <c r="D107" s="7">
        <v>4500.9799999999996</v>
      </c>
      <c r="E107" s="7">
        <v>0</v>
      </c>
      <c r="F107" s="7">
        <v>571.5</v>
      </c>
      <c r="G107" s="18" t="s">
        <v>287</v>
      </c>
      <c r="H107" s="16">
        <v>7</v>
      </c>
      <c r="I107" s="16" t="s">
        <v>276</v>
      </c>
      <c r="J107" s="5">
        <v>31</v>
      </c>
      <c r="K107" s="17">
        <v>5.0999999999999996</v>
      </c>
      <c r="L107" s="17">
        <v>6.59</v>
      </c>
      <c r="M107" s="17">
        <v>8.98</v>
      </c>
      <c r="N107" s="17">
        <v>6.92</v>
      </c>
      <c r="O107" s="17">
        <v>3.15</v>
      </c>
      <c r="P107" s="17">
        <v>0</v>
      </c>
      <c r="Q107" s="17">
        <v>0</v>
      </c>
      <c r="R107" s="17">
        <v>0.26</v>
      </c>
      <c r="S107" s="3">
        <v>40</v>
      </c>
      <c r="T107" s="3">
        <v>40</v>
      </c>
      <c r="U107" s="3">
        <v>2604.04</v>
      </c>
      <c r="V107" s="17">
        <v>195.98199600000001</v>
      </c>
      <c r="W107" s="3">
        <v>42.3</v>
      </c>
      <c r="X107" s="3">
        <v>2604.04</v>
      </c>
      <c r="Y107" s="17">
        <v>7.85</v>
      </c>
      <c r="Z107" s="4">
        <v>0</v>
      </c>
      <c r="AA107" s="17">
        <v>6.73</v>
      </c>
      <c r="AB107" s="17">
        <v>10.67</v>
      </c>
      <c r="AC107" s="17">
        <v>14</v>
      </c>
      <c r="AD107" s="5">
        <f t="shared" si="186"/>
        <v>837182.2799999998</v>
      </c>
      <c r="AE107" s="17">
        <f t="shared" si="187"/>
        <v>137729.98799999998</v>
      </c>
      <c r="AF107" s="17">
        <f t="shared" si="188"/>
        <v>177968.74919999999</v>
      </c>
      <c r="AG107" s="17">
        <f t="shared" si="189"/>
        <v>242512.80239999999</v>
      </c>
      <c r="AH107" s="17">
        <f t="shared" si="190"/>
        <v>186880.68959999998</v>
      </c>
      <c r="AI107" s="17">
        <f t="shared" si="191"/>
        <v>85068.521999999983</v>
      </c>
      <c r="AJ107" s="17">
        <f t="shared" si="192"/>
        <v>0</v>
      </c>
      <c r="AK107" s="17">
        <f t="shared" si="193"/>
        <v>0</v>
      </c>
      <c r="AL107" s="17">
        <f t="shared" si="194"/>
        <v>7021.5288</v>
      </c>
      <c r="AN107" s="96">
        <f>SUMIF('Page 1'!$L:$L,$B:$B,'Page 1'!$S:$S)</f>
        <v>33.17</v>
      </c>
      <c r="AO107" s="237">
        <f>SUMIF(СиР!$T$25:$Z$25,$AN$5:$AN$244,СиР!$T$26:$Z$26)</f>
        <v>13.89</v>
      </c>
      <c r="AP107" s="238"/>
      <c r="AQ107" s="96">
        <f>SUMIF(СиР!$T$25:$Z$25,$AN$5:$AN$244,СиР!$T$28:$Z$28)</f>
        <v>5.9</v>
      </c>
      <c r="AR107" s="96">
        <f>SUMIF(СиР!$T$25:$Z$25,$AN$5:$AN$244,СиР!$T$29:$Z$29)</f>
        <v>1.53</v>
      </c>
      <c r="AS107" s="96">
        <f>SUMIF(СиР!$T$25:$Z$25,$AN$5:$AN$244,СиР!$T$30:$Z$30)</f>
        <v>0.32</v>
      </c>
      <c r="AT107" s="96">
        <f>SUMIF(СиР!$T$25:$Z$25,$AN$5:$AN$244,СиР!$T$31:$Z$31)</f>
        <v>0.6</v>
      </c>
      <c r="AU107" s="96">
        <f>SUMIF(СиР!$T$25:$Z$25,$AN$5:$AN$244,СиР!$T$32:$Z$32)</f>
        <v>5.01</v>
      </c>
      <c r="AV107" s="96">
        <f>SUMIF(СиР!$T$25:$Z$25,$AN$5:$AN$244,СиР!$T$33:$Z$33)</f>
        <v>4.99</v>
      </c>
      <c r="AW107" s="96">
        <f>SUMIF(СиР!$T$25:$Z$25,$AN$5:$AN$244,СиР!$T$34:$Z$34)</f>
        <v>0</v>
      </c>
      <c r="AX107" s="96">
        <f>SUMIF(СиР!$T$25:$Z$25,$AN$5:$AN$244,СиР!$T$35:$Z$35)</f>
        <v>0</v>
      </c>
      <c r="AY107" s="96">
        <f>SUMIF(СиР!$T$25:$Z$25,$AN$5:$AN$244,СиР!$T$36:$Z$36)</f>
        <v>0</v>
      </c>
      <c r="AZ107" s="98">
        <f>SUMIF(СиР!$T$25:$Z$25,$AN$5:$AN$244,СиР!$T$37:$Z$37)</f>
        <v>0.93</v>
      </c>
      <c r="BA107" s="96">
        <f t="shared" si="268"/>
        <v>37.581610000000005</v>
      </c>
      <c r="BB107" s="237">
        <f t="shared" si="242"/>
        <v>15.737370000000004</v>
      </c>
      <c r="BC107" s="238">
        <f t="shared" si="243"/>
        <v>0</v>
      </c>
      <c r="BD107" s="96">
        <f t="shared" si="244"/>
        <v>6.6847000000000012</v>
      </c>
      <c r="BE107" s="96">
        <f t="shared" si="245"/>
        <v>1.7334900000000002</v>
      </c>
      <c r="BF107" s="96">
        <f t="shared" si="246"/>
        <v>0.36256000000000005</v>
      </c>
      <c r="BG107" s="96">
        <f t="shared" si="247"/>
        <v>0.67980000000000007</v>
      </c>
      <c r="BH107" s="96">
        <f t="shared" si="248"/>
        <v>5.6763300000000001</v>
      </c>
      <c r="BI107" s="96">
        <f t="shared" si="249"/>
        <v>5.65367</v>
      </c>
      <c r="BJ107" s="96">
        <f t="shared" si="250"/>
        <v>0</v>
      </c>
      <c r="BK107" s="96">
        <f t="shared" si="251"/>
        <v>0</v>
      </c>
      <c r="BL107" s="96">
        <f t="shared" si="252"/>
        <v>0</v>
      </c>
      <c r="BM107" s="98">
        <f t="shared" si="253"/>
        <v>1.0536900000000002</v>
      </c>
      <c r="BN107" s="113">
        <f t="shared" si="254"/>
        <v>1990135.7629780001</v>
      </c>
      <c r="BO107" s="250">
        <f t="shared" si="292"/>
        <v>833373.10062600009</v>
      </c>
      <c r="BP107" s="250">
        <f t="shared" si="293"/>
        <v>0</v>
      </c>
      <c r="BQ107" s="113">
        <f t="shared" si="294"/>
        <v>353988.57406000001</v>
      </c>
      <c r="BR107" s="113">
        <f t="shared" si="295"/>
        <v>91797.037001999997</v>
      </c>
      <c r="BS107" s="113">
        <f t="shared" si="296"/>
        <v>19199.380287999997</v>
      </c>
      <c r="BT107" s="113">
        <f t="shared" si="297"/>
        <v>35998.838040000002</v>
      </c>
      <c r="BU107" s="113">
        <f t="shared" si="298"/>
        <v>300590.29763399996</v>
      </c>
      <c r="BV107" s="113">
        <f t="shared" si="299"/>
        <v>299390.33636599994</v>
      </c>
      <c r="BW107" s="113">
        <f t="shared" si="300"/>
        <v>0</v>
      </c>
      <c r="BX107" s="113">
        <f t="shared" si="301"/>
        <v>0</v>
      </c>
      <c r="BY107" s="113">
        <f t="shared" si="302"/>
        <v>0</v>
      </c>
      <c r="BZ107" s="113">
        <f t="shared" si="303"/>
        <v>55798.198962000002</v>
      </c>
    </row>
    <row r="108" spans="1:78" ht="12" customHeight="1" x14ac:dyDescent="0.25">
      <c r="A108" s="18">
        <f t="shared" si="255"/>
        <v>104</v>
      </c>
      <c r="B108" s="6" t="s">
        <v>80</v>
      </c>
      <c r="C108" s="10">
        <f t="shared" si="241"/>
        <v>6866.78</v>
      </c>
      <c r="D108" s="7">
        <v>6866.78</v>
      </c>
      <c r="E108" s="7">
        <v>0</v>
      </c>
      <c r="F108" s="7">
        <v>706.4</v>
      </c>
      <c r="G108" s="18" t="s">
        <v>287</v>
      </c>
      <c r="H108" s="16">
        <v>7</v>
      </c>
      <c r="I108" s="16" t="s">
        <v>276</v>
      </c>
      <c r="J108" s="5">
        <v>31</v>
      </c>
      <c r="K108" s="17">
        <v>5.0999999999999996</v>
      </c>
      <c r="L108" s="17">
        <v>6.59</v>
      </c>
      <c r="M108" s="17">
        <v>8.98</v>
      </c>
      <c r="N108" s="17">
        <v>6.92</v>
      </c>
      <c r="O108" s="17">
        <v>3.15</v>
      </c>
      <c r="P108" s="17">
        <v>0</v>
      </c>
      <c r="Q108" s="17">
        <v>0</v>
      </c>
      <c r="R108" s="17">
        <v>0.26</v>
      </c>
      <c r="S108" s="3">
        <v>40</v>
      </c>
      <c r="T108" s="3">
        <v>40</v>
      </c>
      <c r="U108" s="3">
        <v>2604.04</v>
      </c>
      <c r="V108" s="17">
        <v>195.98199600000001</v>
      </c>
      <c r="W108" s="3">
        <v>42.3</v>
      </c>
      <c r="X108" s="3">
        <v>2604.04</v>
      </c>
      <c r="Y108" s="17">
        <v>7.85</v>
      </c>
      <c r="Z108" s="4">
        <v>0</v>
      </c>
      <c r="AA108" s="17">
        <v>6.73</v>
      </c>
      <c r="AB108" s="17">
        <v>10.67</v>
      </c>
      <c r="AC108" s="17">
        <v>14</v>
      </c>
      <c r="AD108" s="5">
        <f t="shared" si="186"/>
        <v>1277221.08</v>
      </c>
      <c r="AE108" s="17">
        <f t="shared" si="187"/>
        <v>210123.46799999996</v>
      </c>
      <c r="AF108" s="17">
        <f t="shared" si="188"/>
        <v>271512.48119999998</v>
      </c>
      <c r="AG108" s="17">
        <f t="shared" si="189"/>
        <v>369982.10639999999</v>
      </c>
      <c r="AH108" s="17">
        <f t="shared" si="190"/>
        <v>285108.70559999999</v>
      </c>
      <c r="AI108" s="17">
        <f t="shared" si="191"/>
        <v>129782.14199999999</v>
      </c>
      <c r="AJ108" s="17">
        <f t="shared" si="192"/>
        <v>0</v>
      </c>
      <c r="AK108" s="17">
        <f t="shared" si="193"/>
        <v>0</v>
      </c>
      <c r="AL108" s="17">
        <f t="shared" si="194"/>
        <v>10712.176800000001</v>
      </c>
      <c r="AN108" s="96">
        <f>SUMIF('Page 1'!$L:$L,$B:$B,'Page 1'!$S:$S)</f>
        <v>33.17</v>
      </c>
      <c r="AO108" s="237">
        <f>SUMIF(СиР!$T$25:$Z$25,$AN$5:$AN$244,СиР!$T$26:$Z$26)</f>
        <v>13.89</v>
      </c>
      <c r="AP108" s="238"/>
      <c r="AQ108" s="96">
        <f>SUMIF(СиР!$T$25:$Z$25,$AN$5:$AN$244,СиР!$T$28:$Z$28)</f>
        <v>5.9</v>
      </c>
      <c r="AR108" s="96">
        <f>SUMIF(СиР!$T$25:$Z$25,$AN$5:$AN$244,СиР!$T$29:$Z$29)</f>
        <v>1.53</v>
      </c>
      <c r="AS108" s="96">
        <f>SUMIF(СиР!$T$25:$Z$25,$AN$5:$AN$244,СиР!$T$30:$Z$30)</f>
        <v>0.32</v>
      </c>
      <c r="AT108" s="96">
        <f>SUMIF(СиР!$T$25:$Z$25,$AN$5:$AN$244,СиР!$T$31:$Z$31)</f>
        <v>0.6</v>
      </c>
      <c r="AU108" s="96">
        <f>SUMIF(СиР!$T$25:$Z$25,$AN$5:$AN$244,СиР!$T$32:$Z$32)</f>
        <v>5.01</v>
      </c>
      <c r="AV108" s="96">
        <f>SUMIF(СиР!$T$25:$Z$25,$AN$5:$AN$244,СиР!$T$33:$Z$33)</f>
        <v>4.99</v>
      </c>
      <c r="AW108" s="96">
        <f>SUMIF(СиР!$T$25:$Z$25,$AN$5:$AN$244,СиР!$T$34:$Z$34)</f>
        <v>0</v>
      </c>
      <c r="AX108" s="96">
        <f>SUMIF(СиР!$T$25:$Z$25,$AN$5:$AN$244,СиР!$T$35:$Z$35)</f>
        <v>0</v>
      </c>
      <c r="AY108" s="96">
        <f>SUMIF(СиР!$T$25:$Z$25,$AN$5:$AN$244,СиР!$T$36:$Z$36)</f>
        <v>0</v>
      </c>
      <c r="AZ108" s="98">
        <f>SUMIF(СиР!$T$25:$Z$25,$AN$5:$AN$244,СиР!$T$37:$Z$37)</f>
        <v>0.93</v>
      </c>
      <c r="BA108" s="96">
        <f t="shared" si="268"/>
        <v>37.581610000000005</v>
      </c>
      <c r="BB108" s="237">
        <f t="shared" si="242"/>
        <v>15.737370000000004</v>
      </c>
      <c r="BC108" s="238">
        <f t="shared" si="243"/>
        <v>0</v>
      </c>
      <c r="BD108" s="96">
        <f t="shared" si="244"/>
        <v>6.6847000000000012</v>
      </c>
      <c r="BE108" s="96">
        <f t="shared" si="245"/>
        <v>1.7334900000000002</v>
      </c>
      <c r="BF108" s="96">
        <f t="shared" si="246"/>
        <v>0.36256000000000005</v>
      </c>
      <c r="BG108" s="96">
        <f t="shared" si="247"/>
        <v>0.67980000000000007</v>
      </c>
      <c r="BH108" s="96">
        <f t="shared" si="248"/>
        <v>5.6763300000000001</v>
      </c>
      <c r="BI108" s="96">
        <f t="shared" si="249"/>
        <v>5.65367</v>
      </c>
      <c r="BJ108" s="96">
        <f t="shared" si="250"/>
        <v>0</v>
      </c>
      <c r="BK108" s="96">
        <f t="shared" si="251"/>
        <v>0</v>
      </c>
      <c r="BL108" s="96">
        <f t="shared" si="252"/>
        <v>0</v>
      </c>
      <c r="BM108" s="98">
        <f t="shared" si="253"/>
        <v>1.0536900000000002</v>
      </c>
      <c r="BN108" s="113">
        <f t="shared" si="254"/>
        <v>3036188.6643579998</v>
      </c>
      <c r="BO108" s="250">
        <f t="shared" si="292"/>
        <v>1271409.7240860004</v>
      </c>
      <c r="BP108" s="250">
        <f t="shared" si="293"/>
        <v>0</v>
      </c>
      <c r="BQ108" s="113">
        <f t="shared" si="294"/>
        <v>540051.64665999997</v>
      </c>
      <c r="BR108" s="113">
        <f t="shared" si="295"/>
        <v>140047.29142199998</v>
      </c>
      <c r="BS108" s="113">
        <f t="shared" si="296"/>
        <v>29290.936768</v>
      </c>
      <c r="BT108" s="113">
        <f t="shared" si="297"/>
        <v>54920.506440000005</v>
      </c>
      <c r="BU108" s="113">
        <f t="shared" si="298"/>
        <v>458586.22877399996</v>
      </c>
      <c r="BV108" s="113">
        <f t="shared" si="299"/>
        <v>456755.54522599996</v>
      </c>
      <c r="BW108" s="113">
        <f t="shared" si="300"/>
        <v>0</v>
      </c>
      <c r="BX108" s="113">
        <f t="shared" si="301"/>
        <v>0</v>
      </c>
      <c r="BY108" s="113">
        <f t="shared" si="302"/>
        <v>0</v>
      </c>
      <c r="BZ108" s="113">
        <f t="shared" si="303"/>
        <v>85126.784982000012</v>
      </c>
    </row>
    <row r="109" spans="1:78" ht="12" customHeight="1" x14ac:dyDescent="0.25">
      <c r="A109" s="18">
        <f t="shared" si="255"/>
        <v>105</v>
      </c>
      <c r="B109" s="6" t="s">
        <v>81</v>
      </c>
      <c r="C109" s="10">
        <f t="shared" si="241"/>
        <v>4577.38</v>
      </c>
      <c r="D109" s="7">
        <v>4577.38</v>
      </c>
      <c r="E109" s="7">
        <v>0</v>
      </c>
      <c r="F109" s="7">
        <v>565.79999999999995</v>
      </c>
      <c r="G109" s="18" t="s">
        <v>287</v>
      </c>
      <c r="H109" s="16">
        <v>7</v>
      </c>
      <c r="I109" s="16" t="s">
        <v>276</v>
      </c>
      <c r="J109" s="5">
        <v>31</v>
      </c>
      <c r="K109" s="17">
        <v>5.0999999999999996</v>
      </c>
      <c r="L109" s="17">
        <v>6.59</v>
      </c>
      <c r="M109" s="17">
        <v>8.98</v>
      </c>
      <c r="N109" s="17">
        <v>6.92</v>
      </c>
      <c r="O109" s="17">
        <v>3.15</v>
      </c>
      <c r="P109" s="17">
        <v>0</v>
      </c>
      <c r="Q109" s="17">
        <v>0</v>
      </c>
      <c r="R109" s="17">
        <v>0.26</v>
      </c>
      <c r="S109" s="3">
        <v>40</v>
      </c>
      <c r="T109" s="3">
        <v>40</v>
      </c>
      <c r="U109" s="3">
        <v>2604.04</v>
      </c>
      <c r="V109" s="17">
        <v>195.98199600000001</v>
      </c>
      <c r="W109" s="3">
        <v>42.3</v>
      </c>
      <c r="X109" s="3">
        <v>2604.04</v>
      </c>
      <c r="Y109" s="17">
        <v>7.85</v>
      </c>
      <c r="Z109" s="4">
        <v>0</v>
      </c>
      <c r="AA109" s="17">
        <v>6.73</v>
      </c>
      <c r="AB109" s="17">
        <v>10.67</v>
      </c>
      <c r="AC109" s="17">
        <v>14</v>
      </c>
      <c r="AD109" s="5">
        <f t="shared" si="186"/>
        <v>851392.67999999993</v>
      </c>
      <c r="AE109" s="17">
        <f t="shared" si="187"/>
        <v>140067.82799999998</v>
      </c>
      <c r="AF109" s="17">
        <f t="shared" si="188"/>
        <v>180989.60519999999</v>
      </c>
      <c r="AG109" s="17">
        <f t="shared" si="189"/>
        <v>246629.23440000002</v>
      </c>
      <c r="AH109" s="17">
        <f t="shared" si="190"/>
        <v>190052.81760000001</v>
      </c>
      <c r="AI109" s="17">
        <f t="shared" si="191"/>
        <v>86512.481999999989</v>
      </c>
      <c r="AJ109" s="17">
        <f t="shared" si="192"/>
        <v>0</v>
      </c>
      <c r="AK109" s="17">
        <f t="shared" si="193"/>
        <v>0</v>
      </c>
      <c r="AL109" s="17">
        <f t="shared" si="194"/>
        <v>7140.7127999999993</v>
      </c>
      <c r="AN109" s="96">
        <f>SUMIF('Page 1'!$L:$L,$B:$B,'Page 1'!$S:$S)</f>
        <v>33.17</v>
      </c>
      <c r="AO109" s="237">
        <f>SUMIF(СиР!$T$25:$Z$25,$AN$5:$AN$244,СиР!$T$26:$Z$26)</f>
        <v>13.89</v>
      </c>
      <c r="AP109" s="238"/>
      <c r="AQ109" s="96">
        <f>SUMIF(СиР!$T$25:$Z$25,$AN$5:$AN$244,СиР!$T$28:$Z$28)</f>
        <v>5.9</v>
      </c>
      <c r="AR109" s="96">
        <f>SUMIF(СиР!$T$25:$Z$25,$AN$5:$AN$244,СиР!$T$29:$Z$29)</f>
        <v>1.53</v>
      </c>
      <c r="AS109" s="96">
        <f>SUMIF(СиР!$T$25:$Z$25,$AN$5:$AN$244,СиР!$T$30:$Z$30)</f>
        <v>0.32</v>
      </c>
      <c r="AT109" s="96">
        <f>SUMIF(СиР!$T$25:$Z$25,$AN$5:$AN$244,СиР!$T$31:$Z$31)</f>
        <v>0.6</v>
      </c>
      <c r="AU109" s="96">
        <f>SUMIF(СиР!$T$25:$Z$25,$AN$5:$AN$244,СиР!$T$32:$Z$32)</f>
        <v>5.01</v>
      </c>
      <c r="AV109" s="96">
        <f>SUMIF(СиР!$T$25:$Z$25,$AN$5:$AN$244,СиР!$T$33:$Z$33)</f>
        <v>4.99</v>
      </c>
      <c r="AW109" s="96">
        <f>SUMIF(СиР!$T$25:$Z$25,$AN$5:$AN$244,СиР!$T$34:$Z$34)</f>
        <v>0</v>
      </c>
      <c r="AX109" s="96">
        <f>SUMIF(СиР!$T$25:$Z$25,$AN$5:$AN$244,СиР!$T$35:$Z$35)</f>
        <v>0</v>
      </c>
      <c r="AY109" s="96">
        <f>SUMIF(СиР!$T$25:$Z$25,$AN$5:$AN$244,СиР!$T$36:$Z$36)</f>
        <v>0</v>
      </c>
      <c r="AZ109" s="98">
        <f>SUMIF(СиР!$T$25:$Z$25,$AN$5:$AN$244,СиР!$T$37:$Z$37)</f>
        <v>0.93</v>
      </c>
      <c r="BA109" s="96">
        <f t="shared" si="268"/>
        <v>37.581610000000005</v>
      </c>
      <c r="BB109" s="237">
        <f t="shared" si="242"/>
        <v>15.737370000000004</v>
      </c>
      <c r="BC109" s="238">
        <f t="shared" si="243"/>
        <v>0</v>
      </c>
      <c r="BD109" s="96">
        <f t="shared" si="244"/>
        <v>6.6847000000000012</v>
      </c>
      <c r="BE109" s="96">
        <f t="shared" si="245"/>
        <v>1.7334900000000002</v>
      </c>
      <c r="BF109" s="96">
        <f t="shared" si="246"/>
        <v>0.36256000000000005</v>
      </c>
      <c r="BG109" s="96">
        <f t="shared" si="247"/>
        <v>0.67980000000000007</v>
      </c>
      <c r="BH109" s="96">
        <f t="shared" si="248"/>
        <v>5.6763300000000001</v>
      </c>
      <c r="BI109" s="96">
        <f t="shared" si="249"/>
        <v>5.65367</v>
      </c>
      <c r="BJ109" s="96">
        <f t="shared" si="250"/>
        <v>0</v>
      </c>
      <c r="BK109" s="96">
        <f t="shared" si="251"/>
        <v>0</v>
      </c>
      <c r="BL109" s="96">
        <f t="shared" si="252"/>
        <v>0</v>
      </c>
      <c r="BM109" s="98">
        <f t="shared" si="253"/>
        <v>1.0536900000000002</v>
      </c>
      <c r="BN109" s="113">
        <f t="shared" si="254"/>
        <v>2023916.4890180002</v>
      </c>
      <c r="BO109" s="250">
        <f t="shared" si="292"/>
        <v>847518.84330600023</v>
      </c>
      <c r="BP109" s="250">
        <f t="shared" si="293"/>
        <v>0</v>
      </c>
      <c r="BQ109" s="113">
        <f t="shared" si="294"/>
        <v>359997.20486000006</v>
      </c>
      <c r="BR109" s="113">
        <f t="shared" si="295"/>
        <v>93355.207362000001</v>
      </c>
      <c r="BS109" s="113">
        <f t="shared" si="296"/>
        <v>19525.272128000001</v>
      </c>
      <c r="BT109" s="113">
        <f t="shared" si="297"/>
        <v>36609.885240000003</v>
      </c>
      <c r="BU109" s="113">
        <f t="shared" si="298"/>
        <v>305692.54175400001</v>
      </c>
      <c r="BV109" s="113">
        <f t="shared" si="299"/>
        <v>304472.21224600001</v>
      </c>
      <c r="BW109" s="113">
        <f t="shared" si="300"/>
        <v>0</v>
      </c>
      <c r="BX109" s="113">
        <f t="shared" si="301"/>
        <v>0</v>
      </c>
      <c r="BY109" s="113">
        <f t="shared" si="302"/>
        <v>0</v>
      </c>
      <c r="BZ109" s="113">
        <f t="shared" si="303"/>
        <v>56745.322122000012</v>
      </c>
    </row>
    <row r="110" spans="1:78" ht="12" customHeight="1" x14ac:dyDescent="0.25">
      <c r="A110" s="18">
        <f t="shared" si="255"/>
        <v>106</v>
      </c>
      <c r="B110" s="6" t="s">
        <v>82</v>
      </c>
      <c r="C110" s="10">
        <f t="shared" si="241"/>
        <v>3516.8</v>
      </c>
      <c r="D110" s="7">
        <v>3516.8</v>
      </c>
      <c r="E110" s="7">
        <v>0</v>
      </c>
      <c r="F110" s="7">
        <v>353.2</v>
      </c>
      <c r="G110" s="18" t="s">
        <v>287</v>
      </c>
      <c r="H110" s="16">
        <v>7</v>
      </c>
      <c r="I110" s="16" t="s">
        <v>276</v>
      </c>
      <c r="J110" s="5">
        <v>31</v>
      </c>
      <c r="K110" s="17">
        <v>5.0999999999999996</v>
      </c>
      <c r="L110" s="17">
        <v>6.59</v>
      </c>
      <c r="M110" s="17">
        <v>8.98</v>
      </c>
      <c r="N110" s="17">
        <v>6.92</v>
      </c>
      <c r="O110" s="17">
        <v>3.15</v>
      </c>
      <c r="P110" s="17">
        <v>0</v>
      </c>
      <c r="Q110" s="17">
        <v>0</v>
      </c>
      <c r="R110" s="17">
        <v>0.26</v>
      </c>
      <c r="S110" s="3">
        <v>40</v>
      </c>
      <c r="T110" s="3">
        <v>40</v>
      </c>
      <c r="U110" s="3">
        <v>2604.04</v>
      </c>
      <c r="V110" s="17">
        <v>195.98199600000001</v>
      </c>
      <c r="W110" s="3">
        <v>42.3</v>
      </c>
      <c r="X110" s="3">
        <v>2604.04</v>
      </c>
      <c r="Y110" s="17">
        <v>7.85</v>
      </c>
      <c r="Z110" s="4">
        <v>0</v>
      </c>
      <c r="AA110" s="17">
        <v>6.73</v>
      </c>
      <c r="AB110" s="17">
        <v>10.67</v>
      </c>
      <c r="AC110" s="17">
        <v>14</v>
      </c>
      <c r="AD110" s="5">
        <f t="shared" si="186"/>
        <v>654124.80000000005</v>
      </c>
      <c r="AE110" s="17">
        <f t="shared" si="187"/>
        <v>107614.08</v>
      </c>
      <c r="AF110" s="17">
        <f t="shared" si="188"/>
        <v>139054.272</v>
      </c>
      <c r="AG110" s="17">
        <f t="shared" si="189"/>
        <v>189485.18400000001</v>
      </c>
      <c r="AH110" s="17">
        <f t="shared" si="190"/>
        <v>146017.53600000002</v>
      </c>
      <c r="AI110" s="17">
        <f t="shared" si="191"/>
        <v>66467.520000000004</v>
      </c>
      <c r="AJ110" s="17">
        <f t="shared" si="192"/>
        <v>0</v>
      </c>
      <c r="AK110" s="17">
        <f t="shared" si="193"/>
        <v>0</v>
      </c>
      <c r="AL110" s="17">
        <f t="shared" si="194"/>
        <v>5486.2080000000005</v>
      </c>
      <c r="AN110" s="96">
        <f>SUMIF('Page 1'!$L:$L,$B:$B,'Page 1'!$S:$S)</f>
        <v>33.17</v>
      </c>
      <c r="AO110" s="237">
        <f>SUMIF(СиР!$T$25:$Z$25,$AN$5:$AN$244,СиР!$T$26:$Z$26)</f>
        <v>13.89</v>
      </c>
      <c r="AP110" s="238"/>
      <c r="AQ110" s="96">
        <f>SUMIF(СиР!$T$25:$Z$25,$AN$5:$AN$244,СиР!$T$28:$Z$28)</f>
        <v>5.9</v>
      </c>
      <c r="AR110" s="96">
        <f>SUMIF(СиР!$T$25:$Z$25,$AN$5:$AN$244,СиР!$T$29:$Z$29)</f>
        <v>1.53</v>
      </c>
      <c r="AS110" s="96">
        <f>SUMIF(СиР!$T$25:$Z$25,$AN$5:$AN$244,СиР!$T$30:$Z$30)</f>
        <v>0.32</v>
      </c>
      <c r="AT110" s="96">
        <f>SUMIF(СиР!$T$25:$Z$25,$AN$5:$AN$244,СиР!$T$31:$Z$31)</f>
        <v>0.6</v>
      </c>
      <c r="AU110" s="96">
        <f>SUMIF(СиР!$T$25:$Z$25,$AN$5:$AN$244,СиР!$T$32:$Z$32)</f>
        <v>5.01</v>
      </c>
      <c r="AV110" s="96">
        <f>SUMIF(СиР!$T$25:$Z$25,$AN$5:$AN$244,СиР!$T$33:$Z$33)</f>
        <v>4.99</v>
      </c>
      <c r="AW110" s="96">
        <f>SUMIF(СиР!$T$25:$Z$25,$AN$5:$AN$244,СиР!$T$34:$Z$34)</f>
        <v>0</v>
      </c>
      <c r="AX110" s="96">
        <f>SUMIF(СиР!$T$25:$Z$25,$AN$5:$AN$244,СиР!$T$35:$Z$35)</f>
        <v>0</v>
      </c>
      <c r="AY110" s="96">
        <f>SUMIF(СиР!$T$25:$Z$25,$AN$5:$AN$244,СиР!$T$36:$Z$36)</f>
        <v>0</v>
      </c>
      <c r="AZ110" s="98">
        <f>SUMIF(СиР!$T$25:$Z$25,$AN$5:$AN$244,СиР!$T$37:$Z$37)</f>
        <v>0.93</v>
      </c>
      <c r="BA110" s="96">
        <f t="shared" si="268"/>
        <v>37.581610000000005</v>
      </c>
      <c r="BB110" s="237">
        <f t="shared" si="242"/>
        <v>15.737370000000004</v>
      </c>
      <c r="BC110" s="238">
        <f t="shared" si="243"/>
        <v>0</v>
      </c>
      <c r="BD110" s="96">
        <f t="shared" si="244"/>
        <v>6.6847000000000012</v>
      </c>
      <c r="BE110" s="96">
        <f t="shared" si="245"/>
        <v>1.7334900000000002</v>
      </c>
      <c r="BF110" s="96">
        <f t="shared" si="246"/>
        <v>0.36256000000000005</v>
      </c>
      <c r="BG110" s="96">
        <f t="shared" si="247"/>
        <v>0.67980000000000007</v>
      </c>
      <c r="BH110" s="96">
        <f t="shared" si="248"/>
        <v>5.6763300000000001</v>
      </c>
      <c r="BI110" s="96">
        <f t="shared" si="249"/>
        <v>5.65367</v>
      </c>
      <c r="BJ110" s="96">
        <f t="shared" si="250"/>
        <v>0</v>
      </c>
      <c r="BK110" s="96">
        <f t="shared" si="251"/>
        <v>0</v>
      </c>
      <c r="BL110" s="96">
        <f t="shared" si="252"/>
        <v>0</v>
      </c>
      <c r="BM110" s="98">
        <f t="shared" si="253"/>
        <v>1.0536900000000002</v>
      </c>
      <c r="BN110" s="113">
        <f t="shared" si="254"/>
        <v>1554974.5724800001</v>
      </c>
      <c r="BO110" s="250">
        <f t="shared" si="292"/>
        <v>651148.53216000018</v>
      </c>
      <c r="BP110" s="250">
        <f t="shared" si="293"/>
        <v>0</v>
      </c>
      <c r="BQ110" s="113">
        <f t="shared" si="294"/>
        <v>276585.76960000006</v>
      </c>
      <c r="BR110" s="113">
        <f t="shared" si="295"/>
        <v>71724.784320000006</v>
      </c>
      <c r="BS110" s="113">
        <f t="shared" si="296"/>
        <v>15001.26208</v>
      </c>
      <c r="BT110" s="113">
        <f t="shared" si="297"/>
        <v>28127.366400000006</v>
      </c>
      <c r="BU110" s="113">
        <f t="shared" si="298"/>
        <v>234863.50943999999</v>
      </c>
      <c r="BV110" s="113">
        <f t="shared" si="299"/>
        <v>233925.93056000001</v>
      </c>
      <c r="BW110" s="113">
        <f t="shared" si="300"/>
        <v>0</v>
      </c>
      <c r="BX110" s="113">
        <f t="shared" si="301"/>
        <v>0</v>
      </c>
      <c r="BY110" s="113">
        <f t="shared" si="302"/>
        <v>0</v>
      </c>
      <c r="BZ110" s="113">
        <f t="shared" si="303"/>
        <v>43597.417920000007</v>
      </c>
    </row>
    <row r="111" spans="1:78" ht="12" customHeight="1" x14ac:dyDescent="0.25">
      <c r="A111" s="18">
        <f t="shared" si="255"/>
        <v>107</v>
      </c>
      <c r="B111" s="6" t="s">
        <v>83</v>
      </c>
      <c r="C111" s="10">
        <f t="shared" si="241"/>
        <v>2721.6000000000008</v>
      </c>
      <c r="D111" s="7">
        <v>2721.6000000000008</v>
      </c>
      <c r="E111" s="7">
        <v>0</v>
      </c>
      <c r="F111" s="7">
        <v>355</v>
      </c>
      <c r="G111" s="18" t="s">
        <v>287</v>
      </c>
      <c r="H111" s="16">
        <v>7</v>
      </c>
      <c r="I111" s="16" t="s">
        <v>276</v>
      </c>
      <c r="J111" s="5">
        <v>31</v>
      </c>
      <c r="K111" s="17">
        <v>5.0999999999999996</v>
      </c>
      <c r="L111" s="17">
        <v>6.59</v>
      </c>
      <c r="M111" s="17">
        <v>8.98</v>
      </c>
      <c r="N111" s="17">
        <v>6.92</v>
      </c>
      <c r="O111" s="17">
        <v>3.15</v>
      </c>
      <c r="P111" s="17">
        <v>0</v>
      </c>
      <c r="Q111" s="17">
        <v>0</v>
      </c>
      <c r="R111" s="17">
        <v>0.26</v>
      </c>
      <c r="S111" s="3">
        <v>40</v>
      </c>
      <c r="T111" s="3">
        <v>40</v>
      </c>
      <c r="U111" s="3">
        <v>2604.04</v>
      </c>
      <c r="V111" s="17">
        <v>195.98199600000001</v>
      </c>
      <c r="W111" s="3">
        <v>42.3</v>
      </c>
      <c r="X111" s="3">
        <v>2604.04</v>
      </c>
      <c r="Y111" s="17">
        <v>7.85</v>
      </c>
      <c r="Z111" s="4">
        <v>0</v>
      </c>
      <c r="AA111" s="17">
        <v>6.73</v>
      </c>
      <c r="AB111" s="17">
        <v>10.67</v>
      </c>
      <c r="AC111" s="17">
        <v>14</v>
      </c>
      <c r="AD111" s="5">
        <f t="shared" ref="AD111:AD174" si="304">$C111*J111*6</f>
        <v>506217.60000000009</v>
      </c>
      <c r="AE111" s="17">
        <f t="shared" ref="AE111:AE174" si="305">$C111*K111*6</f>
        <v>83280.960000000021</v>
      </c>
      <c r="AF111" s="17">
        <f t="shared" ref="AF111:AF174" si="306">$C111*L111*6</f>
        <v>107612.06400000003</v>
      </c>
      <c r="AG111" s="17">
        <f t="shared" ref="AG111:AG174" si="307">$C111*M111*6</f>
        <v>146639.80800000005</v>
      </c>
      <c r="AH111" s="17">
        <f t="shared" ref="AH111:AH174" si="308">$C111*N111*6</f>
        <v>113000.83200000002</v>
      </c>
      <c r="AI111" s="17">
        <f t="shared" ref="AI111:AI174" si="309">$C111*O111*6</f>
        <v>51438.24000000002</v>
      </c>
      <c r="AJ111" s="17">
        <f t="shared" ref="AJ111:AJ174" si="310">$C111*P111*6</f>
        <v>0</v>
      </c>
      <c r="AK111" s="17">
        <f t="shared" ref="AK111:AK174" si="311">$C111*Q111*6</f>
        <v>0</v>
      </c>
      <c r="AL111" s="17">
        <f t="shared" ref="AL111:AL174" si="312">$C111*R111*6</f>
        <v>4245.6960000000017</v>
      </c>
      <c r="AN111" s="96">
        <f>SUMIF('Page 1'!$L:$L,$B:$B,'Page 1'!$S:$S)</f>
        <v>33.17</v>
      </c>
      <c r="AO111" s="237">
        <f>SUMIF(СиР!$T$25:$Z$25,$AN$5:$AN$244,СиР!$T$26:$Z$26)</f>
        <v>13.89</v>
      </c>
      <c r="AP111" s="238"/>
      <c r="AQ111" s="96">
        <f>SUMIF(СиР!$T$25:$Z$25,$AN$5:$AN$244,СиР!$T$28:$Z$28)</f>
        <v>5.9</v>
      </c>
      <c r="AR111" s="96">
        <f>SUMIF(СиР!$T$25:$Z$25,$AN$5:$AN$244,СиР!$T$29:$Z$29)</f>
        <v>1.53</v>
      </c>
      <c r="AS111" s="96">
        <f>SUMIF(СиР!$T$25:$Z$25,$AN$5:$AN$244,СиР!$T$30:$Z$30)</f>
        <v>0.32</v>
      </c>
      <c r="AT111" s="96">
        <f>SUMIF(СиР!$T$25:$Z$25,$AN$5:$AN$244,СиР!$T$31:$Z$31)</f>
        <v>0.6</v>
      </c>
      <c r="AU111" s="96">
        <f>SUMIF(СиР!$T$25:$Z$25,$AN$5:$AN$244,СиР!$T$32:$Z$32)</f>
        <v>5.01</v>
      </c>
      <c r="AV111" s="96">
        <f>SUMIF(СиР!$T$25:$Z$25,$AN$5:$AN$244,СиР!$T$33:$Z$33)</f>
        <v>4.99</v>
      </c>
      <c r="AW111" s="96">
        <f>SUMIF(СиР!$T$25:$Z$25,$AN$5:$AN$244,СиР!$T$34:$Z$34)</f>
        <v>0</v>
      </c>
      <c r="AX111" s="96">
        <f>SUMIF(СиР!$T$25:$Z$25,$AN$5:$AN$244,СиР!$T$35:$Z$35)</f>
        <v>0</v>
      </c>
      <c r="AY111" s="96">
        <f>SUMIF(СиР!$T$25:$Z$25,$AN$5:$AN$244,СиР!$T$36:$Z$36)</f>
        <v>0</v>
      </c>
      <c r="AZ111" s="98">
        <f>SUMIF(СиР!$T$25:$Z$25,$AN$5:$AN$244,СиР!$T$37:$Z$37)</f>
        <v>0.93</v>
      </c>
      <c r="BA111" s="96">
        <f t="shared" si="268"/>
        <v>37.581610000000005</v>
      </c>
      <c r="BB111" s="237">
        <f t="shared" si="242"/>
        <v>15.737370000000004</v>
      </c>
      <c r="BC111" s="238">
        <f t="shared" si="243"/>
        <v>0</v>
      </c>
      <c r="BD111" s="96">
        <f t="shared" si="244"/>
        <v>6.6847000000000012</v>
      </c>
      <c r="BE111" s="96">
        <f t="shared" si="245"/>
        <v>1.7334900000000002</v>
      </c>
      <c r="BF111" s="96">
        <f t="shared" si="246"/>
        <v>0.36256000000000005</v>
      </c>
      <c r="BG111" s="96">
        <f t="shared" si="247"/>
        <v>0.67980000000000007</v>
      </c>
      <c r="BH111" s="96">
        <f t="shared" si="248"/>
        <v>5.6763300000000001</v>
      </c>
      <c r="BI111" s="96">
        <f t="shared" si="249"/>
        <v>5.65367</v>
      </c>
      <c r="BJ111" s="96">
        <f t="shared" si="250"/>
        <v>0</v>
      </c>
      <c r="BK111" s="96">
        <f t="shared" si="251"/>
        <v>0</v>
      </c>
      <c r="BL111" s="96">
        <f t="shared" si="252"/>
        <v>0</v>
      </c>
      <c r="BM111" s="98">
        <f t="shared" si="253"/>
        <v>1.0536900000000002</v>
      </c>
      <c r="BN111" s="113">
        <f t="shared" si="254"/>
        <v>1203372.0417600004</v>
      </c>
      <c r="BO111" s="250">
        <f t="shared" si="292"/>
        <v>503914.30992000026</v>
      </c>
      <c r="BP111" s="250">
        <f t="shared" si="293"/>
        <v>0</v>
      </c>
      <c r="BQ111" s="113">
        <f t="shared" si="294"/>
        <v>214045.67520000009</v>
      </c>
      <c r="BR111" s="113">
        <f t="shared" si="295"/>
        <v>55506.759840000013</v>
      </c>
      <c r="BS111" s="113">
        <f t="shared" si="296"/>
        <v>11609.256960000004</v>
      </c>
      <c r="BT111" s="113">
        <f t="shared" si="297"/>
        <v>21767.356800000009</v>
      </c>
      <c r="BU111" s="113">
        <f t="shared" si="298"/>
        <v>181757.42928000004</v>
      </c>
      <c r="BV111" s="113">
        <f t="shared" si="299"/>
        <v>181031.85072000005</v>
      </c>
      <c r="BW111" s="113">
        <f t="shared" si="300"/>
        <v>0</v>
      </c>
      <c r="BX111" s="113">
        <f t="shared" si="301"/>
        <v>0</v>
      </c>
      <c r="BY111" s="113">
        <f t="shared" si="302"/>
        <v>0</v>
      </c>
      <c r="BZ111" s="113">
        <f t="shared" si="303"/>
        <v>33739.403040000019</v>
      </c>
    </row>
    <row r="112" spans="1:78" ht="12" customHeight="1" x14ac:dyDescent="0.25">
      <c r="A112" s="18">
        <f t="shared" si="255"/>
        <v>108</v>
      </c>
      <c r="B112" s="6" t="s">
        <v>84</v>
      </c>
      <c r="C112" s="10">
        <f t="shared" si="241"/>
        <v>3502</v>
      </c>
      <c r="D112" s="7">
        <v>3502</v>
      </c>
      <c r="E112" s="7">
        <v>0</v>
      </c>
      <c r="F112" s="7">
        <v>353.2</v>
      </c>
      <c r="G112" s="18" t="s">
        <v>287</v>
      </c>
      <c r="H112" s="16">
        <v>7</v>
      </c>
      <c r="I112" s="16" t="s">
        <v>276</v>
      </c>
      <c r="J112" s="5">
        <v>31</v>
      </c>
      <c r="K112" s="17">
        <v>5.0999999999999996</v>
      </c>
      <c r="L112" s="17">
        <v>6.59</v>
      </c>
      <c r="M112" s="17">
        <v>8.98</v>
      </c>
      <c r="N112" s="17">
        <v>6.92</v>
      </c>
      <c r="O112" s="17">
        <v>3.15</v>
      </c>
      <c r="P112" s="17">
        <v>0</v>
      </c>
      <c r="Q112" s="17">
        <v>0</v>
      </c>
      <c r="R112" s="17">
        <v>0.26</v>
      </c>
      <c r="S112" s="3">
        <v>40</v>
      </c>
      <c r="T112" s="3">
        <v>40</v>
      </c>
      <c r="U112" s="3">
        <v>2604.04</v>
      </c>
      <c r="V112" s="17">
        <v>195.98199600000001</v>
      </c>
      <c r="W112" s="3">
        <v>42.3</v>
      </c>
      <c r="X112" s="3">
        <v>2604.04</v>
      </c>
      <c r="Y112" s="17">
        <v>7.85</v>
      </c>
      <c r="Z112" s="4">
        <v>0</v>
      </c>
      <c r="AA112" s="17">
        <v>6.73</v>
      </c>
      <c r="AB112" s="17">
        <v>10.67</v>
      </c>
      <c r="AC112" s="17">
        <v>14</v>
      </c>
      <c r="AD112" s="5">
        <f t="shared" si="304"/>
        <v>651372</v>
      </c>
      <c r="AE112" s="17">
        <f t="shared" si="305"/>
        <v>107161.19999999998</v>
      </c>
      <c r="AF112" s="17">
        <f t="shared" si="306"/>
        <v>138469.08000000002</v>
      </c>
      <c r="AG112" s="17">
        <f t="shared" si="307"/>
        <v>188687.76</v>
      </c>
      <c r="AH112" s="17">
        <f t="shared" si="308"/>
        <v>145403.04</v>
      </c>
      <c r="AI112" s="17">
        <f t="shared" si="309"/>
        <v>66187.799999999988</v>
      </c>
      <c r="AJ112" s="17">
        <f t="shared" si="310"/>
        <v>0</v>
      </c>
      <c r="AK112" s="17">
        <f t="shared" si="311"/>
        <v>0</v>
      </c>
      <c r="AL112" s="17">
        <f t="shared" si="312"/>
        <v>5463.12</v>
      </c>
      <c r="AN112" s="96">
        <f>SUMIF('Page 1'!$L:$L,$B:$B,'Page 1'!$S:$S)</f>
        <v>33.17</v>
      </c>
      <c r="AO112" s="237">
        <f>SUMIF(СиР!$T$25:$Z$25,$AN$5:$AN$244,СиР!$T$26:$Z$26)</f>
        <v>13.89</v>
      </c>
      <c r="AP112" s="238"/>
      <c r="AQ112" s="96">
        <f>SUMIF(СиР!$T$25:$Z$25,$AN$5:$AN$244,СиР!$T$28:$Z$28)</f>
        <v>5.9</v>
      </c>
      <c r="AR112" s="96">
        <f>SUMIF(СиР!$T$25:$Z$25,$AN$5:$AN$244,СиР!$T$29:$Z$29)</f>
        <v>1.53</v>
      </c>
      <c r="AS112" s="96">
        <f>SUMIF(СиР!$T$25:$Z$25,$AN$5:$AN$244,СиР!$T$30:$Z$30)</f>
        <v>0.32</v>
      </c>
      <c r="AT112" s="96">
        <f>SUMIF(СиР!$T$25:$Z$25,$AN$5:$AN$244,СиР!$T$31:$Z$31)</f>
        <v>0.6</v>
      </c>
      <c r="AU112" s="96">
        <f>SUMIF(СиР!$T$25:$Z$25,$AN$5:$AN$244,СиР!$T$32:$Z$32)</f>
        <v>5.01</v>
      </c>
      <c r="AV112" s="96">
        <f>SUMIF(СиР!$T$25:$Z$25,$AN$5:$AN$244,СиР!$T$33:$Z$33)</f>
        <v>4.99</v>
      </c>
      <c r="AW112" s="96">
        <f>SUMIF(СиР!$T$25:$Z$25,$AN$5:$AN$244,СиР!$T$34:$Z$34)</f>
        <v>0</v>
      </c>
      <c r="AX112" s="96">
        <f>SUMIF(СиР!$T$25:$Z$25,$AN$5:$AN$244,СиР!$T$35:$Z$35)</f>
        <v>0</v>
      </c>
      <c r="AY112" s="96">
        <f>SUMIF(СиР!$T$25:$Z$25,$AN$5:$AN$244,СиР!$T$36:$Z$36)</f>
        <v>0</v>
      </c>
      <c r="AZ112" s="98">
        <f>SUMIF(СиР!$T$25:$Z$25,$AN$5:$AN$244,СиР!$T$37:$Z$37)</f>
        <v>0.93</v>
      </c>
      <c r="BA112" s="96">
        <f t="shared" si="268"/>
        <v>37.581610000000005</v>
      </c>
      <c r="BB112" s="237">
        <f t="shared" si="242"/>
        <v>15.737370000000004</v>
      </c>
      <c r="BC112" s="238">
        <f t="shared" si="243"/>
        <v>0</v>
      </c>
      <c r="BD112" s="96">
        <f t="shared" si="244"/>
        <v>6.6847000000000012</v>
      </c>
      <c r="BE112" s="96">
        <f t="shared" si="245"/>
        <v>1.7334900000000002</v>
      </c>
      <c r="BF112" s="96">
        <f t="shared" si="246"/>
        <v>0.36256000000000005</v>
      </c>
      <c r="BG112" s="96">
        <f t="shared" si="247"/>
        <v>0.67980000000000007</v>
      </c>
      <c r="BH112" s="96">
        <f t="shared" si="248"/>
        <v>5.6763300000000001</v>
      </c>
      <c r="BI112" s="96">
        <f t="shared" si="249"/>
        <v>5.65367</v>
      </c>
      <c r="BJ112" s="96">
        <f t="shared" si="250"/>
        <v>0</v>
      </c>
      <c r="BK112" s="96">
        <f t="shared" si="251"/>
        <v>0</v>
      </c>
      <c r="BL112" s="96">
        <f t="shared" si="252"/>
        <v>0</v>
      </c>
      <c r="BM112" s="98">
        <f t="shared" si="253"/>
        <v>1.0536900000000002</v>
      </c>
      <c r="BN112" s="113">
        <f t="shared" si="254"/>
        <v>1548430.6622000001</v>
      </c>
      <c r="BO112" s="250">
        <f t="shared" si="292"/>
        <v>648408.25740000012</v>
      </c>
      <c r="BP112" s="250">
        <f t="shared" si="293"/>
        <v>0</v>
      </c>
      <c r="BQ112" s="113">
        <f t="shared" si="294"/>
        <v>275421.79399999999</v>
      </c>
      <c r="BR112" s="113">
        <f t="shared" si="295"/>
        <v>71422.939799999993</v>
      </c>
      <c r="BS112" s="113">
        <f t="shared" si="296"/>
        <v>14938.1312</v>
      </c>
      <c r="BT112" s="113">
        <f t="shared" si="297"/>
        <v>28008.996000000003</v>
      </c>
      <c r="BU112" s="113">
        <f t="shared" si="298"/>
        <v>233875.11659999998</v>
      </c>
      <c r="BV112" s="113">
        <f t="shared" si="299"/>
        <v>232941.4834</v>
      </c>
      <c r="BW112" s="113">
        <f t="shared" si="300"/>
        <v>0</v>
      </c>
      <c r="BX112" s="113">
        <f t="shared" si="301"/>
        <v>0</v>
      </c>
      <c r="BY112" s="113">
        <f t="shared" si="302"/>
        <v>0</v>
      </c>
      <c r="BZ112" s="113">
        <f t="shared" si="303"/>
        <v>43413.943800000008</v>
      </c>
    </row>
    <row r="113" spans="1:78" ht="12" customHeight="1" x14ac:dyDescent="0.25">
      <c r="A113" s="18">
        <f t="shared" si="255"/>
        <v>109</v>
      </c>
      <c r="B113" s="6" t="s">
        <v>85</v>
      </c>
      <c r="C113" s="10">
        <f t="shared" si="241"/>
        <v>3432.6</v>
      </c>
      <c r="D113" s="7">
        <v>3432.6</v>
      </c>
      <c r="E113" s="7">
        <v>0</v>
      </c>
      <c r="F113" s="7">
        <v>335.3</v>
      </c>
      <c r="G113" s="18" t="s">
        <v>286</v>
      </c>
      <c r="H113" s="16">
        <v>7</v>
      </c>
      <c r="I113" s="16" t="s">
        <v>276</v>
      </c>
      <c r="J113" s="5">
        <v>31</v>
      </c>
      <c r="K113" s="17">
        <v>5.0999999999999996</v>
      </c>
      <c r="L113" s="17">
        <v>6.59</v>
      </c>
      <c r="M113" s="17">
        <v>8.98</v>
      </c>
      <c r="N113" s="17">
        <v>6.92</v>
      </c>
      <c r="O113" s="17">
        <v>3.15</v>
      </c>
      <c r="P113" s="17">
        <v>0</v>
      </c>
      <c r="Q113" s="17">
        <v>0</v>
      </c>
      <c r="R113" s="17">
        <v>0.26</v>
      </c>
      <c r="S113" s="3">
        <v>40</v>
      </c>
      <c r="T113" s="3">
        <v>40</v>
      </c>
      <c r="U113" s="3">
        <v>2604.04</v>
      </c>
      <c r="V113" s="17">
        <v>195.98199600000001</v>
      </c>
      <c r="W113" s="3">
        <v>42.3</v>
      </c>
      <c r="X113" s="3">
        <v>2604.04</v>
      </c>
      <c r="Y113" s="17">
        <v>7.85</v>
      </c>
      <c r="Z113" s="4">
        <v>0</v>
      </c>
      <c r="AA113" s="17">
        <v>6.73</v>
      </c>
      <c r="AB113" s="17">
        <v>10.67</v>
      </c>
      <c r="AC113" s="17">
        <v>14</v>
      </c>
      <c r="AD113" s="5">
        <f t="shared" si="304"/>
        <v>638463.6</v>
      </c>
      <c r="AE113" s="17">
        <f t="shared" si="305"/>
        <v>105037.56</v>
      </c>
      <c r="AF113" s="17">
        <f t="shared" si="306"/>
        <v>135725.00399999999</v>
      </c>
      <c r="AG113" s="17">
        <f t="shared" si="307"/>
        <v>184948.48800000001</v>
      </c>
      <c r="AH113" s="17">
        <f t="shared" si="308"/>
        <v>142521.552</v>
      </c>
      <c r="AI113" s="17">
        <f t="shared" si="309"/>
        <v>64876.139999999992</v>
      </c>
      <c r="AJ113" s="17">
        <f t="shared" si="310"/>
        <v>0</v>
      </c>
      <c r="AK113" s="17">
        <f t="shared" si="311"/>
        <v>0</v>
      </c>
      <c r="AL113" s="17">
        <f t="shared" si="312"/>
        <v>5354.8559999999998</v>
      </c>
      <c r="AN113" s="96">
        <f>SUMIF('Page 1'!$L:$L,$B:$B,'Page 1'!$S:$S)</f>
        <v>33.17</v>
      </c>
      <c r="AO113" s="237">
        <f>SUMIF(СиР!$T$25:$Z$25,$AN$5:$AN$244,СиР!$T$26:$Z$26)</f>
        <v>13.89</v>
      </c>
      <c r="AP113" s="238"/>
      <c r="AQ113" s="96">
        <f>SUMIF(СиР!$T$25:$Z$25,$AN$5:$AN$244,СиР!$T$28:$Z$28)</f>
        <v>5.9</v>
      </c>
      <c r="AR113" s="96">
        <f>SUMIF(СиР!$T$25:$Z$25,$AN$5:$AN$244,СиР!$T$29:$Z$29)</f>
        <v>1.53</v>
      </c>
      <c r="AS113" s="96">
        <f>SUMIF(СиР!$T$25:$Z$25,$AN$5:$AN$244,СиР!$T$30:$Z$30)</f>
        <v>0.32</v>
      </c>
      <c r="AT113" s="96">
        <f>SUMIF(СиР!$T$25:$Z$25,$AN$5:$AN$244,СиР!$T$31:$Z$31)</f>
        <v>0.6</v>
      </c>
      <c r="AU113" s="96">
        <f>SUMIF(СиР!$T$25:$Z$25,$AN$5:$AN$244,СиР!$T$32:$Z$32)</f>
        <v>5.01</v>
      </c>
      <c r="AV113" s="96">
        <f>SUMIF(СиР!$T$25:$Z$25,$AN$5:$AN$244,СиР!$T$33:$Z$33)</f>
        <v>4.99</v>
      </c>
      <c r="AW113" s="96">
        <f>SUMIF(СиР!$T$25:$Z$25,$AN$5:$AN$244,СиР!$T$34:$Z$34)</f>
        <v>0</v>
      </c>
      <c r="AX113" s="96">
        <f>SUMIF(СиР!$T$25:$Z$25,$AN$5:$AN$244,СиР!$T$35:$Z$35)</f>
        <v>0</v>
      </c>
      <c r="AY113" s="96">
        <f>SUMIF(СиР!$T$25:$Z$25,$AN$5:$AN$244,СиР!$T$36:$Z$36)</f>
        <v>0</v>
      </c>
      <c r="AZ113" s="98">
        <f>SUMIF(СиР!$T$25:$Z$25,$AN$5:$AN$244,СиР!$T$37:$Z$37)</f>
        <v>0.93</v>
      </c>
      <c r="BA113" s="96">
        <f t="shared" si="268"/>
        <v>37.581610000000005</v>
      </c>
      <c r="BB113" s="237">
        <f t="shared" si="242"/>
        <v>15.737370000000004</v>
      </c>
      <c r="BC113" s="238">
        <f t="shared" si="243"/>
        <v>0</v>
      </c>
      <c r="BD113" s="96">
        <f t="shared" si="244"/>
        <v>6.6847000000000012</v>
      </c>
      <c r="BE113" s="96">
        <f t="shared" si="245"/>
        <v>1.7334900000000002</v>
      </c>
      <c r="BF113" s="96">
        <f t="shared" si="246"/>
        <v>0.36256000000000005</v>
      </c>
      <c r="BG113" s="96">
        <f t="shared" si="247"/>
        <v>0.67980000000000007</v>
      </c>
      <c r="BH113" s="96">
        <f t="shared" si="248"/>
        <v>5.6763300000000001</v>
      </c>
      <c r="BI113" s="96">
        <f t="shared" si="249"/>
        <v>5.65367</v>
      </c>
      <c r="BJ113" s="96">
        <f t="shared" si="250"/>
        <v>0</v>
      </c>
      <c r="BK113" s="96">
        <f t="shared" si="251"/>
        <v>0</v>
      </c>
      <c r="BL113" s="96">
        <f t="shared" si="252"/>
        <v>0</v>
      </c>
      <c r="BM113" s="98">
        <f t="shared" si="253"/>
        <v>1.0536900000000002</v>
      </c>
      <c r="BN113" s="113">
        <f t="shared" si="254"/>
        <v>1517745.02886</v>
      </c>
      <c r="BO113" s="250">
        <f t="shared" si="292"/>
        <v>635558.59062000015</v>
      </c>
      <c r="BP113" s="250">
        <f t="shared" si="293"/>
        <v>0</v>
      </c>
      <c r="BQ113" s="113">
        <f t="shared" si="294"/>
        <v>269963.69219999999</v>
      </c>
      <c r="BR113" s="113">
        <f t="shared" si="295"/>
        <v>70007.533739999999</v>
      </c>
      <c r="BS113" s="113">
        <f t="shared" si="296"/>
        <v>14642.09856</v>
      </c>
      <c r="BT113" s="113">
        <f t="shared" si="297"/>
        <v>27453.934800000003</v>
      </c>
      <c r="BU113" s="113">
        <f t="shared" si="298"/>
        <v>229240.35557999997</v>
      </c>
      <c r="BV113" s="113">
        <f t="shared" si="299"/>
        <v>228325.22441999998</v>
      </c>
      <c r="BW113" s="113">
        <f t="shared" si="300"/>
        <v>0</v>
      </c>
      <c r="BX113" s="113">
        <f t="shared" si="301"/>
        <v>0</v>
      </c>
      <c r="BY113" s="113">
        <f t="shared" si="302"/>
        <v>0</v>
      </c>
      <c r="BZ113" s="113">
        <f t="shared" si="303"/>
        <v>42553.598940000003</v>
      </c>
    </row>
    <row r="114" spans="1:78" ht="12" customHeight="1" x14ac:dyDescent="0.25">
      <c r="A114" s="18">
        <f t="shared" si="255"/>
        <v>110</v>
      </c>
      <c r="B114" s="6" t="s">
        <v>86</v>
      </c>
      <c r="C114" s="10">
        <f t="shared" si="241"/>
        <v>3485.23</v>
      </c>
      <c r="D114" s="7">
        <v>3485.23</v>
      </c>
      <c r="E114" s="7">
        <v>0</v>
      </c>
      <c r="F114" s="7">
        <v>291.60000000000002</v>
      </c>
      <c r="G114" s="18" t="s">
        <v>286</v>
      </c>
      <c r="H114" s="16">
        <v>7</v>
      </c>
      <c r="I114" s="16" t="s">
        <v>276</v>
      </c>
      <c r="J114" s="5">
        <v>31</v>
      </c>
      <c r="K114" s="17">
        <v>5.0999999999999996</v>
      </c>
      <c r="L114" s="17">
        <v>6.59</v>
      </c>
      <c r="M114" s="17">
        <v>8.98</v>
      </c>
      <c r="N114" s="17">
        <v>6.92</v>
      </c>
      <c r="O114" s="17">
        <v>3.15</v>
      </c>
      <c r="P114" s="17">
        <v>0</v>
      </c>
      <c r="Q114" s="17">
        <v>0</v>
      </c>
      <c r="R114" s="17">
        <v>0.26</v>
      </c>
      <c r="S114" s="3">
        <v>40</v>
      </c>
      <c r="T114" s="3">
        <v>40</v>
      </c>
      <c r="U114" s="3">
        <v>2604.04</v>
      </c>
      <c r="V114" s="17">
        <v>195.98199600000001</v>
      </c>
      <c r="W114" s="3">
        <v>42.3</v>
      </c>
      <c r="X114" s="3">
        <v>2604.04</v>
      </c>
      <c r="Y114" s="17">
        <v>7.85</v>
      </c>
      <c r="Z114" s="4">
        <v>0</v>
      </c>
      <c r="AA114" s="17">
        <v>6.73</v>
      </c>
      <c r="AB114" s="17">
        <v>10.67</v>
      </c>
      <c r="AC114" s="17">
        <v>14</v>
      </c>
      <c r="AD114" s="5">
        <f t="shared" si="304"/>
        <v>648252.78</v>
      </c>
      <c r="AE114" s="17">
        <f t="shared" si="305"/>
        <v>106648.038</v>
      </c>
      <c r="AF114" s="17">
        <f t="shared" si="306"/>
        <v>137805.99420000002</v>
      </c>
      <c r="AG114" s="17">
        <f t="shared" si="307"/>
        <v>187784.1924</v>
      </c>
      <c r="AH114" s="17">
        <f t="shared" si="308"/>
        <v>144706.74960000001</v>
      </c>
      <c r="AI114" s="17">
        <f t="shared" si="309"/>
        <v>65870.847000000009</v>
      </c>
      <c r="AJ114" s="17">
        <f t="shared" si="310"/>
        <v>0</v>
      </c>
      <c r="AK114" s="17">
        <f t="shared" si="311"/>
        <v>0</v>
      </c>
      <c r="AL114" s="17">
        <f t="shared" si="312"/>
        <v>5436.9588000000003</v>
      </c>
      <c r="AN114" s="96">
        <f>SUMIF('Page 1'!$L:$L,$B:$B,'Page 1'!$S:$S)</f>
        <v>33.17</v>
      </c>
      <c r="AO114" s="237">
        <f>SUMIF(СиР!$T$25:$Z$25,$AN$5:$AN$244,СиР!$T$26:$Z$26)</f>
        <v>13.89</v>
      </c>
      <c r="AP114" s="238"/>
      <c r="AQ114" s="96">
        <f>SUMIF(СиР!$T$25:$Z$25,$AN$5:$AN$244,СиР!$T$28:$Z$28)</f>
        <v>5.9</v>
      </c>
      <c r="AR114" s="96">
        <f>SUMIF(СиР!$T$25:$Z$25,$AN$5:$AN$244,СиР!$T$29:$Z$29)</f>
        <v>1.53</v>
      </c>
      <c r="AS114" s="96">
        <f>SUMIF(СиР!$T$25:$Z$25,$AN$5:$AN$244,СиР!$T$30:$Z$30)</f>
        <v>0.32</v>
      </c>
      <c r="AT114" s="96">
        <f>SUMIF(СиР!$T$25:$Z$25,$AN$5:$AN$244,СиР!$T$31:$Z$31)</f>
        <v>0.6</v>
      </c>
      <c r="AU114" s="96">
        <f>SUMIF(СиР!$T$25:$Z$25,$AN$5:$AN$244,СиР!$T$32:$Z$32)</f>
        <v>5.01</v>
      </c>
      <c r="AV114" s="96">
        <f>SUMIF(СиР!$T$25:$Z$25,$AN$5:$AN$244,СиР!$T$33:$Z$33)</f>
        <v>4.99</v>
      </c>
      <c r="AW114" s="96">
        <f>SUMIF(СиР!$T$25:$Z$25,$AN$5:$AN$244,СиР!$T$34:$Z$34)</f>
        <v>0</v>
      </c>
      <c r="AX114" s="96">
        <f>SUMIF(СиР!$T$25:$Z$25,$AN$5:$AN$244,СиР!$T$35:$Z$35)</f>
        <v>0</v>
      </c>
      <c r="AY114" s="96">
        <f>SUMIF(СиР!$T$25:$Z$25,$AN$5:$AN$244,СиР!$T$36:$Z$36)</f>
        <v>0</v>
      </c>
      <c r="AZ114" s="98">
        <f>SUMIF(СиР!$T$25:$Z$25,$AN$5:$AN$244,СиР!$T$37:$Z$37)</f>
        <v>0.93</v>
      </c>
      <c r="BA114" s="96">
        <f t="shared" si="268"/>
        <v>37.581610000000005</v>
      </c>
      <c r="BB114" s="237">
        <f t="shared" si="242"/>
        <v>15.737370000000004</v>
      </c>
      <c r="BC114" s="238">
        <f t="shared" si="243"/>
        <v>0</v>
      </c>
      <c r="BD114" s="96">
        <f t="shared" si="244"/>
        <v>6.6847000000000012</v>
      </c>
      <c r="BE114" s="96">
        <f t="shared" si="245"/>
        <v>1.7334900000000002</v>
      </c>
      <c r="BF114" s="96">
        <f t="shared" si="246"/>
        <v>0.36256000000000005</v>
      </c>
      <c r="BG114" s="96">
        <f t="shared" si="247"/>
        <v>0.67980000000000007</v>
      </c>
      <c r="BH114" s="96">
        <f t="shared" si="248"/>
        <v>5.6763300000000001</v>
      </c>
      <c r="BI114" s="96">
        <f t="shared" si="249"/>
        <v>5.65367</v>
      </c>
      <c r="BJ114" s="96">
        <f t="shared" si="250"/>
        <v>0</v>
      </c>
      <c r="BK114" s="96">
        <f t="shared" si="251"/>
        <v>0</v>
      </c>
      <c r="BL114" s="96">
        <f t="shared" si="252"/>
        <v>0</v>
      </c>
      <c r="BM114" s="98">
        <f t="shared" si="253"/>
        <v>1.0536900000000002</v>
      </c>
      <c r="BN114" s="113">
        <f t="shared" si="254"/>
        <v>1541015.704403</v>
      </c>
      <c r="BO114" s="250">
        <f t="shared" si="292"/>
        <v>645303.22985100013</v>
      </c>
      <c r="BP114" s="250">
        <f t="shared" si="293"/>
        <v>0</v>
      </c>
      <c r="BQ114" s="113">
        <f t="shared" si="294"/>
        <v>274102.88381000003</v>
      </c>
      <c r="BR114" s="113">
        <f t="shared" si="295"/>
        <v>71080.917327000003</v>
      </c>
      <c r="BS114" s="113">
        <f t="shared" si="296"/>
        <v>14866.597088</v>
      </c>
      <c r="BT114" s="113">
        <f t="shared" si="297"/>
        <v>27874.869540000003</v>
      </c>
      <c r="BU114" s="113">
        <f t="shared" si="298"/>
        <v>232755.16065899999</v>
      </c>
      <c r="BV114" s="113">
        <f t="shared" si="299"/>
        <v>231825.998341</v>
      </c>
      <c r="BW114" s="113">
        <f t="shared" si="300"/>
        <v>0</v>
      </c>
      <c r="BX114" s="113">
        <f t="shared" si="301"/>
        <v>0</v>
      </c>
      <c r="BY114" s="113">
        <f t="shared" si="302"/>
        <v>0</v>
      </c>
      <c r="BZ114" s="113">
        <f t="shared" si="303"/>
        <v>43206.04778700001</v>
      </c>
    </row>
    <row r="115" spans="1:78" ht="12" customHeight="1" x14ac:dyDescent="0.25">
      <c r="A115" s="18">
        <f t="shared" si="255"/>
        <v>111</v>
      </c>
      <c r="B115" s="6" t="s">
        <v>267</v>
      </c>
      <c r="C115" s="10">
        <f t="shared" si="241"/>
        <v>3012.52</v>
      </c>
      <c r="D115" s="7">
        <v>2702.9</v>
      </c>
      <c r="E115" s="7">
        <v>309.62</v>
      </c>
      <c r="F115" s="7">
        <v>314.25</v>
      </c>
      <c r="G115" s="18" t="s">
        <v>286</v>
      </c>
      <c r="H115" s="16">
        <v>3</v>
      </c>
      <c r="I115" s="16" t="s">
        <v>276</v>
      </c>
      <c r="J115" s="5">
        <v>45.06</v>
      </c>
      <c r="K115" s="17">
        <v>5.0999999999999996</v>
      </c>
      <c r="L115" s="17">
        <v>8.6300000000000008</v>
      </c>
      <c r="M115" s="17">
        <v>13.43</v>
      </c>
      <c r="N115" s="17">
        <v>6.91</v>
      </c>
      <c r="O115" s="17">
        <v>3.15</v>
      </c>
      <c r="P115" s="17">
        <v>1.81</v>
      </c>
      <c r="Q115" s="17">
        <v>5.77</v>
      </c>
      <c r="R115" s="17">
        <v>0.26</v>
      </c>
      <c r="S115" s="3">
        <v>40</v>
      </c>
      <c r="T115" s="3">
        <v>40</v>
      </c>
      <c r="U115" s="3">
        <v>2604.04</v>
      </c>
      <c r="V115" s="17">
        <v>195.98199600000001</v>
      </c>
      <c r="W115" s="3">
        <v>42.3</v>
      </c>
      <c r="X115" s="3">
        <v>2604.04</v>
      </c>
      <c r="Y115" s="17">
        <v>7.85</v>
      </c>
      <c r="Z115" s="4">
        <v>0</v>
      </c>
      <c r="AA115" s="17">
        <v>6.73</v>
      </c>
      <c r="AB115" s="17">
        <v>10.67</v>
      </c>
      <c r="AC115" s="17">
        <v>14</v>
      </c>
      <c r="AD115" s="5">
        <f t="shared" si="304"/>
        <v>814464.90720000002</v>
      </c>
      <c r="AE115" s="17">
        <f t="shared" si="305"/>
        <v>92183.111999999994</v>
      </c>
      <c r="AF115" s="17">
        <f t="shared" si="306"/>
        <v>155988.2856</v>
      </c>
      <c r="AG115" s="17">
        <f t="shared" si="307"/>
        <v>242748.86159999997</v>
      </c>
      <c r="AH115" s="17">
        <f t="shared" si="308"/>
        <v>124899.07920000001</v>
      </c>
      <c r="AI115" s="17">
        <f t="shared" si="309"/>
        <v>56936.627999999997</v>
      </c>
      <c r="AJ115" s="17">
        <f t="shared" si="310"/>
        <v>32715.967200000003</v>
      </c>
      <c r="AK115" s="17">
        <f t="shared" si="311"/>
        <v>104293.4424</v>
      </c>
      <c r="AL115" s="17">
        <f t="shared" si="312"/>
        <v>4699.5312000000004</v>
      </c>
      <c r="AN115" s="96">
        <f>SUMIF('Page 1'!$L:$L,$B:$B,'Page 1'!$S:$S)</f>
        <v>48.44</v>
      </c>
      <c r="AO115" s="237">
        <f>SUMIF(СиР!$T$25:$Z$25,$AN$5:$AN$244,СиР!$T$26:$Z$26)</f>
        <v>18.489999999999998</v>
      </c>
      <c r="AP115" s="238"/>
      <c r="AQ115" s="96">
        <f>SUMIF(СиР!$T$25:$Z$25,$AN$5:$AN$244,СиР!$T$28:$Z$28)</f>
        <v>6.67</v>
      </c>
      <c r="AR115" s="96">
        <f>SUMIF(СиР!$T$25:$Z$25,$AN$5:$AN$244,СиР!$T$29:$Z$29)</f>
        <v>1.53</v>
      </c>
      <c r="AS115" s="96">
        <f>SUMIF(СиР!$T$25:$Z$25,$AN$5:$AN$244,СиР!$T$30:$Z$30)</f>
        <v>0.32</v>
      </c>
      <c r="AT115" s="96">
        <f>SUMIF(СиР!$T$25:$Z$25,$AN$5:$AN$244,СиР!$T$31:$Z$31)</f>
        <v>0.87</v>
      </c>
      <c r="AU115" s="96">
        <f>SUMIF(СиР!$T$25:$Z$25,$AN$5:$AN$244,СиР!$T$32:$Z$32)</f>
        <v>5.01</v>
      </c>
      <c r="AV115" s="96">
        <f>SUMIF(СиР!$T$25:$Z$25,$AN$5:$AN$244,СиР!$T$33:$Z$33)</f>
        <v>4.99</v>
      </c>
      <c r="AW115" s="96">
        <f>SUMIF(СиР!$T$25:$Z$25,$AN$5:$AN$244,СиР!$T$34:$Z$34)</f>
        <v>2.7</v>
      </c>
      <c r="AX115" s="96">
        <f>SUMIF(СиР!$T$25:$Z$25,$AN$5:$AN$244,СиР!$T$35:$Z$35)</f>
        <v>6.46</v>
      </c>
      <c r="AY115" s="96">
        <f>SUMIF(СиР!$T$25:$Z$25,$AN$5:$AN$244,СиР!$T$36:$Z$36)</f>
        <v>0.47</v>
      </c>
      <c r="AZ115" s="98">
        <f>SUMIF(СиР!$T$25:$Z$25,$AN$5:$AN$244,СиР!$T$37:$Z$37)</f>
        <v>0.93</v>
      </c>
      <c r="BA115" s="96">
        <f t="shared" si="268"/>
        <v>54.88252</v>
      </c>
      <c r="BB115" s="237">
        <f t="shared" si="242"/>
        <v>20.949169999999999</v>
      </c>
      <c r="BC115" s="238">
        <f t="shared" si="243"/>
        <v>0</v>
      </c>
      <c r="BD115" s="96">
        <f t="shared" si="244"/>
        <v>7.5571100000000007</v>
      </c>
      <c r="BE115" s="96">
        <f t="shared" si="245"/>
        <v>1.7334900000000002</v>
      </c>
      <c r="BF115" s="96">
        <f t="shared" si="246"/>
        <v>0.36256000000000005</v>
      </c>
      <c r="BG115" s="96">
        <f t="shared" si="247"/>
        <v>0.98571000000000009</v>
      </c>
      <c r="BH115" s="96">
        <f t="shared" si="248"/>
        <v>5.6763300000000001</v>
      </c>
      <c r="BI115" s="96">
        <f t="shared" si="249"/>
        <v>5.65367</v>
      </c>
      <c r="BJ115" s="96">
        <f t="shared" si="250"/>
        <v>3.0591000000000004</v>
      </c>
      <c r="BK115" s="96">
        <f t="shared" si="251"/>
        <v>7.3191800000000002</v>
      </c>
      <c r="BL115" s="96">
        <f t="shared" si="252"/>
        <v>0.53250999999999993</v>
      </c>
      <c r="BM115" s="98">
        <f t="shared" si="253"/>
        <v>1.05369</v>
      </c>
      <c r="BN115" s="113">
        <f t="shared" si="254"/>
        <v>1945199.8291039998</v>
      </c>
      <c r="BO115" s="250">
        <f t="shared" si="292"/>
        <v>742500.9256839999</v>
      </c>
      <c r="BP115" s="250">
        <f t="shared" si="293"/>
        <v>0</v>
      </c>
      <c r="BQ115" s="113">
        <f t="shared" si="294"/>
        <v>267846.46697200002</v>
      </c>
      <c r="BR115" s="113">
        <f t="shared" si="295"/>
        <v>61440.044148000001</v>
      </c>
      <c r="BS115" s="113">
        <f t="shared" si="296"/>
        <v>12850.205312</v>
      </c>
      <c r="BT115" s="113">
        <f t="shared" si="297"/>
        <v>34936.495692000004</v>
      </c>
      <c r="BU115" s="113">
        <f t="shared" si="298"/>
        <v>201186.026916</v>
      </c>
      <c r="BV115" s="113">
        <f t="shared" si="299"/>
        <v>200382.88908399999</v>
      </c>
      <c r="BW115" s="113">
        <f t="shared" si="300"/>
        <v>108423.60732000002</v>
      </c>
      <c r="BX115" s="113">
        <f t="shared" si="301"/>
        <v>259413.51973600002</v>
      </c>
      <c r="BY115" s="113">
        <f t="shared" si="302"/>
        <v>18873.739051999997</v>
      </c>
      <c r="BZ115" s="113">
        <f t="shared" si="303"/>
        <v>37345.909187999998</v>
      </c>
    </row>
    <row r="116" spans="1:78" ht="12" customHeight="1" x14ac:dyDescent="0.25">
      <c r="A116" s="18">
        <f t="shared" si="255"/>
        <v>112</v>
      </c>
      <c r="B116" s="6" t="s">
        <v>268</v>
      </c>
      <c r="C116" s="10">
        <f t="shared" si="241"/>
        <v>3374</v>
      </c>
      <c r="D116" s="7">
        <v>3027.22</v>
      </c>
      <c r="E116" s="7">
        <v>346.78</v>
      </c>
      <c r="F116" s="7">
        <v>351.95</v>
      </c>
      <c r="G116" s="18" t="s">
        <v>286</v>
      </c>
      <c r="H116" s="16">
        <v>3</v>
      </c>
      <c r="I116" s="16" t="s">
        <v>276</v>
      </c>
      <c r="J116" s="5">
        <v>45.06</v>
      </c>
      <c r="K116" s="17">
        <v>5.0999999999999996</v>
      </c>
      <c r="L116" s="17">
        <v>8.6300000000000008</v>
      </c>
      <c r="M116" s="17">
        <v>13.43</v>
      </c>
      <c r="N116" s="17">
        <v>6.91</v>
      </c>
      <c r="O116" s="17">
        <v>3.15</v>
      </c>
      <c r="P116" s="17">
        <v>1.81</v>
      </c>
      <c r="Q116" s="17">
        <v>5.77</v>
      </c>
      <c r="R116" s="17">
        <v>0.26</v>
      </c>
      <c r="S116" s="3">
        <v>40</v>
      </c>
      <c r="T116" s="3">
        <v>40</v>
      </c>
      <c r="U116" s="3">
        <v>2604.04</v>
      </c>
      <c r="V116" s="17">
        <v>195.98199600000001</v>
      </c>
      <c r="W116" s="3">
        <v>42.3</v>
      </c>
      <c r="X116" s="3">
        <v>2604.04</v>
      </c>
      <c r="Y116" s="17">
        <v>7.85</v>
      </c>
      <c r="Z116" s="4">
        <v>0</v>
      </c>
      <c r="AA116" s="17">
        <v>6.73</v>
      </c>
      <c r="AB116" s="17">
        <v>10.67</v>
      </c>
      <c r="AC116" s="17">
        <v>14</v>
      </c>
      <c r="AD116" s="5">
        <f t="shared" si="304"/>
        <v>912194.64</v>
      </c>
      <c r="AE116" s="17">
        <f t="shared" si="305"/>
        <v>103244.4</v>
      </c>
      <c r="AF116" s="17">
        <f t="shared" si="306"/>
        <v>174705.72000000003</v>
      </c>
      <c r="AG116" s="17">
        <f t="shared" si="307"/>
        <v>271876.92</v>
      </c>
      <c r="AH116" s="17">
        <f t="shared" si="308"/>
        <v>139886.04</v>
      </c>
      <c r="AI116" s="17">
        <f t="shared" si="309"/>
        <v>63768.600000000006</v>
      </c>
      <c r="AJ116" s="17">
        <f t="shared" si="310"/>
        <v>36641.64</v>
      </c>
      <c r="AK116" s="17">
        <f t="shared" si="311"/>
        <v>116807.88</v>
      </c>
      <c r="AL116" s="17">
        <f t="shared" si="312"/>
        <v>5263.4400000000005</v>
      </c>
      <c r="AN116" s="96">
        <f>SUMIF('Page 1'!$L:$L,$B:$B,'Page 1'!$S:$S)</f>
        <v>48.44</v>
      </c>
      <c r="AO116" s="237">
        <f>SUMIF(СиР!$T$25:$Z$25,$AN$5:$AN$244,СиР!$T$26:$Z$26)</f>
        <v>18.489999999999998</v>
      </c>
      <c r="AP116" s="238"/>
      <c r="AQ116" s="96">
        <f>SUMIF(СиР!$T$25:$Z$25,$AN$5:$AN$244,СиР!$T$28:$Z$28)</f>
        <v>6.67</v>
      </c>
      <c r="AR116" s="96">
        <f>SUMIF(СиР!$T$25:$Z$25,$AN$5:$AN$244,СиР!$T$29:$Z$29)</f>
        <v>1.53</v>
      </c>
      <c r="AS116" s="96">
        <f>SUMIF(СиР!$T$25:$Z$25,$AN$5:$AN$244,СиР!$T$30:$Z$30)</f>
        <v>0.32</v>
      </c>
      <c r="AT116" s="96">
        <f>SUMIF(СиР!$T$25:$Z$25,$AN$5:$AN$244,СиР!$T$31:$Z$31)</f>
        <v>0.87</v>
      </c>
      <c r="AU116" s="96">
        <f>SUMIF(СиР!$T$25:$Z$25,$AN$5:$AN$244,СиР!$T$32:$Z$32)</f>
        <v>5.01</v>
      </c>
      <c r="AV116" s="96">
        <f>SUMIF(СиР!$T$25:$Z$25,$AN$5:$AN$244,СиР!$T$33:$Z$33)</f>
        <v>4.99</v>
      </c>
      <c r="AW116" s="96">
        <f>SUMIF(СиР!$T$25:$Z$25,$AN$5:$AN$244,СиР!$T$34:$Z$34)</f>
        <v>2.7</v>
      </c>
      <c r="AX116" s="96">
        <f>SUMIF(СиР!$T$25:$Z$25,$AN$5:$AN$244,СиР!$T$35:$Z$35)</f>
        <v>6.46</v>
      </c>
      <c r="AY116" s="96">
        <f>SUMIF(СиР!$T$25:$Z$25,$AN$5:$AN$244,СиР!$T$36:$Z$36)</f>
        <v>0.47</v>
      </c>
      <c r="AZ116" s="98">
        <f>SUMIF(СиР!$T$25:$Z$25,$AN$5:$AN$244,СиР!$T$37:$Z$37)</f>
        <v>0.93</v>
      </c>
      <c r="BA116" s="96">
        <f t="shared" si="268"/>
        <v>54.88252</v>
      </c>
      <c r="BB116" s="237">
        <f t="shared" si="242"/>
        <v>20.949169999999999</v>
      </c>
      <c r="BC116" s="238">
        <f t="shared" si="243"/>
        <v>0</v>
      </c>
      <c r="BD116" s="96">
        <f t="shared" si="244"/>
        <v>7.5571100000000007</v>
      </c>
      <c r="BE116" s="96">
        <f t="shared" si="245"/>
        <v>1.7334900000000002</v>
      </c>
      <c r="BF116" s="96">
        <f t="shared" si="246"/>
        <v>0.36256000000000005</v>
      </c>
      <c r="BG116" s="96">
        <f t="shared" si="247"/>
        <v>0.98571000000000009</v>
      </c>
      <c r="BH116" s="96">
        <f t="shared" si="248"/>
        <v>5.6763300000000001</v>
      </c>
      <c r="BI116" s="96">
        <f t="shared" si="249"/>
        <v>5.65367</v>
      </c>
      <c r="BJ116" s="96">
        <f t="shared" si="250"/>
        <v>3.0591000000000004</v>
      </c>
      <c r="BK116" s="96">
        <f t="shared" si="251"/>
        <v>7.3191800000000002</v>
      </c>
      <c r="BL116" s="96">
        <f t="shared" si="252"/>
        <v>0.53250999999999993</v>
      </c>
      <c r="BM116" s="98">
        <f t="shared" si="253"/>
        <v>1.05369</v>
      </c>
      <c r="BN116" s="113">
        <f t="shared" si="254"/>
        <v>2178609.3448000001</v>
      </c>
      <c r="BO116" s="250">
        <f t="shared" si="292"/>
        <v>831595.51579999994</v>
      </c>
      <c r="BP116" s="250">
        <f t="shared" si="293"/>
        <v>0</v>
      </c>
      <c r="BQ116" s="113">
        <f t="shared" si="294"/>
        <v>299986.0514</v>
      </c>
      <c r="BR116" s="113">
        <f t="shared" si="295"/>
        <v>68812.392600000006</v>
      </c>
      <c r="BS116" s="113">
        <f t="shared" si="296"/>
        <v>14392.134400000001</v>
      </c>
      <c r="BT116" s="113">
        <f t="shared" si="297"/>
        <v>39128.615400000002</v>
      </c>
      <c r="BU116" s="113">
        <f t="shared" si="298"/>
        <v>225326.8542</v>
      </c>
      <c r="BV116" s="113">
        <f t="shared" si="299"/>
        <v>224427.34580000001</v>
      </c>
      <c r="BW116" s="113">
        <f t="shared" si="300"/>
        <v>121433.63400000002</v>
      </c>
      <c r="BX116" s="113">
        <f t="shared" si="301"/>
        <v>290541.2132</v>
      </c>
      <c r="BY116" s="113">
        <f t="shared" si="302"/>
        <v>21138.447399999994</v>
      </c>
      <c r="BZ116" s="113">
        <f t="shared" si="303"/>
        <v>41827.140599999999</v>
      </c>
    </row>
    <row r="117" spans="1:78" ht="12" customHeight="1" x14ac:dyDescent="0.25">
      <c r="A117" s="18">
        <f t="shared" si="255"/>
        <v>113</v>
      </c>
      <c r="B117" s="6" t="s">
        <v>269</v>
      </c>
      <c r="C117" s="10">
        <f t="shared" si="241"/>
        <v>3025.3999999999996</v>
      </c>
      <c r="D117" s="7">
        <v>2989.7</v>
      </c>
      <c r="E117" s="7">
        <v>35.700000000000003</v>
      </c>
      <c r="F117" s="7">
        <v>325.35000000000002</v>
      </c>
      <c r="G117" s="18" t="s">
        <v>286</v>
      </c>
      <c r="H117" s="16">
        <v>3</v>
      </c>
      <c r="I117" s="16" t="s">
        <v>276</v>
      </c>
      <c r="J117" s="5">
        <v>45.06</v>
      </c>
      <c r="K117" s="17">
        <v>5.0999999999999996</v>
      </c>
      <c r="L117" s="17">
        <v>8.6300000000000008</v>
      </c>
      <c r="M117" s="17">
        <v>13.43</v>
      </c>
      <c r="N117" s="17">
        <v>6.91</v>
      </c>
      <c r="O117" s="17">
        <v>3.15</v>
      </c>
      <c r="P117" s="17">
        <v>1.81</v>
      </c>
      <c r="Q117" s="17">
        <v>5.77</v>
      </c>
      <c r="R117" s="17">
        <v>0.26</v>
      </c>
      <c r="S117" s="3">
        <v>40</v>
      </c>
      <c r="T117" s="3">
        <v>40</v>
      </c>
      <c r="U117" s="3">
        <v>2604.04</v>
      </c>
      <c r="V117" s="17">
        <v>195.98199600000001</v>
      </c>
      <c r="W117" s="3">
        <v>42.3</v>
      </c>
      <c r="X117" s="3">
        <v>2604.04</v>
      </c>
      <c r="Y117" s="17">
        <v>7.85</v>
      </c>
      <c r="Z117" s="4">
        <v>0</v>
      </c>
      <c r="AA117" s="17">
        <v>6.73</v>
      </c>
      <c r="AB117" s="17">
        <v>10.67</v>
      </c>
      <c r="AC117" s="17">
        <v>14</v>
      </c>
      <c r="AD117" s="5">
        <f t="shared" si="304"/>
        <v>817947.14400000009</v>
      </c>
      <c r="AE117" s="17">
        <f t="shared" si="305"/>
        <v>92577.239999999991</v>
      </c>
      <c r="AF117" s="17">
        <f t="shared" si="306"/>
        <v>156655.212</v>
      </c>
      <c r="AG117" s="17">
        <f t="shared" si="307"/>
        <v>243786.73199999996</v>
      </c>
      <c r="AH117" s="17">
        <f t="shared" si="308"/>
        <v>125433.084</v>
      </c>
      <c r="AI117" s="17">
        <f t="shared" si="309"/>
        <v>57180.05999999999</v>
      </c>
      <c r="AJ117" s="17">
        <f t="shared" si="310"/>
        <v>32855.843999999997</v>
      </c>
      <c r="AK117" s="17">
        <f t="shared" si="311"/>
        <v>104739.34799999998</v>
      </c>
      <c r="AL117" s="17">
        <f t="shared" si="312"/>
        <v>4719.6239999999998</v>
      </c>
      <c r="AN117" s="96">
        <f>SUMIF('Page 1'!$L:$L,$B:$B,'Page 1'!$S:$S)</f>
        <v>48.44</v>
      </c>
      <c r="AO117" s="237">
        <f>SUMIF(СиР!$T$25:$Z$25,$AN$5:$AN$244,СиР!$T$26:$Z$26)</f>
        <v>18.489999999999998</v>
      </c>
      <c r="AP117" s="238"/>
      <c r="AQ117" s="96">
        <f>SUMIF(СиР!$T$25:$Z$25,$AN$5:$AN$244,СиР!$T$28:$Z$28)</f>
        <v>6.67</v>
      </c>
      <c r="AR117" s="96">
        <f>SUMIF(СиР!$T$25:$Z$25,$AN$5:$AN$244,СиР!$T$29:$Z$29)</f>
        <v>1.53</v>
      </c>
      <c r="AS117" s="96">
        <f>SUMIF(СиР!$T$25:$Z$25,$AN$5:$AN$244,СиР!$T$30:$Z$30)</f>
        <v>0.32</v>
      </c>
      <c r="AT117" s="96">
        <f>SUMIF(СиР!$T$25:$Z$25,$AN$5:$AN$244,СиР!$T$31:$Z$31)</f>
        <v>0.87</v>
      </c>
      <c r="AU117" s="96">
        <f>SUMIF(СиР!$T$25:$Z$25,$AN$5:$AN$244,СиР!$T$32:$Z$32)</f>
        <v>5.01</v>
      </c>
      <c r="AV117" s="96">
        <f>SUMIF(СиР!$T$25:$Z$25,$AN$5:$AN$244,СиР!$T$33:$Z$33)</f>
        <v>4.99</v>
      </c>
      <c r="AW117" s="96">
        <f>SUMIF(СиР!$T$25:$Z$25,$AN$5:$AN$244,СиР!$T$34:$Z$34)</f>
        <v>2.7</v>
      </c>
      <c r="AX117" s="96">
        <f>SUMIF(СиР!$T$25:$Z$25,$AN$5:$AN$244,СиР!$T$35:$Z$35)</f>
        <v>6.46</v>
      </c>
      <c r="AY117" s="96">
        <f>SUMIF(СиР!$T$25:$Z$25,$AN$5:$AN$244,СиР!$T$36:$Z$36)</f>
        <v>0.47</v>
      </c>
      <c r="AZ117" s="98">
        <f>SUMIF(СиР!$T$25:$Z$25,$AN$5:$AN$244,СиР!$T$37:$Z$37)</f>
        <v>0.93</v>
      </c>
      <c r="BA117" s="96">
        <f t="shared" si="268"/>
        <v>54.88252</v>
      </c>
      <c r="BB117" s="237">
        <f t="shared" si="242"/>
        <v>20.949169999999999</v>
      </c>
      <c r="BC117" s="238">
        <f t="shared" si="243"/>
        <v>0</v>
      </c>
      <c r="BD117" s="96">
        <f t="shared" si="244"/>
        <v>7.5571100000000007</v>
      </c>
      <c r="BE117" s="96">
        <f t="shared" si="245"/>
        <v>1.7334900000000002</v>
      </c>
      <c r="BF117" s="96">
        <f t="shared" si="246"/>
        <v>0.36256000000000005</v>
      </c>
      <c r="BG117" s="96">
        <f t="shared" si="247"/>
        <v>0.98571000000000009</v>
      </c>
      <c r="BH117" s="96">
        <f t="shared" si="248"/>
        <v>5.6763300000000001</v>
      </c>
      <c r="BI117" s="96">
        <f t="shared" si="249"/>
        <v>5.65367</v>
      </c>
      <c r="BJ117" s="96">
        <f t="shared" si="250"/>
        <v>3.0591000000000004</v>
      </c>
      <c r="BK117" s="96">
        <f t="shared" si="251"/>
        <v>7.3191800000000002</v>
      </c>
      <c r="BL117" s="96">
        <f t="shared" si="252"/>
        <v>0.53250999999999993</v>
      </c>
      <c r="BM117" s="98">
        <f t="shared" si="253"/>
        <v>1.05369</v>
      </c>
      <c r="BN117" s="113">
        <f t="shared" si="254"/>
        <v>1953516.5120799995</v>
      </c>
      <c r="BO117" s="250">
        <f t="shared" si="292"/>
        <v>745675.48117999977</v>
      </c>
      <c r="BP117" s="250">
        <f t="shared" si="293"/>
        <v>0</v>
      </c>
      <c r="BQ117" s="113">
        <f t="shared" si="294"/>
        <v>268991.64194</v>
      </c>
      <c r="BR117" s="113">
        <f t="shared" si="295"/>
        <v>61702.730459999992</v>
      </c>
      <c r="BS117" s="113">
        <f t="shared" si="296"/>
        <v>12905.146239999998</v>
      </c>
      <c r="BT117" s="113">
        <f t="shared" si="297"/>
        <v>35085.86634</v>
      </c>
      <c r="BU117" s="113">
        <f t="shared" si="298"/>
        <v>202046.19581999996</v>
      </c>
      <c r="BV117" s="113">
        <f t="shared" si="299"/>
        <v>201239.62417999998</v>
      </c>
      <c r="BW117" s="113">
        <f t="shared" si="300"/>
        <v>108887.17140000001</v>
      </c>
      <c r="BX117" s="113">
        <f t="shared" si="301"/>
        <v>260522.63971999998</v>
      </c>
      <c r="BY117" s="113">
        <f t="shared" si="302"/>
        <v>18954.433539999995</v>
      </c>
      <c r="BZ117" s="113">
        <f t="shared" si="303"/>
        <v>37505.581259999992</v>
      </c>
    </row>
    <row r="118" spans="1:78" ht="12" customHeight="1" x14ac:dyDescent="0.25">
      <c r="A118" s="18">
        <f t="shared" si="255"/>
        <v>114</v>
      </c>
      <c r="B118" s="6" t="s">
        <v>270</v>
      </c>
      <c r="C118" s="10">
        <f t="shared" si="241"/>
        <v>3054.3</v>
      </c>
      <c r="D118" s="7">
        <v>3054.3</v>
      </c>
      <c r="E118" s="7">
        <v>0</v>
      </c>
      <c r="F118" s="7">
        <v>328.45</v>
      </c>
      <c r="G118" s="18" t="s">
        <v>286</v>
      </c>
      <c r="H118" s="16">
        <v>3</v>
      </c>
      <c r="I118" s="16" t="s">
        <v>276</v>
      </c>
      <c r="J118" s="5">
        <v>45.06</v>
      </c>
      <c r="K118" s="17">
        <v>5.0999999999999996</v>
      </c>
      <c r="L118" s="17">
        <v>8.6300000000000008</v>
      </c>
      <c r="M118" s="17">
        <v>13.43</v>
      </c>
      <c r="N118" s="17">
        <v>6.91</v>
      </c>
      <c r="O118" s="17">
        <v>3.15</v>
      </c>
      <c r="P118" s="17">
        <v>1.81</v>
      </c>
      <c r="Q118" s="17">
        <v>5.77</v>
      </c>
      <c r="R118" s="17">
        <v>0.26</v>
      </c>
      <c r="S118" s="3">
        <v>40</v>
      </c>
      <c r="T118" s="3">
        <v>40</v>
      </c>
      <c r="U118" s="3">
        <v>2604.04</v>
      </c>
      <c r="V118" s="17">
        <v>195.98199600000001</v>
      </c>
      <c r="W118" s="3">
        <v>42.3</v>
      </c>
      <c r="X118" s="3">
        <v>2604.04</v>
      </c>
      <c r="Y118" s="17">
        <v>7.85</v>
      </c>
      <c r="Z118" s="4">
        <v>0</v>
      </c>
      <c r="AA118" s="17">
        <v>6.73</v>
      </c>
      <c r="AB118" s="17">
        <v>10.67</v>
      </c>
      <c r="AC118" s="17">
        <v>14</v>
      </c>
      <c r="AD118" s="5">
        <f t="shared" si="304"/>
        <v>825760.54799999995</v>
      </c>
      <c r="AE118" s="17">
        <f t="shared" si="305"/>
        <v>93461.58</v>
      </c>
      <c r="AF118" s="17">
        <f t="shared" si="306"/>
        <v>158151.65400000004</v>
      </c>
      <c r="AG118" s="17">
        <f t="shared" si="307"/>
        <v>246115.49400000001</v>
      </c>
      <c r="AH118" s="17">
        <f t="shared" si="308"/>
        <v>126631.27800000002</v>
      </c>
      <c r="AI118" s="17">
        <f t="shared" si="309"/>
        <v>57726.270000000004</v>
      </c>
      <c r="AJ118" s="17">
        <f t="shared" si="310"/>
        <v>33169.698000000004</v>
      </c>
      <c r="AK118" s="17">
        <f t="shared" si="311"/>
        <v>105739.86600000001</v>
      </c>
      <c r="AL118" s="17">
        <f t="shared" si="312"/>
        <v>4764.7080000000005</v>
      </c>
      <c r="AN118" s="96">
        <f>SUMIF('Page 1'!$L:$L,$B:$B,'Page 1'!$S:$S)</f>
        <v>48.44</v>
      </c>
      <c r="AO118" s="237">
        <f>SUMIF(СиР!$T$25:$Z$25,$AN$5:$AN$244,СиР!$T$26:$Z$26)</f>
        <v>18.489999999999998</v>
      </c>
      <c r="AP118" s="238"/>
      <c r="AQ118" s="96">
        <f>SUMIF(СиР!$T$25:$Z$25,$AN$5:$AN$244,СиР!$T$28:$Z$28)</f>
        <v>6.67</v>
      </c>
      <c r="AR118" s="96">
        <f>SUMIF(СиР!$T$25:$Z$25,$AN$5:$AN$244,СиР!$T$29:$Z$29)</f>
        <v>1.53</v>
      </c>
      <c r="AS118" s="96">
        <f>SUMIF(СиР!$T$25:$Z$25,$AN$5:$AN$244,СиР!$T$30:$Z$30)</f>
        <v>0.32</v>
      </c>
      <c r="AT118" s="96">
        <f>SUMIF(СиР!$T$25:$Z$25,$AN$5:$AN$244,СиР!$T$31:$Z$31)</f>
        <v>0.87</v>
      </c>
      <c r="AU118" s="96">
        <f>SUMIF(СиР!$T$25:$Z$25,$AN$5:$AN$244,СиР!$T$32:$Z$32)</f>
        <v>5.01</v>
      </c>
      <c r="AV118" s="96">
        <f>SUMIF(СиР!$T$25:$Z$25,$AN$5:$AN$244,СиР!$T$33:$Z$33)</f>
        <v>4.99</v>
      </c>
      <c r="AW118" s="96">
        <f>SUMIF(СиР!$T$25:$Z$25,$AN$5:$AN$244,СиР!$T$34:$Z$34)</f>
        <v>2.7</v>
      </c>
      <c r="AX118" s="96">
        <f>SUMIF(СиР!$T$25:$Z$25,$AN$5:$AN$244,СиР!$T$35:$Z$35)</f>
        <v>6.46</v>
      </c>
      <c r="AY118" s="96">
        <f>SUMIF(СиР!$T$25:$Z$25,$AN$5:$AN$244,СиР!$T$36:$Z$36)</f>
        <v>0.47</v>
      </c>
      <c r="AZ118" s="98">
        <f>SUMIF(СиР!$T$25:$Z$25,$AN$5:$AN$244,СиР!$T$37:$Z$37)</f>
        <v>0.93</v>
      </c>
      <c r="BA118" s="96">
        <f t="shared" si="268"/>
        <v>54.88252</v>
      </c>
      <c r="BB118" s="237">
        <f t="shared" si="242"/>
        <v>20.949169999999999</v>
      </c>
      <c r="BC118" s="238">
        <f t="shared" si="243"/>
        <v>0</v>
      </c>
      <c r="BD118" s="96">
        <f t="shared" si="244"/>
        <v>7.5571100000000007</v>
      </c>
      <c r="BE118" s="96">
        <f t="shared" si="245"/>
        <v>1.7334900000000002</v>
      </c>
      <c r="BF118" s="96">
        <f t="shared" si="246"/>
        <v>0.36256000000000005</v>
      </c>
      <c r="BG118" s="96">
        <f t="shared" si="247"/>
        <v>0.98571000000000009</v>
      </c>
      <c r="BH118" s="96">
        <f t="shared" si="248"/>
        <v>5.6763300000000001</v>
      </c>
      <c r="BI118" s="96">
        <f t="shared" si="249"/>
        <v>5.65367</v>
      </c>
      <c r="BJ118" s="96">
        <f t="shared" si="250"/>
        <v>3.0591000000000004</v>
      </c>
      <c r="BK118" s="96">
        <f t="shared" si="251"/>
        <v>7.3191800000000002</v>
      </c>
      <c r="BL118" s="96">
        <f t="shared" si="252"/>
        <v>0.53250999999999993</v>
      </c>
      <c r="BM118" s="98">
        <f t="shared" si="253"/>
        <v>1.05369</v>
      </c>
      <c r="BN118" s="113">
        <f t="shared" si="254"/>
        <v>1972177.3923599999</v>
      </c>
      <c r="BO118" s="250">
        <f t="shared" si="292"/>
        <v>752798.51330999995</v>
      </c>
      <c r="BP118" s="250">
        <f t="shared" si="293"/>
        <v>0</v>
      </c>
      <c r="BQ118" s="113">
        <f t="shared" si="294"/>
        <v>271561.17273000005</v>
      </c>
      <c r="BR118" s="113">
        <f t="shared" si="295"/>
        <v>62292.143070000006</v>
      </c>
      <c r="BS118" s="113">
        <f t="shared" si="296"/>
        <v>13028.42208</v>
      </c>
      <c r="BT118" s="113">
        <f t="shared" si="297"/>
        <v>35421.022530000002</v>
      </c>
      <c r="BU118" s="113">
        <f t="shared" si="298"/>
        <v>203976.23319</v>
      </c>
      <c r="BV118" s="113">
        <f t="shared" si="299"/>
        <v>203161.95681</v>
      </c>
      <c r="BW118" s="113">
        <f t="shared" si="300"/>
        <v>109927.31130000003</v>
      </c>
      <c r="BX118" s="113">
        <f t="shared" si="301"/>
        <v>263011.27074000001</v>
      </c>
      <c r="BY118" s="113">
        <f t="shared" si="302"/>
        <v>19135.494929999997</v>
      </c>
      <c r="BZ118" s="113">
        <f t="shared" si="303"/>
        <v>37863.851669999996</v>
      </c>
    </row>
    <row r="119" spans="1:78" ht="12" customHeight="1" x14ac:dyDescent="0.25">
      <c r="A119" s="18">
        <f t="shared" si="255"/>
        <v>115</v>
      </c>
      <c r="B119" s="6" t="s">
        <v>87</v>
      </c>
      <c r="C119" s="10">
        <f t="shared" si="241"/>
        <v>7564.7</v>
      </c>
      <c r="D119" s="7">
        <v>6815.8</v>
      </c>
      <c r="E119" s="7">
        <v>748.9</v>
      </c>
      <c r="F119" s="7">
        <v>613.20000000000005</v>
      </c>
      <c r="G119" s="18" t="s">
        <v>286</v>
      </c>
      <c r="H119" s="16">
        <v>3</v>
      </c>
      <c r="I119" s="16" t="s">
        <v>276</v>
      </c>
      <c r="J119" s="5">
        <v>45.06</v>
      </c>
      <c r="K119" s="17">
        <v>5.0999999999999996</v>
      </c>
      <c r="L119" s="17">
        <v>8.6300000000000008</v>
      </c>
      <c r="M119" s="17">
        <v>13.43</v>
      </c>
      <c r="N119" s="17">
        <v>6.91</v>
      </c>
      <c r="O119" s="17">
        <v>3.15</v>
      </c>
      <c r="P119" s="17">
        <v>1.81</v>
      </c>
      <c r="Q119" s="17">
        <v>5.77</v>
      </c>
      <c r="R119" s="17">
        <v>0.26</v>
      </c>
      <c r="S119" s="3">
        <v>40</v>
      </c>
      <c r="T119" s="3">
        <v>40</v>
      </c>
      <c r="U119" s="3">
        <v>2604.04</v>
      </c>
      <c r="V119" s="17">
        <v>195.98199600000001</v>
      </c>
      <c r="W119" s="3">
        <v>42.3</v>
      </c>
      <c r="X119" s="3">
        <v>2604.04</v>
      </c>
      <c r="Y119" s="17">
        <v>7.85</v>
      </c>
      <c r="Z119" s="4">
        <v>0</v>
      </c>
      <c r="AA119" s="17">
        <v>6.73</v>
      </c>
      <c r="AB119" s="17">
        <v>10.67</v>
      </c>
      <c r="AC119" s="17">
        <v>14</v>
      </c>
      <c r="AD119" s="5">
        <f t="shared" si="304"/>
        <v>2045192.2919999999</v>
      </c>
      <c r="AE119" s="17">
        <f t="shared" si="305"/>
        <v>231479.81999999995</v>
      </c>
      <c r="AF119" s="17">
        <f t="shared" si="306"/>
        <v>391700.16600000003</v>
      </c>
      <c r="AG119" s="17">
        <f t="shared" si="307"/>
        <v>609563.52600000007</v>
      </c>
      <c r="AH119" s="17">
        <f t="shared" si="308"/>
        <v>313632.462</v>
      </c>
      <c r="AI119" s="17">
        <f t="shared" si="309"/>
        <v>142972.83000000002</v>
      </c>
      <c r="AJ119" s="17">
        <f t="shared" si="310"/>
        <v>82152.641999999993</v>
      </c>
      <c r="AK119" s="17">
        <f t="shared" si="311"/>
        <v>261889.91399999999</v>
      </c>
      <c r="AL119" s="17">
        <f t="shared" si="312"/>
        <v>11800.932000000001</v>
      </c>
      <c r="AN119" s="96">
        <f>SUMIF('Page 1'!$L:$L,$B:$B,'Page 1'!$S:$S)</f>
        <v>48.44</v>
      </c>
      <c r="AO119" s="237">
        <f>SUMIF(СиР!$T$25:$Z$25,$AN$5:$AN$244,СиР!$T$26:$Z$26)</f>
        <v>18.489999999999998</v>
      </c>
      <c r="AP119" s="238"/>
      <c r="AQ119" s="96">
        <f>SUMIF(СиР!$T$25:$Z$25,$AN$5:$AN$244,СиР!$T$28:$Z$28)</f>
        <v>6.67</v>
      </c>
      <c r="AR119" s="96">
        <f>SUMIF(СиР!$T$25:$Z$25,$AN$5:$AN$244,СиР!$T$29:$Z$29)</f>
        <v>1.53</v>
      </c>
      <c r="AS119" s="96">
        <f>SUMIF(СиР!$T$25:$Z$25,$AN$5:$AN$244,СиР!$T$30:$Z$30)</f>
        <v>0.32</v>
      </c>
      <c r="AT119" s="96">
        <f>SUMIF(СиР!$T$25:$Z$25,$AN$5:$AN$244,СиР!$T$31:$Z$31)</f>
        <v>0.87</v>
      </c>
      <c r="AU119" s="96">
        <f>SUMIF(СиР!$T$25:$Z$25,$AN$5:$AN$244,СиР!$T$32:$Z$32)</f>
        <v>5.01</v>
      </c>
      <c r="AV119" s="96">
        <f>SUMIF(СиР!$T$25:$Z$25,$AN$5:$AN$244,СиР!$T$33:$Z$33)</f>
        <v>4.99</v>
      </c>
      <c r="AW119" s="96">
        <f>SUMIF(СиР!$T$25:$Z$25,$AN$5:$AN$244,СиР!$T$34:$Z$34)</f>
        <v>2.7</v>
      </c>
      <c r="AX119" s="96">
        <f>SUMIF(СиР!$T$25:$Z$25,$AN$5:$AN$244,СиР!$T$35:$Z$35)</f>
        <v>6.46</v>
      </c>
      <c r="AY119" s="96">
        <f>SUMIF(СиР!$T$25:$Z$25,$AN$5:$AN$244,СиР!$T$36:$Z$36)</f>
        <v>0.47</v>
      </c>
      <c r="AZ119" s="98">
        <f>SUMIF(СиР!$T$25:$Z$25,$AN$5:$AN$244,СиР!$T$37:$Z$37)</f>
        <v>0.93</v>
      </c>
      <c r="BA119" s="96">
        <f t="shared" si="268"/>
        <v>54.88252</v>
      </c>
      <c r="BB119" s="237">
        <f t="shared" si="242"/>
        <v>20.949169999999999</v>
      </c>
      <c r="BC119" s="238">
        <f t="shared" si="243"/>
        <v>0</v>
      </c>
      <c r="BD119" s="96">
        <f t="shared" si="244"/>
        <v>7.5571100000000007</v>
      </c>
      <c r="BE119" s="96">
        <f t="shared" si="245"/>
        <v>1.7334900000000002</v>
      </c>
      <c r="BF119" s="96">
        <f t="shared" si="246"/>
        <v>0.36256000000000005</v>
      </c>
      <c r="BG119" s="96">
        <f t="shared" si="247"/>
        <v>0.98571000000000009</v>
      </c>
      <c r="BH119" s="96">
        <f t="shared" si="248"/>
        <v>5.6763300000000001</v>
      </c>
      <c r="BI119" s="96">
        <f t="shared" si="249"/>
        <v>5.65367</v>
      </c>
      <c r="BJ119" s="96">
        <f t="shared" si="250"/>
        <v>3.0591000000000004</v>
      </c>
      <c r="BK119" s="96">
        <f t="shared" si="251"/>
        <v>7.3191800000000002</v>
      </c>
      <c r="BL119" s="96">
        <f t="shared" si="252"/>
        <v>0.53250999999999993</v>
      </c>
      <c r="BM119" s="98">
        <f t="shared" si="253"/>
        <v>1.05369</v>
      </c>
      <c r="BN119" s="113">
        <f t="shared" si="254"/>
        <v>4884566.1264399998</v>
      </c>
      <c r="BO119" s="250">
        <f t="shared" si="292"/>
        <v>1864484.4689899997</v>
      </c>
      <c r="BP119" s="250">
        <f t="shared" si="293"/>
        <v>0</v>
      </c>
      <c r="BQ119" s="113">
        <f t="shared" si="294"/>
        <v>672585.79816999997</v>
      </c>
      <c r="BR119" s="113">
        <f t="shared" si="295"/>
        <v>154281.30002999998</v>
      </c>
      <c r="BS119" s="113">
        <f t="shared" si="296"/>
        <v>32267.98432</v>
      </c>
      <c r="BT119" s="113">
        <f t="shared" si="297"/>
        <v>87728.582370000004</v>
      </c>
      <c r="BU119" s="113">
        <f t="shared" si="298"/>
        <v>505195.62950999994</v>
      </c>
      <c r="BV119" s="113">
        <f t="shared" si="299"/>
        <v>503178.88049000001</v>
      </c>
      <c r="BW119" s="113">
        <f t="shared" si="300"/>
        <v>272261.11770000006</v>
      </c>
      <c r="BX119" s="113">
        <f t="shared" si="301"/>
        <v>651409.93345999997</v>
      </c>
      <c r="BY119" s="113">
        <f t="shared" si="302"/>
        <v>47393.601969999989</v>
      </c>
      <c r="BZ119" s="113">
        <f t="shared" si="303"/>
        <v>93778.829429999983</v>
      </c>
    </row>
    <row r="120" spans="1:78" ht="12" customHeight="1" x14ac:dyDescent="0.25">
      <c r="A120" s="18">
        <f t="shared" si="255"/>
        <v>116</v>
      </c>
      <c r="B120" s="6" t="s">
        <v>88</v>
      </c>
      <c r="C120" s="10">
        <f t="shared" si="241"/>
        <v>3463.8</v>
      </c>
      <c r="D120" s="7">
        <v>3463.8</v>
      </c>
      <c r="E120" s="7">
        <v>0</v>
      </c>
      <c r="F120" s="7">
        <v>299.2</v>
      </c>
      <c r="G120" s="18" t="s">
        <v>286</v>
      </c>
      <c r="H120" s="16">
        <v>7</v>
      </c>
      <c r="I120" s="16" t="s">
        <v>276</v>
      </c>
      <c r="J120" s="5">
        <v>31</v>
      </c>
      <c r="K120" s="17">
        <v>5.0999999999999996</v>
      </c>
      <c r="L120" s="17">
        <v>6.59</v>
      </c>
      <c r="M120" s="17">
        <v>8.98</v>
      </c>
      <c r="N120" s="17">
        <v>6.92</v>
      </c>
      <c r="O120" s="17">
        <v>3.15</v>
      </c>
      <c r="P120" s="17">
        <v>0</v>
      </c>
      <c r="Q120" s="17">
        <v>0</v>
      </c>
      <c r="R120" s="17">
        <v>0.26</v>
      </c>
      <c r="S120" s="3">
        <v>40</v>
      </c>
      <c r="T120" s="3">
        <v>40</v>
      </c>
      <c r="U120" s="3">
        <v>2604.04</v>
      </c>
      <c r="V120" s="17">
        <v>195.98199600000001</v>
      </c>
      <c r="W120" s="3">
        <v>42.3</v>
      </c>
      <c r="X120" s="3">
        <v>2604.04</v>
      </c>
      <c r="Y120" s="17">
        <v>7.85</v>
      </c>
      <c r="Z120" s="4">
        <v>0</v>
      </c>
      <c r="AA120" s="17">
        <v>6.73</v>
      </c>
      <c r="AB120" s="17">
        <v>10.67</v>
      </c>
      <c r="AC120" s="17">
        <v>14</v>
      </c>
      <c r="AD120" s="5">
        <f t="shared" si="304"/>
        <v>644266.80000000005</v>
      </c>
      <c r="AE120" s="17">
        <f t="shared" si="305"/>
        <v>105992.28</v>
      </c>
      <c r="AF120" s="17">
        <f t="shared" si="306"/>
        <v>136958.652</v>
      </c>
      <c r="AG120" s="17">
        <f t="shared" si="307"/>
        <v>186629.54400000002</v>
      </c>
      <c r="AH120" s="17">
        <f t="shared" si="308"/>
        <v>143816.97600000002</v>
      </c>
      <c r="AI120" s="17">
        <f t="shared" si="309"/>
        <v>65465.820000000007</v>
      </c>
      <c r="AJ120" s="17">
        <f t="shared" si="310"/>
        <v>0</v>
      </c>
      <c r="AK120" s="17">
        <f t="shared" si="311"/>
        <v>0</v>
      </c>
      <c r="AL120" s="17">
        <f t="shared" si="312"/>
        <v>5403.5280000000002</v>
      </c>
      <c r="AN120" s="96">
        <f>SUMIF('Page 1'!$L:$L,$B:$B,'Page 1'!$S:$S)</f>
        <v>33.17</v>
      </c>
      <c r="AO120" s="237">
        <f>SUMIF(СиР!$T$25:$Z$25,$AN$5:$AN$244,СиР!$T$26:$Z$26)</f>
        <v>13.89</v>
      </c>
      <c r="AP120" s="238"/>
      <c r="AQ120" s="96">
        <f>SUMIF(СиР!$T$25:$Z$25,$AN$5:$AN$244,СиР!$T$28:$Z$28)</f>
        <v>5.9</v>
      </c>
      <c r="AR120" s="96">
        <f>SUMIF(СиР!$T$25:$Z$25,$AN$5:$AN$244,СиР!$T$29:$Z$29)</f>
        <v>1.53</v>
      </c>
      <c r="AS120" s="96">
        <f>SUMIF(СиР!$T$25:$Z$25,$AN$5:$AN$244,СиР!$T$30:$Z$30)</f>
        <v>0.32</v>
      </c>
      <c r="AT120" s="96">
        <f>SUMIF(СиР!$T$25:$Z$25,$AN$5:$AN$244,СиР!$T$31:$Z$31)</f>
        <v>0.6</v>
      </c>
      <c r="AU120" s="96">
        <f>SUMIF(СиР!$T$25:$Z$25,$AN$5:$AN$244,СиР!$T$32:$Z$32)</f>
        <v>5.01</v>
      </c>
      <c r="AV120" s="96">
        <f>SUMIF(СиР!$T$25:$Z$25,$AN$5:$AN$244,СиР!$T$33:$Z$33)</f>
        <v>4.99</v>
      </c>
      <c r="AW120" s="96">
        <f>SUMIF(СиР!$T$25:$Z$25,$AN$5:$AN$244,СиР!$T$34:$Z$34)</f>
        <v>0</v>
      </c>
      <c r="AX120" s="96">
        <f>SUMIF(СиР!$T$25:$Z$25,$AN$5:$AN$244,СиР!$T$35:$Z$35)</f>
        <v>0</v>
      </c>
      <c r="AY120" s="96">
        <f>SUMIF(СиР!$T$25:$Z$25,$AN$5:$AN$244,СиР!$T$36:$Z$36)</f>
        <v>0</v>
      </c>
      <c r="AZ120" s="98">
        <f>SUMIF(СиР!$T$25:$Z$25,$AN$5:$AN$244,СиР!$T$37:$Z$37)</f>
        <v>0.93</v>
      </c>
      <c r="BA120" s="96">
        <f t="shared" si="268"/>
        <v>37.581610000000005</v>
      </c>
      <c r="BB120" s="237">
        <f t="shared" si="242"/>
        <v>15.737370000000004</v>
      </c>
      <c r="BC120" s="238">
        <f t="shared" si="243"/>
        <v>0</v>
      </c>
      <c r="BD120" s="96">
        <f t="shared" si="244"/>
        <v>6.6847000000000012</v>
      </c>
      <c r="BE120" s="96">
        <f t="shared" si="245"/>
        <v>1.7334900000000002</v>
      </c>
      <c r="BF120" s="96">
        <f t="shared" si="246"/>
        <v>0.36256000000000005</v>
      </c>
      <c r="BG120" s="96">
        <f t="shared" si="247"/>
        <v>0.67980000000000007</v>
      </c>
      <c r="BH120" s="96">
        <f t="shared" si="248"/>
        <v>5.6763300000000001</v>
      </c>
      <c r="BI120" s="96">
        <f t="shared" si="249"/>
        <v>5.65367</v>
      </c>
      <c r="BJ120" s="96">
        <f t="shared" si="250"/>
        <v>0</v>
      </c>
      <c r="BK120" s="96">
        <f t="shared" si="251"/>
        <v>0</v>
      </c>
      <c r="BL120" s="96">
        <f t="shared" si="252"/>
        <v>0</v>
      </c>
      <c r="BM120" s="98">
        <f t="shared" si="253"/>
        <v>1.0536900000000002</v>
      </c>
      <c r="BN120" s="113">
        <f t="shared" si="254"/>
        <v>1531540.2991800001</v>
      </c>
      <c r="BO120" s="250">
        <f t="shared" si="292"/>
        <v>641335.38606000016</v>
      </c>
      <c r="BP120" s="250">
        <f t="shared" si="293"/>
        <v>0</v>
      </c>
      <c r="BQ120" s="113">
        <f t="shared" si="294"/>
        <v>272417.47860000003</v>
      </c>
      <c r="BR120" s="113">
        <f t="shared" si="295"/>
        <v>70643.854619999998</v>
      </c>
      <c r="BS120" s="113">
        <f t="shared" si="296"/>
        <v>14775.185280000002</v>
      </c>
      <c r="BT120" s="113">
        <f t="shared" si="297"/>
        <v>27703.472400000006</v>
      </c>
      <c r="BU120" s="113">
        <f t="shared" si="298"/>
        <v>231323.99454000001</v>
      </c>
      <c r="BV120" s="113">
        <f t="shared" si="299"/>
        <v>230400.54546000002</v>
      </c>
      <c r="BW120" s="113">
        <f t="shared" si="300"/>
        <v>0</v>
      </c>
      <c r="BX120" s="113">
        <f t="shared" si="301"/>
        <v>0</v>
      </c>
      <c r="BY120" s="113">
        <f t="shared" si="302"/>
        <v>0</v>
      </c>
      <c r="BZ120" s="113">
        <f t="shared" si="303"/>
        <v>42940.382220000007</v>
      </c>
    </row>
    <row r="121" spans="1:78" ht="12" customHeight="1" x14ac:dyDescent="0.25">
      <c r="A121" s="18">
        <f t="shared" si="255"/>
        <v>117</v>
      </c>
      <c r="B121" s="6" t="s">
        <v>89</v>
      </c>
      <c r="C121" s="10">
        <f t="shared" si="241"/>
        <v>3497.98</v>
      </c>
      <c r="D121" s="7">
        <v>3497.98</v>
      </c>
      <c r="E121" s="7">
        <v>0</v>
      </c>
      <c r="F121" s="7">
        <v>483</v>
      </c>
      <c r="G121" s="18" t="s">
        <v>286</v>
      </c>
      <c r="H121" s="16">
        <v>7</v>
      </c>
      <c r="I121" s="16" t="s">
        <v>276</v>
      </c>
      <c r="J121" s="5">
        <v>31</v>
      </c>
      <c r="K121" s="17">
        <v>5.0999999999999996</v>
      </c>
      <c r="L121" s="17">
        <v>6.59</v>
      </c>
      <c r="M121" s="17">
        <v>8.98</v>
      </c>
      <c r="N121" s="17">
        <v>6.92</v>
      </c>
      <c r="O121" s="17">
        <v>3.15</v>
      </c>
      <c r="P121" s="17">
        <v>0</v>
      </c>
      <c r="Q121" s="17">
        <v>0</v>
      </c>
      <c r="R121" s="17">
        <v>0.26</v>
      </c>
      <c r="S121" s="3">
        <v>40</v>
      </c>
      <c r="T121" s="3">
        <v>40</v>
      </c>
      <c r="U121" s="3">
        <v>2604.04</v>
      </c>
      <c r="V121" s="17">
        <v>195.98199600000001</v>
      </c>
      <c r="W121" s="3">
        <v>42.3</v>
      </c>
      <c r="X121" s="3">
        <v>2604.04</v>
      </c>
      <c r="Y121" s="17">
        <v>7.85</v>
      </c>
      <c r="Z121" s="4">
        <v>0</v>
      </c>
      <c r="AA121" s="17">
        <v>6.73</v>
      </c>
      <c r="AB121" s="17">
        <v>10.67</v>
      </c>
      <c r="AC121" s="17">
        <v>14</v>
      </c>
      <c r="AD121" s="5">
        <f t="shared" si="304"/>
        <v>650624.28</v>
      </c>
      <c r="AE121" s="17">
        <f t="shared" si="305"/>
        <v>107038.18799999999</v>
      </c>
      <c r="AF121" s="17">
        <f t="shared" si="306"/>
        <v>138310.1292</v>
      </c>
      <c r="AG121" s="17">
        <f t="shared" si="307"/>
        <v>188471.1624</v>
      </c>
      <c r="AH121" s="17">
        <f t="shared" si="308"/>
        <v>145236.12959999999</v>
      </c>
      <c r="AI121" s="17">
        <f t="shared" si="309"/>
        <v>66111.822</v>
      </c>
      <c r="AJ121" s="17">
        <f t="shared" si="310"/>
        <v>0</v>
      </c>
      <c r="AK121" s="17">
        <f t="shared" si="311"/>
        <v>0</v>
      </c>
      <c r="AL121" s="17">
        <f t="shared" si="312"/>
        <v>5456.8488000000007</v>
      </c>
      <c r="AN121" s="96">
        <f>SUMIF('Page 1'!$L:$L,$B:$B,'Page 1'!$S:$S)</f>
        <v>33.17</v>
      </c>
      <c r="AO121" s="237">
        <f>SUMIF(СиР!$T$25:$Z$25,$AN$5:$AN$244,СиР!$T$26:$Z$26)</f>
        <v>13.89</v>
      </c>
      <c r="AP121" s="238"/>
      <c r="AQ121" s="96">
        <f>SUMIF(СиР!$T$25:$Z$25,$AN$5:$AN$244,СиР!$T$28:$Z$28)</f>
        <v>5.9</v>
      </c>
      <c r="AR121" s="96">
        <f>SUMIF(СиР!$T$25:$Z$25,$AN$5:$AN$244,СиР!$T$29:$Z$29)</f>
        <v>1.53</v>
      </c>
      <c r="AS121" s="96">
        <f>SUMIF(СиР!$T$25:$Z$25,$AN$5:$AN$244,СиР!$T$30:$Z$30)</f>
        <v>0.32</v>
      </c>
      <c r="AT121" s="96">
        <f>SUMIF(СиР!$T$25:$Z$25,$AN$5:$AN$244,СиР!$T$31:$Z$31)</f>
        <v>0.6</v>
      </c>
      <c r="AU121" s="96">
        <f>SUMIF(СиР!$T$25:$Z$25,$AN$5:$AN$244,СиР!$T$32:$Z$32)</f>
        <v>5.01</v>
      </c>
      <c r="AV121" s="96">
        <f>SUMIF(СиР!$T$25:$Z$25,$AN$5:$AN$244,СиР!$T$33:$Z$33)</f>
        <v>4.99</v>
      </c>
      <c r="AW121" s="96">
        <f>SUMIF(СиР!$T$25:$Z$25,$AN$5:$AN$244,СиР!$T$34:$Z$34)</f>
        <v>0</v>
      </c>
      <c r="AX121" s="96">
        <f>SUMIF(СиР!$T$25:$Z$25,$AN$5:$AN$244,СиР!$T$35:$Z$35)</f>
        <v>0</v>
      </c>
      <c r="AY121" s="96">
        <f>SUMIF(СиР!$T$25:$Z$25,$AN$5:$AN$244,СиР!$T$36:$Z$36)</f>
        <v>0</v>
      </c>
      <c r="AZ121" s="98">
        <f>SUMIF(СиР!$T$25:$Z$25,$AN$5:$AN$244,СиР!$T$37:$Z$37)</f>
        <v>0.93</v>
      </c>
      <c r="BA121" s="96">
        <f t="shared" si="268"/>
        <v>37.581610000000005</v>
      </c>
      <c r="BB121" s="237">
        <f t="shared" si="242"/>
        <v>15.737370000000004</v>
      </c>
      <c r="BC121" s="238">
        <f t="shared" si="243"/>
        <v>0</v>
      </c>
      <c r="BD121" s="96">
        <f t="shared" si="244"/>
        <v>6.6847000000000012</v>
      </c>
      <c r="BE121" s="96">
        <f t="shared" si="245"/>
        <v>1.7334900000000002</v>
      </c>
      <c r="BF121" s="96">
        <f t="shared" si="246"/>
        <v>0.36256000000000005</v>
      </c>
      <c r="BG121" s="96">
        <f t="shared" si="247"/>
        <v>0.67980000000000007</v>
      </c>
      <c r="BH121" s="96">
        <f t="shared" si="248"/>
        <v>5.6763300000000001</v>
      </c>
      <c r="BI121" s="96">
        <f t="shared" si="249"/>
        <v>5.65367</v>
      </c>
      <c r="BJ121" s="96">
        <f t="shared" si="250"/>
        <v>0</v>
      </c>
      <c r="BK121" s="96">
        <f t="shared" si="251"/>
        <v>0</v>
      </c>
      <c r="BL121" s="96">
        <f t="shared" si="252"/>
        <v>0</v>
      </c>
      <c r="BM121" s="98">
        <f t="shared" si="253"/>
        <v>1.0536900000000002</v>
      </c>
      <c r="BN121" s="113">
        <f t="shared" si="254"/>
        <v>1546653.1946780002</v>
      </c>
      <c r="BO121" s="250">
        <f t="shared" si="292"/>
        <v>647663.93952600018</v>
      </c>
      <c r="BP121" s="250">
        <f t="shared" si="293"/>
        <v>0</v>
      </c>
      <c r="BQ121" s="113">
        <f t="shared" si="294"/>
        <v>275105.63306000002</v>
      </c>
      <c r="BR121" s="113">
        <f t="shared" si="295"/>
        <v>71340.952302000005</v>
      </c>
      <c r="BS121" s="113">
        <f t="shared" si="296"/>
        <v>14920.983488</v>
      </c>
      <c r="BT121" s="113">
        <f t="shared" si="297"/>
        <v>27976.844040000004</v>
      </c>
      <c r="BU121" s="113">
        <f t="shared" si="298"/>
        <v>233606.647734</v>
      </c>
      <c r="BV121" s="113">
        <f t="shared" si="299"/>
        <v>232674.086266</v>
      </c>
      <c r="BW121" s="113">
        <f t="shared" si="300"/>
        <v>0</v>
      </c>
      <c r="BX121" s="113">
        <f t="shared" si="301"/>
        <v>0</v>
      </c>
      <c r="BY121" s="113">
        <f t="shared" si="302"/>
        <v>0</v>
      </c>
      <c r="BZ121" s="113">
        <f t="shared" si="303"/>
        <v>43364.108262000009</v>
      </c>
    </row>
    <row r="122" spans="1:78" ht="12" customHeight="1" x14ac:dyDescent="0.25">
      <c r="A122" s="18">
        <f t="shared" si="255"/>
        <v>118</v>
      </c>
      <c r="B122" s="6" t="s">
        <v>90</v>
      </c>
      <c r="C122" s="10">
        <f t="shared" si="241"/>
        <v>7018.23</v>
      </c>
      <c r="D122" s="7">
        <v>7018.23</v>
      </c>
      <c r="E122" s="7">
        <v>0</v>
      </c>
      <c r="F122" s="7">
        <v>983.6</v>
      </c>
      <c r="G122" s="18" t="s">
        <v>286</v>
      </c>
      <c r="H122" s="16">
        <v>7</v>
      </c>
      <c r="I122" s="16" t="s">
        <v>276</v>
      </c>
      <c r="J122" s="5">
        <v>31</v>
      </c>
      <c r="K122" s="17">
        <v>5.0999999999999996</v>
      </c>
      <c r="L122" s="17">
        <v>6.59</v>
      </c>
      <c r="M122" s="17">
        <v>8.98</v>
      </c>
      <c r="N122" s="17">
        <v>6.92</v>
      </c>
      <c r="O122" s="17">
        <v>3.15</v>
      </c>
      <c r="P122" s="17">
        <v>0</v>
      </c>
      <c r="Q122" s="17">
        <v>0</v>
      </c>
      <c r="R122" s="17">
        <v>0.26</v>
      </c>
      <c r="S122" s="3">
        <v>40</v>
      </c>
      <c r="T122" s="3">
        <v>40</v>
      </c>
      <c r="U122" s="3">
        <v>2604.04</v>
      </c>
      <c r="V122" s="17">
        <v>195.98199600000001</v>
      </c>
      <c r="W122" s="3">
        <v>42.3</v>
      </c>
      <c r="X122" s="3">
        <v>2604.04</v>
      </c>
      <c r="Y122" s="17">
        <v>7.85</v>
      </c>
      <c r="Z122" s="4">
        <v>0</v>
      </c>
      <c r="AA122" s="17">
        <v>6.73</v>
      </c>
      <c r="AB122" s="17">
        <v>10.67</v>
      </c>
      <c r="AC122" s="17">
        <v>14</v>
      </c>
      <c r="AD122" s="5">
        <f t="shared" si="304"/>
        <v>1305390.7799999998</v>
      </c>
      <c r="AE122" s="17">
        <f t="shared" si="305"/>
        <v>214757.83799999999</v>
      </c>
      <c r="AF122" s="17">
        <f t="shared" si="306"/>
        <v>277500.81420000002</v>
      </c>
      <c r="AG122" s="17">
        <f t="shared" si="307"/>
        <v>378142.23239999998</v>
      </c>
      <c r="AH122" s="17">
        <f t="shared" si="308"/>
        <v>291396.90960000001</v>
      </c>
      <c r="AI122" s="17">
        <f t="shared" si="309"/>
        <v>132644.54699999999</v>
      </c>
      <c r="AJ122" s="17">
        <f t="shared" si="310"/>
        <v>0</v>
      </c>
      <c r="AK122" s="17">
        <f t="shared" si="311"/>
        <v>0</v>
      </c>
      <c r="AL122" s="17">
        <f t="shared" si="312"/>
        <v>10948.4388</v>
      </c>
      <c r="AN122" s="96">
        <f>SUMIF('Page 1'!$L:$L,$B:$B,'Page 1'!$S:$S)</f>
        <v>33.17</v>
      </c>
      <c r="AO122" s="237">
        <f>SUMIF(СиР!$T$25:$Z$25,$AN$5:$AN$244,СиР!$T$26:$Z$26)</f>
        <v>13.89</v>
      </c>
      <c r="AP122" s="238"/>
      <c r="AQ122" s="96">
        <f>SUMIF(СиР!$T$25:$Z$25,$AN$5:$AN$244,СиР!$T$28:$Z$28)</f>
        <v>5.9</v>
      </c>
      <c r="AR122" s="96">
        <f>SUMIF(СиР!$T$25:$Z$25,$AN$5:$AN$244,СиР!$T$29:$Z$29)</f>
        <v>1.53</v>
      </c>
      <c r="AS122" s="96">
        <f>SUMIF(СиР!$T$25:$Z$25,$AN$5:$AN$244,СиР!$T$30:$Z$30)</f>
        <v>0.32</v>
      </c>
      <c r="AT122" s="96">
        <f>SUMIF(СиР!$T$25:$Z$25,$AN$5:$AN$244,СиР!$T$31:$Z$31)</f>
        <v>0.6</v>
      </c>
      <c r="AU122" s="96">
        <f>SUMIF(СиР!$T$25:$Z$25,$AN$5:$AN$244,СиР!$T$32:$Z$32)</f>
        <v>5.01</v>
      </c>
      <c r="AV122" s="96">
        <f>SUMIF(СиР!$T$25:$Z$25,$AN$5:$AN$244,СиР!$T$33:$Z$33)</f>
        <v>4.99</v>
      </c>
      <c r="AW122" s="96">
        <f>SUMIF(СиР!$T$25:$Z$25,$AN$5:$AN$244,СиР!$T$34:$Z$34)</f>
        <v>0</v>
      </c>
      <c r="AX122" s="96">
        <f>SUMIF(СиР!$T$25:$Z$25,$AN$5:$AN$244,СиР!$T$35:$Z$35)</f>
        <v>0</v>
      </c>
      <c r="AY122" s="96">
        <f>SUMIF(СиР!$T$25:$Z$25,$AN$5:$AN$244,СиР!$T$36:$Z$36)</f>
        <v>0</v>
      </c>
      <c r="AZ122" s="98">
        <f>SUMIF(СиР!$T$25:$Z$25,$AN$5:$AN$244,СиР!$T$37:$Z$37)</f>
        <v>0.93</v>
      </c>
      <c r="BA122" s="96">
        <f t="shared" si="268"/>
        <v>37.581610000000005</v>
      </c>
      <c r="BB122" s="237">
        <f t="shared" si="242"/>
        <v>15.737370000000004</v>
      </c>
      <c r="BC122" s="238">
        <f t="shared" si="243"/>
        <v>0</v>
      </c>
      <c r="BD122" s="96">
        <f t="shared" si="244"/>
        <v>6.6847000000000012</v>
      </c>
      <c r="BE122" s="96">
        <f t="shared" si="245"/>
        <v>1.7334900000000002</v>
      </c>
      <c r="BF122" s="96">
        <f t="shared" si="246"/>
        <v>0.36256000000000005</v>
      </c>
      <c r="BG122" s="96">
        <f t="shared" si="247"/>
        <v>0.67980000000000007</v>
      </c>
      <c r="BH122" s="96">
        <f t="shared" si="248"/>
        <v>5.6763300000000001</v>
      </c>
      <c r="BI122" s="96">
        <f t="shared" si="249"/>
        <v>5.65367</v>
      </c>
      <c r="BJ122" s="96">
        <f t="shared" si="250"/>
        <v>0</v>
      </c>
      <c r="BK122" s="96">
        <f t="shared" si="251"/>
        <v>0</v>
      </c>
      <c r="BL122" s="96">
        <f t="shared" si="252"/>
        <v>0</v>
      </c>
      <c r="BM122" s="98">
        <f t="shared" si="253"/>
        <v>1.0536900000000002</v>
      </c>
      <c r="BN122" s="113">
        <f t="shared" si="254"/>
        <v>3103153.2057030005</v>
      </c>
      <c r="BO122" s="250">
        <f t="shared" si="292"/>
        <v>1299451.2519510002</v>
      </c>
      <c r="BP122" s="250">
        <f t="shared" si="293"/>
        <v>0</v>
      </c>
      <c r="BQ122" s="113">
        <f t="shared" si="294"/>
        <v>551962.73481000005</v>
      </c>
      <c r="BR122" s="113">
        <f t="shared" si="295"/>
        <v>143136.09902699999</v>
      </c>
      <c r="BS122" s="113">
        <f t="shared" si="296"/>
        <v>29936.961887999998</v>
      </c>
      <c r="BT122" s="113">
        <f t="shared" si="297"/>
        <v>56131.803540000001</v>
      </c>
      <c r="BU122" s="113">
        <f t="shared" si="298"/>
        <v>468700.55955899996</v>
      </c>
      <c r="BV122" s="113">
        <f t="shared" si="299"/>
        <v>466829.49944099999</v>
      </c>
      <c r="BW122" s="113">
        <f t="shared" si="300"/>
        <v>0</v>
      </c>
      <c r="BX122" s="113">
        <f t="shared" si="301"/>
        <v>0</v>
      </c>
      <c r="BY122" s="113">
        <f t="shared" si="302"/>
        <v>0</v>
      </c>
      <c r="BZ122" s="113">
        <f t="shared" si="303"/>
        <v>87004.29548700001</v>
      </c>
    </row>
    <row r="123" spans="1:78" ht="12" customHeight="1" x14ac:dyDescent="0.25">
      <c r="A123" s="18">
        <f t="shared" si="255"/>
        <v>119</v>
      </c>
      <c r="B123" s="6" t="s">
        <v>91</v>
      </c>
      <c r="C123" s="10">
        <f t="shared" si="241"/>
        <v>3521.8</v>
      </c>
      <c r="D123" s="7">
        <v>3521.8</v>
      </c>
      <c r="E123" s="7">
        <v>0</v>
      </c>
      <c r="F123" s="7">
        <v>491.8</v>
      </c>
      <c r="G123" s="18" t="s">
        <v>286</v>
      </c>
      <c r="H123" s="16">
        <v>7</v>
      </c>
      <c r="I123" s="16" t="s">
        <v>276</v>
      </c>
      <c r="J123" s="5">
        <v>31</v>
      </c>
      <c r="K123" s="17">
        <v>5.0999999999999996</v>
      </c>
      <c r="L123" s="17">
        <v>6.59</v>
      </c>
      <c r="M123" s="17">
        <v>8.98</v>
      </c>
      <c r="N123" s="17">
        <v>6.92</v>
      </c>
      <c r="O123" s="17">
        <v>3.15</v>
      </c>
      <c r="P123" s="17">
        <v>0</v>
      </c>
      <c r="Q123" s="17">
        <v>0</v>
      </c>
      <c r="R123" s="17">
        <v>0.26</v>
      </c>
      <c r="S123" s="3">
        <v>40</v>
      </c>
      <c r="T123" s="3">
        <v>40</v>
      </c>
      <c r="U123" s="3">
        <v>2604.04</v>
      </c>
      <c r="V123" s="17">
        <v>195.98199600000001</v>
      </c>
      <c r="W123" s="3">
        <v>42.3</v>
      </c>
      <c r="X123" s="3">
        <v>2604.04</v>
      </c>
      <c r="Y123" s="17">
        <v>7.85</v>
      </c>
      <c r="Z123" s="4">
        <v>0</v>
      </c>
      <c r="AA123" s="17">
        <v>6.73</v>
      </c>
      <c r="AB123" s="17">
        <v>10.67</v>
      </c>
      <c r="AC123" s="17">
        <v>14</v>
      </c>
      <c r="AD123" s="5">
        <f t="shared" si="304"/>
        <v>655054.80000000005</v>
      </c>
      <c r="AE123" s="17">
        <f t="shared" si="305"/>
        <v>107767.08</v>
      </c>
      <c r="AF123" s="17">
        <f t="shared" si="306"/>
        <v>139251.97200000001</v>
      </c>
      <c r="AG123" s="17">
        <f t="shared" si="307"/>
        <v>189754.58400000003</v>
      </c>
      <c r="AH123" s="17">
        <f t="shared" si="308"/>
        <v>146225.136</v>
      </c>
      <c r="AI123" s="17">
        <f t="shared" si="309"/>
        <v>66562.02</v>
      </c>
      <c r="AJ123" s="17">
        <f t="shared" si="310"/>
        <v>0</v>
      </c>
      <c r="AK123" s="17">
        <f t="shared" si="311"/>
        <v>0</v>
      </c>
      <c r="AL123" s="17">
        <f t="shared" si="312"/>
        <v>5494.0080000000007</v>
      </c>
      <c r="AN123" s="96">
        <f>SUMIF('Page 1'!$L:$L,$B:$B,'Page 1'!$S:$S)</f>
        <v>33.17</v>
      </c>
      <c r="AO123" s="237">
        <f>SUMIF(СиР!$T$25:$Z$25,$AN$5:$AN$244,СиР!$T$26:$Z$26)</f>
        <v>13.89</v>
      </c>
      <c r="AP123" s="238"/>
      <c r="AQ123" s="96">
        <f>SUMIF(СиР!$T$25:$Z$25,$AN$5:$AN$244,СиР!$T$28:$Z$28)</f>
        <v>5.9</v>
      </c>
      <c r="AR123" s="96">
        <f>SUMIF(СиР!$T$25:$Z$25,$AN$5:$AN$244,СиР!$T$29:$Z$29)</f>
        <v>1.53</v>
      </c>
      <c r="AS123" s="96">
        <f>SUMIF(СиР!$T$25:$Z$25,$AN$5:$AN$244,СиР!$T$30:$Z$30)</f>
        <v>0.32</v>
      </c>
      <c r="AT123" s="96">
        <f>SUMIF(СиР!$T$25:$Z$25,$AN$5:$AN$244,СиР!$T$31:$Z$31)</f>
        <v>0.6</v>
      </c>
      <c r="AU123" s="96">
        <f>SUMIF(СиР!$T$25:$Z$25,$AN$5:$AN$244,СиР!$T$32:$Z$32)</f>
        <v>5.01</v>
      </c>
      <c r="AV123" s="96">
        <f>SUMIF(СиР!$T$25:$Z$25,$AN$5:$AN$244,СиР!$T$33:$Z$33)</f>
        <v>4.99</v>
      </c>
      <c r="AW123" s="96">
        <f>SUMIF(СиР!$T$25:$Z$25,$AN$5:$AN$244,СиР!$T$34:$Z$34)</f>
        <v>0</v>
      </c>
      <c r="AX123" s="96">
        <f>SUMIF(СиР!$T$25:$Z$25,$AN$5:$AN$244,СиР!$T$35:$Z$35)</f>
        <v>0</v>
      </c>
      <c r="AY123" s="96">
        <f>SUMIF(СиР!$T$25:$Z$25,$AN$5:$AN$244,СиР!$T$36:$Z$36)</f>
        <v>0</v>
      </c>
      <c r="AZ123" s="98">
        <f>SUMIF(СиР!$T$25:$Z$25,$AN$5:$AN$244,СиР!$T$37:$Z$37)</f>
        <v>0.93</v>
      </c>
      <c r="BA123" s="96">
        <f t="shared" si="268"/>
        <v>37.581610000000005</v>
      </c>
      <c r="BB123" s="237">
        <f t="shared" si="242"/>
        <v>15.737370000000004</v>
      </c>
      <c r="BC123" s="238">
        <f t="shared" si="243"/>
        <v>0</v>
      </c>
      <c r="BD123" s="96">
        <f t="shared" si="244"/>
        <v>6.6847000000000012</v>
      </c>
      <c r="BE123" s="96">
        <f t="shared" si="245"/>
        <v>1.7334900000000002</v>
      </c>
      <c r="BF123" s="96">
        <f t="shared" si="246"/>
        <v>0.36256000000000005</v>
      </c>
      <c r="BG123" s="96">
        <f t="shared" si="247"/>
        <v>0.67980000000000007</v>
      </c>
      <c r="BH123" s="96">
        <f t="shared" si="248"/>
        <v>5.6763300000000001</v>
      </c>
      <c r="BI123" s="96">
        <f t="shared" si="249"/>
        <v>5.65367</v>
      </c>
      <c r="BJ123" s="96">
        <f t="shared" si="250"/>
        <v>0</v>
      </c>
      <c r="BK123" s="96">
        <f t="shared" si="251"/>
        <v>0</v>
      </c>
      <c r="BL123" s="96">
        <f t="shared" si="252"/>
        <v>0</v>
      </c>
      <c r="BM123" s="98">
        <f t="shared" si="253"/>
        <v>1.0536900000000002</v>
      </c>
      <c r="BN123" s="113">
        <f t="shared" si="254"/>
        <v>1557185.3529800002</v>
      </c>
      <c r="BO123" s="250">
        <f t="shared" si="292"/>
        <v>652074.30066000018</v>
      </c>
      <c r="BP123" s="250">
        <f t="shared" si="293"/>
        <v>0</v>
      </c>
      <c r="BQ123" s="113">
        <f t="shared" si="294"/>
        <v>276979.00460000004</v>
      </c>
      <c r="BR123" s="113">
        <f t="shared" si="295"/>
        <v>71826.758820000003</v>
      </c>
      <c r="BS123" s="113">
        <f t="shared" si="296"/>
        <v>15022.590080000002</v>
      </c>
      <c r="BT123" s="113">
        <f t="shared" si="297"/>
        <v>28167.356400000004</v>
      </c>
      <c r="BU123" s="113">
        <f t="shared" si="298"/>
        <v>235197.42594000002</v>
      </c>
      <c r="BV123" s="113">
        <f t="shared" si="299"/>
        <v>234258.51406000002</v>
      </c>
      <c r="BW123" s="113">
        <f t="shared" si="300"/>
        <v>0</v>
      </c>
      <c r="BX123" s="113">
        <f t="shared" si="301"/>
        <v>0</v>
      </c>
      <c r="BY123" s="113">
        <f t="shared" si="302"/>
        <v>0</v>
      </c>
      <c r="BZ123" s="113">
        <f t="shared" si="303"/>
        <v>43659.402420000013</v>
      </c>
    </row>
    <row r="124" spans="1:78" ht="12" customHeight="1" x14ac:dyDescent="0.25">
      <c r="A124" s="18">
        <f t="shared" si="255"/>
        <v>120</v>
      </c>
      <c r="B124" s="6" t="s">
        <v>92</v>
      </c>
      <c r="C124" s="10">
        <f t="shared" si="241"/>
        <v>3540.1</v>
      </c>
      <c r="D124" s="7">
        <v>3540.1</v>
      </c>
      <c r="E124" s="7">
        <v>0</v>
      </c>
      <c r="F124" s="7">
        <v>317.60000000000002</v>
      </c>
      <c r="G124" s="18" t="s">
        <v>286</v>
      </c>
      <c r="H124" s="16">
        <v>7</v>
      </c>
      <c r="I124" s="16" t="s">
        <v>276</v>
      </c>
      <c r="J124" s="5">
        <v>31</v>
      </c>
      <c r="K124" s="17">
        <v>5.0999999999999996</v>
      </c>
      <c r="L124" s="17">
        <v>6.59</v>
      </c>
      <c r="M124" s="17">
        <v>8.98</v>
      </c>
      <c r="N124" s="17">
        <v>6.92</v>
      </c>
      <c r="O124" s="17">
        <v>3.15</v>
      </c>
      <c r="P124" s="17">
        <v>0</v>
      </c>
      <c r="Q124" s="17">
        <v>0</v>
      </c>
      <c r="R124" s="17">
        <v>0.26</v>
      </c>
      <c r="S124" s="3">
        <v>40</v>
      </c>
      <c r="T124" s="3">
        <v>40</v>
      </c>
      <c r="U124" s="3">
        <v>2604.04</v>
      </c>
      <c r="V124" s="17">
        <v>195.98199600000001</v>
      </c>
      <c r="W124" s="3">
        <v>42.3</v>
      </c>
      <c r="X124" s="3">
        <v>2604.04</v>
      </c>
      <c r="Y124" s="17">
        <v>7.85</v>
      </c>
      <c r="Z124" s="4">
        <v>0</v>
      </c>
      <c r="AA124" s="17">
        <v>6.73</v>
      </c>
      <c r="AB124" s="17">
        <v>10.67</v>
      </c>
      <c r="AC124" s="17">
        <v>14</v>
      </c>
      <c r="AD124" s="5">
        <f t="shared" si="304"/>
        <v>658458.6</v>
      </c>
      <c r="AE124" s="17">
        <f t="shared" si="305"/>
        <v>108327.06</v>
      </c>
      <c r="AF124" s="17">
        <f t="shared" si="306"/>
        <v>139975.554</v>
      </c>
      <c r="AG124" s="17">
        <f t="shared" si="307"/>
        <v>190740.58800000002</v>
      </c>
      <c r="AH124" s="17">
        <f t="shared" si="308"/>
        <v>146984.95199999999</v>
      </c>
      <c r="AI124" s="17">
        <f t="shared" si="309"/>
        <v>66907.889999999985</v>
      </c>
      <c r="AJ124" s="17">
        <f t="shared" si="310"/>
        <v>0</v>
      </c>
      <c r="AK124" s="17">
        <f t="shared" si="311"/>
        <v>0</v>
      </c>
      <c r="AL124" s="17">
        <f t="shared" si="312"/>
        <v>5522.5560000000005</v>
      </c>
      <c r="AN124" s="96">
        <f>SUMIF('Page 1'!$L:$L,$B:$B,'Page 1'!$S:$S)</f>
        <v>33.17</v>
      </c>
      <c r="AO124" s="237">
        <f>SUMIF(СиР!$T$25:$Z$25,$AN$5:$AN$244,СиР!$T$26:$Z$26)</f>
        <v>13.89</v>
      </c>
      <c r="AP124" s="238"/>
      <c r="AQ124" s="96">
        <f>SUMIF(СиР!$T$25:$Z$25,$AN$5:$AN$244,СиР!$T$28:$Z$28)</f>
        <v>5.9</v>
      </c>
      <c r="AR124" s="96">
        <f>SUMIF(СиР!$T$25:$Z$25,$AN$5:$AN$244,СиР!$T$29:$Z$29)</f>
        <v>1.53</v>
      </c>
      <c r="AS124" s="96">
        <f>SUMIF(СиР!$T$25:$Z$25,$AN$5:$AN$244,СиР!$T$30:$Z$30)</f>
        <v>0.32</v>
      </c>
      <c r="AT124" s="96">
        <f>SUMIF(СиР!$T$25:$Z$25,$AN$5:$AN$244,СиР!$T$31:$Z$31)</f>
        <v>0.6</v>
      </c>
      <c r="AU124" s="96">
        <f>SUMIF(СиР!$T$25:$Z$25,$AN$5:$AN$244,СиР!$T$32:$Z$32)</f>
        <v>5.01</v>
      </c>
      <c r="AV124" s="96">
        <f>SUMIF(СиР!$T$25:$Z$25,$AN$5:$AN$244,СиР!$T$33:$Z$33)</f>
        <v>4.99</v>
      </c>
      <c r="AW124" s="96">
        <f>SUMIF(СиР!$T$25:$Z$25,$AN$5:$AN$244,СиР!$T$34:$Z$34)</f>
        <v>0</v>
      </c>
      <c r="AX124" s="96">
        <f>SUMIF(СиР!$T$25:$Z$25,$AN$5:$AN$244,СиР!$T$35:$Z$35)</f>
        <v>0</v>
      </c>
      <c r="AY124" s="96">
        <f>SUMIF(СиР!$T$25:$Z$25,$AN$5:$AN$244,СиР!$T$36:$Z$36)</f>
        <v>0</v>
      </c>
      <c r="AZ124" s="98">
        <f>SUMIF(СиР!$T$25:$Z$25,$AN$5:$AN$244,СиР!$T$37:$Z$37)</f>
        <v>0.93</v>
      </c>
      <c r="BA124" s="96">
        <f t="shared" si="268"/>
        <v>37.581610000000005</v>
      </c>
      <c r="BB124" s="237">
        <f t="shared" si="242"/>
        <v>15.737370000000004</v>
      </c>
      <c r="BC124" s="238">
        <f t="shared" si="243"/>
        <v>0</v>
      </c>
      <c r="BD124" s="96">
        <f t="shared" si="244"/>
        <v>6.6847000000000012</v>
      </c>
      <c r="BE124" s="96">
        <f t="shared" si="245"/>
        <v>1.7334900000000002</v>
      </c>
      <c r="BF124" s="96">
        <f t="shared" si="246"/>
        <v>0.36256000000000005</v>
      </c>
      <c r="BG124" s="96">
        <f t="shared" si="247"/>
        <v>0.67980000000000007</v>
      </c>
      <c r="BH124" s="96">
        <f t="shared" si="248"/>
        <v>5.6763300000000001</v>
      </c>
      <c r="BI124" s="96">
        <f t="shared" si="249"/>
        <v>5.65367</v>
      </c>
      <c r="BJ124" s="96">
        <f t="shared" si="250"/>
        <v>0</v>
      </c>
      <c r="BK124" s="96">
        <f t="shared" si="251"/>
        <v>0</v>
      </c>
      <c r="BL124" s="96">
        <f t="shared" si="252"/>
        <v>0</v>
      </c>
      <c r="BM124" s="98">
        <f t="shared" si="253"/>
        <v>1.0536900000000002</v>
      </c>
      <c r="BN124" s="113">
        <f t="shared" si="254"/>
        <v>1565276.8096100003</v>
      </c>
      <c r="BO124" s="250">
        <f t="shared" si="292"/>
        <v>655462.61337000015</v>
      </c>
      <c r="BP124" s="250">
        <f t="shared" si="293"/>
        <v>0</v>
      </c>
      <c r="BQ124" s="113">
        <f t="shared" si="294"/>
        <v>278418.24470000004</v>
      </c>
      <c r="BR124" s="113">
        <f t="shared" si="295"/>
        <v>72199.985489999992</v>
      </c>
      <c r="BS124" s="113">
        <f t="shared" si="296"/>
        <v>15100.65056</v>
      </c>
      <c r="BT124" s="113">
        <f t="shared" si="297"/>
        <v>28313.719800000003</v>
      </c>
      <c r="BU124" s="113">
        <f t="shared" si="298"/>
        <v>236419.56032999998</v>
      </c>
      <c r="BV124" s="113">
        <f t="shared" si="299"/>
        <v>235475.76967000001</v>
      </c>
      <c r="BW124" s="113">
        <f t="shared" si="300"/>
        <v>0</v>
      </c>
      <c r="BX124" s="113">
        <f t="shared" si="301"/>
        <v>0</v>
      </c>
      <c r="BY124" s="113">
        <f t="shared" si="302"/>
        <v>0</v>
      </c>
      <c r="BZ124" s="113">
        <f t="shared" si="303"/>
        <v>43886.265690000007</v>
      </c>
    </row>
    <row r="125" spans="1:78" ht="12" customHeight="1" x14ac:dyDescent="0.25">
      <c r="A125" s="18">
        <f t="shared" si="255"/>
        <v>121</v>
      </c>
      <c r="B125" s="6" t="s">
        <v>93</v>
      </c>
      <c r="C125" s="10">
        <f t="shared" si="241"/>
        <v>3334.9</v>
      </c>
      <c r="D125" s="7">
        <v>3334.9</v>
      </c>
      <c r="E125" s="7">
        <v>0</v>
      </c>
      <c r="F125" s="7">
        <v>327.10000000000002</v>
      </c>
      <c r="G125" s="18" t="s">
        <v>286</v>
      </c>
      <c r="H125" s="16">
        <v>7</v>
      </c>
      <c r="I125" s="16" t="s">
        <v>276</v>
      </c>
      <c r="J125" s="5">
        <v>31</v>
      </c>
      <c r="K125" s="17">
        <v>5.0999999999999996</v>
      </c>
      <c r="L125" s="17">
        <v>6.59</v>
      </c>
      <c r="M125" s="17">
        <v>8.98</v>
      </c>
      <c r="N125" s="17">
        <v>6.92</v>
      </c>
      <c r="O125" s="17">
        <v>3.15</v>
      </c>
      <c r="P125" s="17">
        <v>0</v>
      </c>
      <c r="Q125" s="17">
        <v>0</v>
      </c>
      <c r="R125" s="17">
        <v>0.26</v>
      </c>
      <c r="S125" s="3">
        <v>40</v>
      </c>
      <c r="T125" s="3">
        <v>40</v>
      </c>
      <c r="U125" s="3">
        <v>2604.04</v>
      </c>
      <c r="V125" s="17">
        <v>195.98199600000001</v>
      </c>
      <c r="W125" s="3">
        <v>42.3</v>
      </c>
      <c r="X125" s="3">
        <v>2604.04</v>
      </c>
      <c r="Y125" s="17">
        <v>7.85</v>
      </c>
      <c r="Z125" s="4">
        <v>0</v>
      </c>
      <c r="AA125" s="17">
        <v>6.73</v>
      </c>
      <c r="AB125" s="17">
        <v>10.67</v>
      </c>
      <c r="AC125" s="17">
        <v>14</v>
      </c>
      <c r="AD125" s="5">
        <f t="shared" si="304"/>
        <v>620291.4</v>
      </c>
      <c r="AE125" s="17">
        <f t="shared" si="305"/>
        <v>102047.93999999999</v>
      </c>
      <c r="AF125" s="17">
        <f t="shared" si="306"/>
        <v>131861.946</v>
      </c>
      <c r="AG125" s="17">
        <f t="shared" si="307"/>
        <v>179684.41200000001</v>
      </c>
      <c r="AH125" s="17">
        <f t="shared" si="308"/>
        <v>138465.04800000001</v>
      </c>
      <c r="AI125" s="17">
        <f t="shared" si="309"/>
        <v>63029.61</v>
      </c>
      <c r="AJ125" s="17">
        <f t="shared" si="310"/>
        <v>0</v>
      </c>
      <c r="AK125" s="17">
        <f t="shared" si="311"/>
        <v>0</v>
      </c>
      <c r="AL125" s="17">
        <f t="shared" si="312"/>
        <v>5202.4440000000004</v>
      </c>
      <c r="AN125" s="96">
        <f>SUMIF('Page 1'!$L:$L,$B:$B,'Page 1'!$S:$S)</f>
        <v>33.17</v>
      </c>
      <c r="AO125" s="237">
        <f>SUMIF(СиР!$T$25:$Z$25,$AN$5:$AN$244,СиР!$T$26:$Z$26)</f>
        <v>13.89</v>
      </c>
      <c r="AP125" s="238"/>
      <c r="AQ125" s="96">
        <f>SUMIF(СиР!$T$25:$Z$25,$AN$5:$AN$244,СиР!$T$28:$Z$28)</f>
        <v>5.9</v>
      </c>
      <c r="AR125" s="96">
        <f>SUMIF(СиР!$T$25:$Z$25,$AN$5:$AN$244,СиР!$T$29:$Z$29)</f>
        <v>1.53</v>
      </c>
      <c r="AS125" s="96">
        <f>SUMIF(СиР!$T$25:$Z$25,$AN$5:$AN$244,СиР!$T$30:$Z$30)</f>
        <v>0.32</v>
      </c>
      <c r="AT125" s="96">
        <f>SUMIF(СиР!$T$25:$Z$25,$AN$5:$AN$244,СиР!$T$31:$Z$31)</f>
        <v>0.6</v>
      </c>
      <c r="AU125" s="96">
        <f>SUMIF(СиР!$T$25:$Z$25,$AN$5:$AN$244,СиР!$T$32:$Z$32)</f>
        <v>5.01</v>
      </c>
      <c r="AV125" s="96">
        <f>SUMIF(СиР!$T$25:$Z$25,$AN$5:$AN$244,СиР!$T$33:$Z$33)</f>
        <v>4.99</v>
      </c>
      <c r="AW125" s="96">
        <f>SUMIF(СиР!$T$25:$Z$25,$AN$5:$AN$244,СиР!$T$34:$Z$34)</f>
        <v>0</v>
      </c>
      <c r="AX125" s="96">
        <f>SUMIF(СиР!$T$25:$Z$25,$AN$5:$AN$244,СиР!$T$35:$Z$35)</f>
        <v>0</v>
      </c>
      <c r="AY125" s="96">
        <f>SUMIF(СиР!$T$25:$Z$25,$AN$5:$AN$244,СиР!$T$36:$Z$36)</f>
        <v>0</v>
      </c>
      <c r="AZ125" s="98">
        <f>SUMIF(СиР!$T$25:$Z$25,$AN$5:$AN$244,СиР!$T$37:$Z$37)</f>
        <v>0.93</v>
      </c>
      <c r="BA125" s="96">
        <f t="shared" si="268"/>
        <v>37.581610000000005</v>
      </c>
      <c r="BB125" s="237">
        <f t="shared" si="242"/>
        <v>15.737370000000004</v>
      </c>
      <c r="BC125" s="238">
        <f t="shared" si="243"/>
        <v>0</v>
      </c>
      <c r="BD125" s="96">
        <f t="shared" si="244"/>
        <v>6.6847000000000012</v>
      </c>
      <c r="BE125" s="96">
        <f t="shared" si="245"/>
        <v>1.7334900000000002</v>
      </c>
      <c r="BF125" s="96">
        <f t="shared" si="246"/>
        <v>0.36256000000000005</v>
      </c>
      <c r="BG125" s="96">
        <f t="shared" si="247"/>
        <v>0.67980000000000007</v>
      </c>
      <c r="BH125" s="96">
        <f t="shared" si="248"/>
        <v>5.6763300000000001</v>
      </c>
      <c r="BI125" s="96">
        <f t="shared" si="249"/>
        <v>5.65367</v>
      </c>
      <c r="BJ125" s="96">
        <f t="shared" si="250"/>
        <v>0</v>
      </c>
      <c r="BK125" s="96">
        <f t="shared" si="251"/>
        <v>0</v>
      </c>
      <c r="BL125" s="96">
        <f t="shared" si="252"/>
        <v>0</v>
      </c>
      <c r="BM125" s="98">
        <f t="shared" si="253"/>
        <v>1.0536900000000002</v>
      </c>
      <c r="BN125" s="113">
        <f t="shared" si="254"/>
        <v>1474546.3778900001</v>
      </c>
      <c r="BO125" s="250">
        <f t="shared" si="292"/>
        <v>617469.0741300002</v>
      </c>
      <c r="BP125" s="250">
        <f t="shared" si="293"/>
        <v>0</v>
      </c>
      <c r="BQ125" s="113">
        <f t="shared" si="294"/>
        <v>262279.88030000002</v>
      </c>
      <c r="BR125" s="113">
        <f t="shared" si="295"/>
        <v>68014.952010000008</v>
      </c>
      <c r="BS125" s="113">
        <f t="shared" si="296"/>
        <v>14225.34944</v>
      </c>
      <c r="BT125" s="113">
        <f t="shared" si="297"/>
        <v>26672.530200000005</v>
      </c>
      <c r="BU125" s="113">
        <f t="shared" si="298"/>
        <v>222715.62716999999</v>
      </c>
      <c r="BV125" s="113">
        <f t="shared" si="299"/>
        <v>221826.54283000002</v>
      </c>
      <c r="BW125" s="113">
        <f t="shared" si="300"/>
        <v>0</v>
      </c>
      <c r="BX125" s="113">
        <f t="shared" si="301"/>
        <v>0</v>
      </c>
      <c r="BY125" s="113">
        <f t="shared" si="302"/>
        <v>0</v>
      </c>
      <c r="BZ125" s="113">
        <f t="shared" si="303"/>
        <v>41342.421810000007</v>
      </c>
    </row>
    <row r="126" spans="1:78" ht="12" customHeight="1" x14ac:dyDescent="0.25">
      <c r="A126" s="18">
        <f t="shared" si="255"/>
        <v>122</v>
      </c>
      <c r="B126" s="6" t="s">
        <v>94</v>
      </c>
      <c r="C126" s="10">
        <f t="shared" si="241"/>
        <v>3185.2</v>
      </c>
      <c r="D126" s="7">
        <v>3185.2</v>
      </c>
      <c r="E126" s="7">
        <v>0</v>
      </c>
      <c r="F126" s="7">
        <v>255.5</v>
      </c>
      <c r="G126" s="18" t="s">
        <v>286</v>
      </c>
      <c r="H126" s="16">
        <v>7</v>
      </c>
      <c r="I126" s="16" t="s">
        <v>276</v>
      </c>
      <c r="J126" s="5">
        <v>31</v>
      </c>
      <c r="K126" s="17">
        <v>5.0999999999999996</v>
      </c>
      <c r="L126" s="17">
        <v>6.59</v>
      </c>
      <c r="M126" s="17">
        <v>8.98</v>
      </c>
      <c r="N126" s="17">
        <v>6.92</v>
      </c>
      <c r="O126" s="17">
        <v>3.15</v>
      </c>
      <c r="P126" s="17">
        <v>0</v>
      </c>
      <c r="Q126" s="17">
        <v>0</v>
      </c>
      <c r="R126" s="17">
        <v>0.26</v>
      </c>
      <c r="S126" s="3">
        <v>40</v>
      </c>
      <c r="T126" s="3">
        <v>40</v>
      </c>
      <c r="U126" s="3">
        <v>2604.04</v>
      </c>
      <c r="V126" s="17">
        <v>195.98199600000001</v>
      </c>
      <c r="W126" s="3">
        <v>42.3</v>
      </c>
      <c r="X126" s="3">
        <v>2604.04</v>
      </c>
      <c r="Y126" s="17">
        <v>7.85</v>
      </c>
      <c r="Z126" s="4">
        <v>0</v>
      </c>
      <c r="AA126" s="17">
        <v>6.73</v>
      </c>
      <c r="AB126" s="17">
        <v>10.67</v>
      </c>
      <c r="AC126" s="17">
        <v>14</v>
      </c>
      <c r="AD126" s="5">
        <f t="shared" si="304"/>
        <v>592447.19999999995</v>
      </c>
      <c r="AE126" s="17">
        <f t="shared" si="305"/>
        <v>97467.12</v>
      </c>
      <c r="AF126" s="17">
        <f t="shared" si="306"/>
        <v>125942.80799999999</v>
      </c>
      <c r="AG126" s="17">
        <f t="shared" si="307"/>
        <v>171618.576</v>
      </c>
      <c r="AH126" s="17">
        <f t="shared" si="308"/>
        <v>132249.50399999999</v>
      </c>
      <c r="AI126" s="17">
        <f t="shared" si="309"/>
        <v>60200.28</v>
      </c>
      <c r="AJ126" s="17">
        <f t="shared" si="310"/>
        <v>0</v>
      </c>
      <c r="AK126" s="17">
        <f t="shared" si="311"/>
        <v>0</v>
      </c>
      <c r="AL126" s="17">
        <f t="shared" si="312"/>
        <v>4968.9119999999994</v>
      </c>
      <c r="AN126" s="96">
        <f>SUMIF('Page 1'!$L:$L,$B:$B,'Page 1'!$S:$S)</f>
        <v>33.17</v>
      </c>
      <c r="AO126" s="237">
        <f>SUMIF(СиР!$T$25:$Z$25,$AN$5:$AN$244,СиР!$T$26:$Z$26)</f>
        <v>13.89</v>
      </c>
      <c r="AP126" s="238"/>
      <c r="AQ126" s="96">
        <f>SUMIF(СиР!$T$25:$Z$25,$AN$5:$AN$244,СиР!$T$28:$Z$28)</f>
        <v>5.9</v>
      </c>
      <c r="AR126" s="96">
        <f>SUMIF(СиР!$T$25:$Z$25,$AN$5:$AN$244,СиР!$T$29:$Z$29)</f>
        <v>1.53</v>
      </c>
      <c r="AS126" s="96">
        <f>SUMIF(СиР!$T$25:$Z$25,$AN$5:$AN$244,СиР!$T$30:$Z$30)</f>
        <v>0.32</v>
      </c>
      <c r="AT126" s="96">
        <f>SUMIF(СиР!$T$25:$Z$25,$AN$5:$AN$244,СиР!$T$31:$Z$31)</f>
        <v>0.6</v>
      </c>
      <c r="AU126" s="96">
        <f>SUMIF(СиР!$T$25:$Z$25,$AN$5:$AN$244,СиР!$T$32:$Z$32)</f>
        <v>5.01</v>
      </c>
      <c r="AV126" s="96">
        <f>SUMIF(СиР!$T$25:$Z$25,$AN$5:$AN$244,СиР!$T$33:$Z$33)</f>
        <v>4.99</v>
      </c>
      <c r="AW126" s="96">
        <f>SUMIF(СиР!$T$25:$Z$25,$AN$5:$AN$244,СиР!$T$34:$Z$34)</f>
        <v>0</v>
      </c>
      <c r="AX126" s="96">
        <f>SUMIF(СиР!$T$25:$Z$25,$AN$5:$AN$244,СиР!$T$35:$Z$35)</f>
        <v>0</v>
      </c>
      <c r="AY126" s="96">
        <f>SUMIF(СиР!$T$25:$Z$25,$AN$5:$AN$244,СиР!$T$36:$Z$36)</f>
        <v>0</v>
      </c>
      <c r="AZ126" s="98">
        <f>SUMIF(СиР!$T$25:$Z$25,$AN$5:$AN$244,СиР!$T$37:$Z$37)</f>
        <v>0.93</v>
      </c>
      <c r="BA126" s="96">
        <f t="shared" si="268"/>
        <v>37.581610000000005</v>
      </c>
      <c r="BB126" s="237">
        <f t="shared" si="242"/>
        <v>15.737370000000004</v>
      </c>
      <c r="BC126" s="238">
        <f t="shared" si="243"/>
        <v>0</v>
      </c>
      <c r="BD126" s="96">
        <f t="shared" si="244"/>
        <v>6.6847000000000012</v>
      </c>
      <c r="BE126" s="96">
        <f t="shared" si="245"/>
        <v>1.7334900000000002</v>
      </c>
      <c r="BF126" s="96">
        <f t="shared" si="246"/>
        <v>0.36256000000000005</v>
      </c>
      <c r="BG126" s="96">
        <f t="shared" si="247"/>
        <v>0.67980000000000007</v>
      </c>
      <c r="BH126" s="96">
        <f t="shared" si="248"/>
        <v>5.6763300000000001</v>
      </c>
      <c r="BI126" s="96">
        <f t="shared" si="249"/>
        <v>5.65367</v>
      </c>
      <c r="BJ126" s="96">
        <f t="shared" si="250"/>
        <v>0</v>
      </c>
      <c r="BK126" s="96">
        <f t="shared" si="251"/>
        <v>0</v>
      </c>
      <c r="BL126" s="96">
        <f t="shared" si="252"/>
        <v>0</v>
      </c>
      <c r="BM126" s="98">
        <f t="shared" si="253"/>
        <v>1.0536900000000002</v>
      </c>
      <c r="BN126" s="113">
        <f t="shared" si="254"/>
        <v>1408355.6097200001</v>
      </c>
      <c r="BO126" s="250">
        <f t="shared" si="292"/>
        <v>589751.56524000014</v>
      </c>
      <c r="BP126" s="250">
        <f t="shared" si="293"/>
        <v>0</v>
      </c>
      <c r="BQ126" s="113">
        <f t="shared" si="294"/>
        <v>250506.42439999999</v>
      </c>
      <c r="BR126" s="113">
        <f t="shared" si="295"/>
        <v>64961.835479999994</v>
      </c>
      <c r="BS126" s="113">
        <f t="shared" si="296"/>
        <v>13586.789119999999</v>
      </c>
      <c r="BT126" s="113">
        <f t="shared" si="297"/>
        <v>25475.229600000002</v>
      </c>
      <c r="BU126" s="113">
        <f t="shared" si="298"/>
        <v>212718.16715999998</v>
      </c>
      <c r="BV126" s="113">
        <f t="shared" si="299"/>
        <v>211868.99283999999</v>
      </c>
      <c r="BW126" s="113">
        <f t="shared" si="300"/>
        <v>0</v>
      </c>
      <c r="BX126" s="113">
        <f t="shared" si="301"/>
        <v>0</v>
      </c>
      <c r="BY126" s="113">
        <f t="shared" si="302"/>
        <v>0</v>
      </c>
      <c r="BZ126" s="113">
        <f t="shared" si="303"/>
        <v>39486.605880000003</v>
      </c>
    </row>
    <row r="127" spans="1:78" ht="12" customHeight="1" x14ac:dyDescent="0.25">
      <c r="A127" s="18">
        <f t="shared" si="255"/>
        <v>123</v>
      </c>
      <c r="B127" s="6" t="s">
        <v>95</v>
      </c>
      <c r="C127" s="10">
        <f t="shared" si="241"/>
        <v>6130.9800000000005</v>
      </c>
      <c r="D127" s="7">
        <v>5060.8</v>
      </c>
      <c r="E127" s="7">
        <v>1070.18</v>
      </c>
      <c r="F127" s="7">
        <v>1137.2</v>
      </c>
      <c r="G127" s="18" t="s">
        <v>286</v>
      </c>
      <c r="H127" s="16">
        <v>1</v>
      </c>
      <c r="I127" s="16" t="s">
        <v>276</v>
      </c>
      <c r="J127" s="5">
        <v>44.8</v>
      </c>
      <c r="K127" s="17">
        <v>5.0999999999999996</v>
      </c>
      <c r="L127" s="17">
        <v>8.6300000000000008</v>
      </c>
      <c r="M127" s="17">
        <v>13.43</v>
      </c>
      <c r="N127" s="17">
        <v>6.91</v>
      </c>
      <c r="O127" s="17">
        <v>3.15</v>
      </c>
      <c r="P127" s="17">
        <v>1.81</v>
      </c>
      <c r="Q127" s="17">
        <v>5.77</v>
      </c>
      <c r="R127" s="17">
        <v>0</v>
      </c>
      <c r="S127" s="3">
        <v>40</v>
      </c>
      <c r="T127" s="3">
        <v>40</v>
      </c>
      <c r="U127" s="3">
        <v>2604.04</v>
      </c>
      <c r="V127" s="17">
        <v>195.98199600000001</v>
      </c>
      <c r="W127" s="3">
        <v>42.3</v>
      </c>
      <c r="X127" s="3">
        <v>2604.04</v>
      </c>
      <c r="Y127" s="17">
        <v>0</v>
      </c>
      <c r="Z127" s="4">
        <v>0</v>
      </c>
      <c r="AA127" s="17">
        <v>5.05</v>
      </c>
      <c r="AB127" s="17">
        <v>10.67</v>
      </c>
      <c r="AC127" s="17">
        <v>14</v>
      </c>
      <c r="AD127" s="5">
        <f t="shared" si="304"/>
        <v>1648007.4239999999</v>
      </c>
      <c r="AE127" s="17">
        <f t="shared" si="305"/>
        <v>187607.98800000001</v>
      </c>
      <c r="AF127" s="17">
        <f t="shared" si="306"/>
        <v>317462.14440000005</v>
      </c>
      <c r="AG127" s="17">
        <f t="shared" si="307"/>
        <v>494034.36840000004</v>
      </c>
      <c r="AH127" s="17">
        <f t="shared" si="308"/>
        <v>254190.43080000003</v>
      </c>
      <c r="AI127" s="17">
        <f t="shared" si="309"/>
        <v>115875.522</v>
      </c>
      <c r="AJ127" s="17">
        <f t="shared" si="310"/>
        <v>66582.442800000019</v>
      </c>
      <c r="AK127" s="17">
        <f t="shared" si="311"/>
        <v>212254.5276</v>
      </c>
      <c r="AL127" s="17">
        <f t="shared" si="312"/>
        <v>0</v>
      </c>
      <c r="AN127" s="96">
        <f>SUMIF('Page 1'!$L:$L,$B:$B,'Page 1'!$S:$S)</f>
        <v>48.16</v>
      </c>
      <c r="AO127" s="237">
        <f>SUMIF(СиР!$T$25:$Z$25,$AN$5:$AN$244,СиР!$T$26:$Z$26)</f>
        <v>18.649999999999999</v>
      </c>
      <c r="AP127" s="238"/>
      <c r="AQ127" s="96">
        <f>SUMIF(СиР!$T$25:$Z$25,$AN$5:$AN$244,СиР!$T$28:$Z$28)</f>
        <v>7.16</v>
      </c>
      <c r="AR127" s="96">
        <f>SUMIF(СиР!$T$25:$Z$25,$AN$5:$AN$244,СиР!$T$29:$Z$29)</f>
        <v>1.53</v>
      </c>
      <c r="AS127" s="96">
        <f>SUMIF(СиР!$T$25:$Z$25,$AN$5:$AN$244,СиР!$T$30:$Z$30)</f>
        <v>0.32</v>
      </c>
      <c r="AT127" s="96">
        <f>SUMIF(СиР!$T$25:$Z$25,$AN$5:$AN$244,СиР!$T$31:$Z$31)</f>
        <v>0.87</v>
      </c>
      <c r="AU127" s="96">
        <f>SUMIF(СиР!$T$25:$Z$25,$AN$5:$AN$244,СиР!$T$32:$Z$32)</f>
        <v>5.01</v>
      </c>
      <c r="AV127" s="96">
        <f>SUMIF(СиР!$T$25:$Z$25,$AN$5:$AN$244,СиР!$T$33:$Z$33)</f>
        <v>4.99</v>
      </c>
      <c r="AW127" s="96">
        <f>SUMIF(СиР!$T$25:$Z$25,$AN$5:$AN$244,СиР!$T$34:$Z$34)</f>
        <v>2.7</v>
      </c>
      <c r="AX127" s="96">
        <f>SUMIF(СиР!$T$25:$Z$25,$AN$5:$AN$244,СиР!$T$35:$Z$35)</f>
        <v>6.46</v>
      </c>
      <c r="AY127" s="96">
        <f>SUMIF(СиР!$T$25:$Z$25,$AN$5:$AN$244,СиР!$T$36:$Z$36)</f>
        <v>0.47</v>
      </c>
      <c r="AZ127" s="98">
        <f>SUMIF(СиР!$T$25:$Z$25,$AN$5:$AN$244,СиР!$T$37:$Z$37)</f>
        <v>0</v>
      </c>
      <c r="BA127" s="96">
        <f t="shared" si="268"/>
        <v>54.565279999999994</v>
      </c>
      <c r="BB127" s="237">
        <f t="shared" si="242"/>
        <v>21.130449999999996</v>
      </c>
      <c r="BC127" s="238">
        <f t="shared" si="243"/>
        <v>0</v>
      </c>
      <c r="BD127" s="96">
        <f t="shared" si="244"/>
        <v>8.1122800000000002</v>
      </c>
      <c r="BE127" s="96">
        <f t="shared" si="245"/>
        <v>1.7334900000000002</v>
      </c>
      <c r="BF127" s="96">
        <f t="shared" si="246"/>
        <v>0.36255999999999999</v>
      </c>
      <c r="BG127" s="96">
        <f t="shared" si="247"/>
        <v>0.98570999999999998</v>
      </c>
      <c r="BH127" s="96">
        <f t="shared" si="248"/>
        <v>5.6763299999999992</v>
      </c>
      <c r="BI127" s="96">
        <f t="shared" si="249"/>
        <v>5.6536700000000009</v>
      </c>
      <c r="BJ127" s="96">
        <f t="shared" si="250"/>
        <v>3.0591000000000004</v>
      </c>
      <c r="BK127" s="96">
        <f t="shared" si="251"/>
        <v>7.3191800000000002</v>
      </c>
      <c r="BL127" s="96">
        <f t="shared" si="252"/>
        <v>0.53250999999999993</v>
      </c>
      <c r="BM127" s="98">
        <f t="shared" si="253"/>
        <v>0</v>
      </c>
      <c r="BN127" s="113">
        <f t="shared" si="254"/>
        <v>3935922.3973440002</v>
      </c>
      <c r="BO127" s="250">
        <f t="shared" si="292"/>
        <v>1524189.21741</v>
      </c>
      <c r="BP127" s="250">
        <f t="shared" si="293"/>
        <v>0</v>
      </c>
      <c r="BQ127" s="113">
        <f t="shared" si="294"/>
        <v>585157.89794400008</v>
      </c>
      <c r="BR127" s="113">
        <f t="shared" si="295"/>
        <v>125040.724002</v>
      </c>
      <c r="BS127" s="113">
        <f t="shared" si="296"/>
        <v>26152.308288000004</v>
      </c>
      <c r="BT127" s="113">
        <f t="shared" si="297"/>
        <v>71101.588157999999</v>
      </c>
      <c r="BU127" s="113">
        <f t="shared" si="298"/>
        <v>409447.076634</v>
      </c>
      <c r="BV127" s="113">
        <f t="shared" si="299"/>
        <v>407812.55736600014</v>
      </c>
      <c r="BW127" s="113">
        <f t="shared" si="300"/>
        <v>220660.10118000006</v>
      </c>
      <c r="BX127" s="113">
        <f t="shared" si="301"/>
        <v>527949.7235640001</v>
      </c>
      <c r="BY127" s="113">
        <f t="shared" si="302"/>
        <v>38411.202797999991</v>
      </c>
      <c r="BZ127" s="113">
        <f t="shared" si="303"/>
        <v>0</v>
      </c>
    </row>
    <row r="128" spans="1:78" ht="12" customHeight="1" x14ac:dyDescent="0.25">
      <c r="A128" s="18">
        <f t="shared" si="255"/>
        <v>124</v>
      </c>
      <c r="B128" s="6" t="s">
        <v>96</v>
      </c>
      <c r="C128" s="10">
        <f t="shared" si="241"/>
        <v>3498.95</v>
      </c>
      <c r="D128" s="7">
        <v>3498.95</v>
      </c>
      <c r="E128" s="7">
        <v>0</v>
      </c>
      <c r="F128" s="7">
        <v>384</v>
      </c>
      <c r="G128" s="18" t="s">
        <v>287</v>
      </c>
      <c r="H128" s="16">
        <v>7</v>
      </c>
      <c r="I128" s="16" t="s">
        <v>276</v>
      </c>
      <c r="J128" s="5">
        <v>31</v>
      </c>
      <c r="K128" s="17">
        <v>5.0999999999999996</v>
      </c>
      <c r="L128" s="17">
        <v>6.59</v>
      </c>
      <c r="M128" s="17">
        <v>8.98</v>
      </c>
      <c r="N128" s="17">
        <v>6.92</v>
      </c>
      <c r="O128" s="17">
        <v>3.15</v>
      </c>
      <c r="P128" s="17">
        <v>0</v>
      </c>
      <c r="Q128" s="17">
        <v>0</v>
      </c>
      <c r="R128" s="17">
        <v>0.26</v>
      </c>
      <c r="S128" s="3">
        <v>40</v>
      </c>
      <c r="T128" s="3">
        <v>40</v>
      </c>
      <c r="U128" s="3">
        <v>2604.04</v>
      </c>
      <c r="V128" s="17">
        <v>195.98199600000001</v>
      </c>
      <c r="W128" s="3">
        <v>42.3</v>
      </c>
      <c r="X128" s="3">
        <v>2604.04</v>
      </c>
      <c r="Y128" s="17">
        <v>7.85</v>
      </c>
      <c r="Z128" s="4">
        <v>0</v>
      </c>
      <c r="AA128" s="17">
        <v>6.73</v>
      </c>
      <c r="AB128" s="17">
        <v>10.67</v>
      </c>
      <c r="AC128" s="17">
        <v>14</v>
      </c>
      <c r="AD128" s="5">
        <f t="shared" si="304"/>
        <v>650804.69999999995</v>
      </c>
      <c r="AE128" s="17">
        <f t="shared" si="305"/>
        <v>107067.86999999998</v>
      </c>
      <c r="AF128" s="17">
        <f t="shared" si="306"/>
        <v>138348.48300000001</v>
      </c>
      <c r="AG128" s="17">
        <f t="shared" si="307"/>
        <v>188523.42600000001</v>
      </c>
      <c r="AH128" s="17">
        <f t="shared" si="308"/>
        <v>145276.40399999998</v>
      </c>
      <c r="AI128" s="17">
        <f t="shared" si="309"/>
        <v>66130.154999999999</v>
      </c>
      <c r="AJ128" s="17">
        <f t="shared" si="310"/>
        <v>0</v>
      </c>
      <c r="AK128" s="17">
        <f t="shared" si="311"/>
        <v>0</v>
      </c>
      <c r="AL128" s="17">
        <f t="shared" si="312"/>
        <v>5458.3620000000001</v>
      </c>
      <c r="AN128" s="96">
        <f>SUMIF('Page 1'!$L:$L,$B:$B,'Page 1'!$S:$S)</f>
        <v>33.17</v>
      </c>
      <c r="AO128" s="237">
        <f>SUMIF(СиР!$T$25:$Z$25,$AN$5:$AN$244,СиР!$T$26:$Z$26)</f>
        <v>13.89</v>
      </c>
      <c r="AP128" s="238"/>
      <c r="AQ128" s="96">
        <f>SUMIF(СиР!$T$25:$Z$25,$AN$5:$AN$244,СиР!$T$28:$Z$28)</f>
        <v>5.9</v>
      </c>
      <c r="AR128" s="96">
        <f>SUMIF(СиР!$T$25:$Z$25,$AN$5:$AN$244,СиР!$T$29:$Z$29)</f>
        <v>1.53</v>
      </c>
      <c r="AS128" s="96">
        <f>SUMIF(СиР!$T$25:$Z$25,$AN$5:$AN$244,СиР!$T$30:$Z$30)</f>
        <v>0.32</v>
      </c>
      <c r="AT128" s="96">
        <f>SUMIF(СиР!$T$25:$Z$25,$AN$5:$AN$244,СиР!$T$31:$Z$31)</f>
        <v>0.6</v>
      </c>
      <c r="AU128" s="96">
        <f>SUMIF(СиР!$T$25:$Z$25,$AN$5:$AN$244,СиР!$T$32:$Z$32)</f>
        <v>5.01</v>
      </c>
      <c r="AV128" s="96">
        <f>SUMIF(СиР!$T$25:$Z$25,$AN$5:$AN$244,СиР!$T$33:$Z$33)</f>
        <v>4.99</v>
      </c>
      <c r="AW128" s="96">
        <f>SUMIF(СиР!$T$25:$Z$25,$AN$5:$AN$244,СиР!$T$34:$Z$34)</f>
        <v>0</v>
      </c>
      <c r="AX128" s="96">
        <f>SUMIF(СиР!$T$25:$Z$25,$AN$5:$AN$244,СиР!$T$35:$Z$35)</f>
        <v>0</v>
      </c>
      <c r="AY128" s="96">
        <f>SUMIF(СиР!$T$25:$Z$25,$AN$5:$AN$244,СиР!$T$36:$Z$36)</f>
        <v>0</v>
      </c>
      <c r="AZ128" s="98">
        <f>SUMIF(СиР!$T$25:$Z$25,$AN$5:$AN$244,СиР!$T$37:$Z$37)</f>
        <v>0.93</v>
      </c>
      <c r="BA128" s="96">
        <f t="shared" si="268"/>
        <v>37.581610000000005</v>
      </c>
      <c r="BB128" s="237">
        <f t="shared" si="242"/>
        <v>15.737370000000004</v>
      </c>
      <c r="BC128" s="238">
        <f t="shared" si="243"/>
        <v>0</v>
      </c>
      <c r="BD128" s="96">
        <f t="shared" si="244"/>
        <v>6.6847000000000012</v>
      </c>
      <c r="BE128" s="96">
        <f t="shared" si="245"/>
        <v>1.7334900000000002</v>
      </c>
      <c r="BF128" s="96">
        <f t="shared" si="246"/>
        <v>0.36256000000000005</v>
      </c>
      <c r="BG128" s="96">
        <f t="shared" si="247"/>
        <v>0.67980000000000007</v>
      </c>
      <c r="BH128" s="96">
        <f t="shared" si="248"/>
        <v>5.6763300000000001</v>
      </c>
      <c r="BI128" s="96">
        <f t="shared" si="249"/>
        <v>5.65367</v>
      </c>
      <c r="BJ128" s="96">
        <f t="shared" si="250"/>
        <v>0</v>
      </c>
      <c r="BK128" s="96">
        <f t="shared" si="251"/>
        <v>0</v>
      </c>
      <c r="BL128" s="96">
        <f t="shared" si="252"/>
        <v>0</v>
      </c>
      <c r="BM128" s="98">
        <f t="shared" si="253"/>
        <v>1.0536900000000002</v>
      </c>
      <c r="BN128" s="113">
        <f t="shared" si="254"/>
        <v>1547082.0860949999</v>
      </c>
      <c r="BO128" s="250">
        <f t="shared" si="292"/>
        <v>647843.53861500008</v>
      </c>
      <c r="BP128" s="250">
        <f t="shared" si="293"/>
        <v>0</v>
      </c>
      <c r="BQ128" s="113">
        <f t="shared" si="294"/>
        <v>275181.92064999999</v>
      </c>
      <c r="BR128" s="113">
        <f t="shared" si="295"/>
        <v>71360.735354999997</v>
      </c>
      <c r="BS128" s="113">
        <f t="shared" si="296"/>
        <v>14925.12112</v>
      </c>
      <c r="BT128" s="113">
        <f t="shared" si="297"/>
        <v>27984.602100000004</v>
      </c>
      <c r="BU128" s="113">
        <f t="shared" si="298"/>
        <v>233671.42753499997</v>
      </c>
      <c r="BV128" s="113">
        <f t="shared" si="299"/>
        <v>232738.60746499998</v>
      </c>
      <c r="BW128" s="113">
        <f t="shared" si="300"/>
        <v>0</v>
      </c>
      <c r="BX128" s="113">
        <f t="shared" si="301"/>
        <v>0</v>
      </c>
      <c r="BY128" s="113">
        <f t="shared" si="302"/>
        <v>0</v>
      </c>
      <c r="BZ128" s="113">
        <f t="shared" si="303"/>
        <v>43376.133255000008</v>
      </c>
    </row>
    <row r="129" spans="1:78" ht="12" customHeight="1" x14ac:dyDescent="0.25">
      <c r="A129" s="18">
        <f t="shared" si="255"/>
        <v>125</v>
      </c>
      <c r="B129" s="6" t="s">
        <v>97</v>
      </c>
      <c r="C129" s="10">
        <f t="shared" si="241"/>
        <v>3162.6</v>
      </c>
      <c r="D129" s="7">
        <v>3162.6</v>
      </c>
      <c r="E129" s="7">
        <v>0</v>
      </c>
      <c r="F129" s="7">
        <v>297.60000000000002</v>
      </c>
      <c r="G129" s="18" t="s">
        <v>287</v>
      </c>
      <c r="H129" s="16">
        <v>7</v>
      </c>
      <c r="I129" s="16" t="s">
        <v>276</v>
      </c>
      <c r="J129" s="5">
        <v>31</v>
      </c>
      <c r="K129" s="17">
        <v>5.0999999999999996</v>
      </c>
      <c r="L129" s="17">
        <v>6.59</v>
      </c>
      <c r="M129" s="17">
        <v>8.98</v>
      </c>
      <c r="N129" s="17">
        <v>6.92</v>
      </c>
      <c r="O129" s="17">
        <v>3.15</v>
      </c>
      <c r="P129" s="17">
        <v>0</v>
      </c>
      <c r="Q129" s="17">
        <v>0</v>
      </c>
      <c r="R129" s="17">
        <v>0.26</v>
      </c>
      <c r="S129" s="3">
        <v>40</v>
      </c>
      <c r="T129" s="3">
        <v>40</v>
      </c>
      <c r="U129" s="3">
        <v>2604.04</v>
      </c>
      <c r="V129" s="17">
        <v>195.98199600000001</v>
      </c>
      <c r="W129" s="3">
        <v>42.3</v>
      </c>
      <c r="X129" s="3">
        <v>2604.04</v>
      </c>
      <c r="Y129" s="17">
        <v>7.85</v>
      </c>
      <c r="Z129" s="4">
        <v>0</v>
      </c>
      <c r="AA129" s="17">
        <v>6.73</v>
      </c>
      <c r="AB129" s="17">
        <v>10.67</v>
      </c>
      <c r="AC129" s="17">
        <v>14</v>
      </c>
      <c r="AD129" s="5">
        <f t="shared" si="304"/>
        <v>588243.6</v>
      </c>
      <c r="AE129" s="17">
        <f t="shared" si="305"/>
        <v>96775.56</v>
      </c>
      <c r="AF129" s="17">
        <f t="shared" si="306"/>
        <v>125049.204</v>
      </c>
      <c r="AG129" s="17">
        <f t="shared" si="307"/>
        <v>170400.88800000001</v>
      </c>
      <c r="AH129" s="17">
        <f t="shared" si="308"/>
        <v>131311.152</v>
      </c>
      <c r="AI129" s="17">
        <f t="shared" si="309"/>
        <v>59773.139999999992</v>
      </c>
      <c r="AJ129" s="17">
        <f t="shared" si="310"/>
        <v>0</v>
      </c>
      <c r="AK129" s="17">
        <f t="shared" si="311"/>
        <v>0</v>
      </c>
      <c r="AL129" s="17">
        <f t="shared" si="312"/>
        <v>4933.6559999999999</v>
      </c>
      <c r="AN129" s="96">
        <f>SUMIF('Page 1'!$L:$L,$B:$B,'Page 1'!$S:$S)</f>
        <v>33.17</v>
      </c>
      <c r="AO129" s="237">
        <f>SUMIF(СиР!$T$25:$Z$25,$AN$5:$AN$244,СиР!$T$26:$Z$26)</f>
        <v>13.89</v>
      </c>
      <c r="AP129" s="238"/>
      <c r="AQ129" s="96">
        <f>SUMIF(СиР!$T$25:$Z$25,$AN$5:$AN$244,СиР!$T$28:$Z$28)</f>
        <v>5.9</v>
      </c>
      <c r="AR129" s="96">
        <f>SUMIF(СиР!$T$25:$Z$25,$AN$5:$AN$244,СиР!$T$29:$Z$29)</f>
        <v>1.53</v>
      </c>
      <c r="AS129" s="96">
        <f>SUMIF(СиР!$T$25:$Z$25,$AN$5:$AN$244,СиР!$T$30:$Z$30)</f>
        <v>0.32</v>
      </c>
      <c r="AT129" s="96">
        <f>SUMIF(СиР!$T$25:$Z$25,$AN$5:$AN$244,СиР!$T$31:$Z$31)</f>
        <v>0.6</v>
      </c>
      <c r="AU129" s="96">
        <f>SUMIF(СиР!$T$25:$Z$25,$AN$5:$AN$244,СиР!$T$32:$Z$32)</f>
        <v>5.01</v>
      </c>
      <c r="AV129" s="96">
        <f>SUMIF(СиР!$T$25:$Z$25,$AN$5:$AN$244,СиР!$T$33:$Z$33)</f>
        <v>4.99</v>
      </c>
      <c r="AW129" s="96">
        <f>SUMIF(СиР!$T$25:$Z$25,$AN$5:$AN$244,СиР!$T$34:$Z$34)</f>
        <v>0</v>
      </c>
      <c r="AX129" s="96">
        <f>SUMIF(СиР!$T$25:$Z$25,$AN$5:$AN$244,СиР!$T$35:$Z$35)</f>
        <v>0</v>
      </c>
      <c r="AY129" s="96">
        <f>SUMIF(СиР!$T$25:$Z$25,$AN$5:$AN$244,СиР!$T$36:$Z$36)</f>
        <v>0</v>
      </c>
      <c r="AZ129" s="98">
        <f>SUMIF(СиР!$T$25:$Z$25,$AN$5:$AN$244,СиР!$T$37:$Z$37)</f>
        <v>0.93</v>
      </c>
      <c r="BA129" s="96">
        <f t="shared" si="268"/>
        <v>37.581610000000005</v>
      </c>
      <c r="BB129" s="237">
        <f t="shared" si="242"/>
        <v>15.737370000000004</v>
      </c>
      <c r="BC129" s="238">
        <f t="shared" si="243"/>
        <v>0</v>
      </c>
      <c r="BD129" s="96">
        <f t="shared" si="244"/>
        <v>6.6847000000000012</v>
      </c>
      <c r="BE129" s="96">
        <f t="shared" si="245"/>
        <v>1.7334900000000002</v>
      </c>
      <c r="BF129" s="96">
        <f t="shared" si="246"/>
        <v>0.36256000000000005</v>
      </c>
      <c r="BG129" s="96">
        <f t="shared" si="247"/>
        <v>0.67980000000000007</v>
      </c>
      <c r="BH129" s="96">
        <f t="shared" si="248"/>
        <v>5.6763300000000001</v>
      </c>
      <c r="BI129" s="96">
        <f t="shared" si="249"/>
        <v>5.65367</v>
      </c>
      <c r="BJ129" s="96">
        <f t="shared" si="250"/>
        <v>0</v>
      </c>
      <c r="BK129" s="96">
        <f t="shared" si="251"/>
        <v>0</v>
      </c>
      <c r="BL129" s="96">
        <f t="shared" si="252"/>
        <v>0</v>
      </c>
      <c r="BM129" s="98">
        <f t="shared" si="253"/>
        <v>1.0536900000000002</v>
      </c>
      <c r="BN129" s="113">
        <f t="shared" si="254"/>
        <v>1398362.8818600001</v>
      </c>
      <c r="BO129" s="250">
        <f t="shared" si="292"/>
        <v>585567.09162000008</v>
      </c>
      <c r="BP129" s="250">
        <f t="shared" si="293"/>
        <v>0</v>
      </c>
      <c r="BQ129" s="113">
        <f t="shared" si="294"/>
        <v>248729.00220000002</v>
      </c>
      <c r="BR129" s="113">
        <f t="shared" si="295"/>
        <v>64500.910739999999</v>
      </c>
      <c r="BS129" s="113">
        <f t="shared" si="296"/>
        <v>13490.386559999999</v>
      </c>
      <c r="BT129" s="113">
        <f t="shared" si="297"/>
        <v>25294.474800000004</v>
      </c>
      <c r="BU129" s="113">
        <f t="shared" si="298"/>
        <v>211208.86457999999</v>
      </c>
      <c r="BV129" s="113">
        <f t="shared" si="299"/>
        <v>210365.71541999999</v>
      </c>
      <c r="BW129" s="113">
        <f t="shared" si="300"/>
        <v>0</v>
      </c>
      <c r="BX129" s="113">
        <f t="shared" si="301"/>
        <v>0</v>
      </c>
      <c r="BY129" s="113">
        <f t="shared" si="302"/>
        <v>0</v>
      </c>
      <c r="BZ129" s="113">
        <f t="shared" si="303"/>
        <v>39206.435940000003</v>
      </c>
    </row>
    <row r="130" spans="1:78" ht="12" customHeight="1" x14ac:dyDescent="0.25">
      <c r="A130" s="18">
        <f t="shared" si="255"/>
        <v>126</v>
      </c>
      <c r="B130" s="6" t="s">
        <v>98</v>
      </c>
      <c r="C130" s="10">
        <f t="shared" si="241"/>
        <v>3544.3</v>
      </c>
      <c r="D130" s="7">
        <v>3544.3</v>
      </c>
      <c r="E130" s="7">
        <v>0</v>
      </c>
      <c r="F130" s="7">
        <v>310</v>
      </c>
      <c r="G130" s="18" t="s">
        <v>287</v>
      </c>
      <c r="H130" s="16">
        <v>7</v>
      </c>
      <c r="I130" s="16" t="s">
        <v>276</v>
      </c>
      <c r="J130" s="5">
        <v>31</v>
      </c>
      <c r="K130" s="17">
        <v>5.0999999999999996</v>
      </c>
      <c r="L130" s="17">
        <v>6.59</v>
      </c>
      <c r="M130" s="17">
        <v>8.98</v>
      </c>
      <c r="N130" s="17">
        <v>6.92</v>
      </c>
      <c r="O130" s="17">
        <v>3.15</v>
      </c>
      <c r="P130" s="17">
        <v>0</v>
      </c>
      <c r="Q130" s="17">
        <v>0</v>
      </c>
      <c r="R130" s="17">
        <v>0.26</v>
      </c>
      <c r="S130" s="3">
        <v>40</v>
      </c>
      <c r="T130" s="3">
        <v>40</v>
      </c>
      <c r="U130" s="3">
        <v>2604.04</v>
      </c>
      <c r="V130" s="17">
        <v>195.98199600000001</v>
      </c>
      <c r="W130" s="3">
        <v>42.3</v>
      </c>
      <c r="X130" s="3">
        <v>2604.04</v>
      </c>
      <c r="Y130" s="17">
        <v>7.85</v>
      </c>
      <c r="Z130" s="4">
        <v>0</v>
      </c>
      <c r="AA130" s="17">
        <v>6.73</v>
      </c>
      <c r="AB130" s="17">
        <v>10.67</v>
      </c>
      <c r="AC130" s="17">
        <v>14</v>
      </c>
      <c r="AD130" s="5">
        <f t="shared" si="304"/>
        <v>659239.80000000005</v>
      </c>
      <c r="AE130" s="17">
        <f t="shared" si="305"/>
        <v>108455.58</v>
      </c>
      <c r="AF130" s="17">
        <f t="shared" si="306"/>
        <v>140141.622</v>
      </c>
      <c r="AG130" s="17">
        <f t="shared" si="307"/>
        <v>190966.88400000002</v>
      </c>
      <c r="AH130" s="17">
        <f t="shared" si="308"/>
        <v>147159.33600000001</v>
      </c>
      <c r="AI130" s="17">
        <f t="shared" si="309"/>
        <v>66987.27</v>
      </c>
      <c r="AJ130" s="17">
        <f t="shared" si="310"/>
        <v>0</v>
      </c>
      <c r="AK130" s="17">
        <f t="shared" si="311"/>
        <v>0</v>
      </c>
      <c r="AL130" s="17">
        <f t="shared" si="312"/>
        <v>5529.1080000000002</v>
      </c>
      <c r="AN130" s="96">
        <f>SUMIF('Page 1'!$L:$L,$B:$B,'Page 1'!$S:$S)</f>
        <v>33.17</v>
      </c>
      <c r="AO130" s="237">
        <f>SUMIF(СиР!$T$25:$Z$25,$AN$5:$AN$244,СиР!$T$26:$Z$26)</f>
        <v>13.89</v>
      </c>
      <c r="AP130" s="238"/>
      <c r="AQ130" s="96">
        <f>SUMIF(СиР!$T$25:$Z$25,$AN$5:$AN$244,СиР!$T$28:$Z$28)</f>
        <v>5.9</v>
      </c>
      <c r="AR130" s="96">
        <f>SUMIF(СиР!$T$25:$Z$25,$AN$5:$AN$244,СиР!$T$29:$Z$29)</f>
        <v>1.53</v>
      </c>
      <c r="AS130" s="96">
        <f>SUMIF(СиР!$T$25:$Z$25,$AN$5:$AN$244,СиР!$T$30:$Z$30)</f>
        <v>0.32</v>
      </c>
      <c r="AT130" s="96">
        <f>SUMIF(СиР!$T$25:$Z$25,$AN$5:$AN$244,СиР!$T$31:$Z$31)</f>
        <v>0.6</v>
      </c>
      <c r="AU130" s="96">
        <f>SUMIF(СиР!$T$25:$Z$25,$AN$5:$AN$244,СиР!$T$32:$Z$32)</f>
        <v>5.01</v>
      </c>
      <c r="AV130" s="96">
        <f>SUMIF(СиР!$T$25:$Z$25,$AN$5:$AN$244,СиР!$T$33:$Z$33)</f>
        <v>4.99</v>
      </c>
      <c r="AW130" s="96">
        <f>SUMIF(СиР!$T$25:$Z$25,$AN$5:$AN$244,СиР!$T$34:$Z$34)</f>
        <v>0</v>
      </c>
      <c r="AX130" s="96">
        <f>SUMIF(СиР!$T$25:$Z$25,$AN$5:$AN$244,СиР!$T$35:$Z$35)</f>
        <v>0</v>
      </c>
      <c r="AY130" s="96">
        <f>SUMIF(СиР!$T$25:$Z$25,$AN$5:$AN$244,СиР!$T$36:$Z$36)</f>
        <v>0</v>
      </c>
      <c r="AZ130" s="98">
        <f>SUMIF(СиР!$T$25:$Z$25,$AN$5:$AN$244,СиР!$T$37:$Z$37)</f>
        <v>0.93</v>
      </c>
      <c r="BA130" s="96">
        <f t="shared" si="268"/>
        <v>37.581610000000005</v>
      </c>
      <c r="BB130" s="237">
        <f t="shared" si="242"/>
        <v>15.737370000000004</v>
      </c>
      <c r="BC130" s="238">
        <f t="shared" si="243"/>
        <v>0</v>
      </c>
      <c r="BD130" s="96">
        <f t="shared" si="244"/>
        <v>6.6847000000000012</v>
      </c>
      <c r="BE130" s="96">
        <f t="shared" si="245"/>
        <v>1.7334900000000002</v>
      </c>
      <c r="BF130" s="96">
        <f t="shared" si="246"/>
        <v>0.36256000000000005</v>
      </c>
      <c r="BG130" s="96">
        <f t="shared" si="247"/>
        <v>0.67980000000000007</v>
      </c>
      <c r="BH130" s="96">
        <f t="shared" si="248"/>
        <v>5.6763300000000001</v>
      </c>
      <c r="BI130" s="96">
        <f t="shared" si="249"/>
        <v>5.65367</v>
      </c>
      <c r="BJ130" s="96">
        <f t="shared" si="250"/>
        <v>0</v>
      </c>
      <c r="BK130" s="96">
        <f t="shared" si="251"/>
        <v>0</v>
      </c>
      <c r="BL130" s="96">
        <f t="shared" si="252"/>
        <v>0</v>
      </c>
      <c r="BM130" s="98">
        <f t="shared" si="253"/>
        <v>1.0536900000000002</v>
      </c>
      <c r="BN130" s="113">
        <f t="shared" si="254"/>
        <v>1567133.8652300003</v>
      </c>
      <c r="BO130" s="250">
        <f t="shared" si="292"/>
        <v>656240.25891000021</v>
      </c>
      <c r="BP130" s="250">
        <f t="shared" si="293"/>
        <v>0</v>
      </c>
      <c r="BQ130" s="113">
        <f t="shared" si="294"/>
        <v>278748.56210000004</v>
      </c>
      <c r="BR130" s="113">
        <f t="shared" si="295"/>
        <v>72285.644070000009</v>
      </c>
      <c r="BS130" s="113">
        <f t="shared" si="296"/>
        <v>15118.566080000001</v>
      </c>
      <c r="BT130" s="113">
        <f t="shared" si="297"/>
        <v>28347.311400000006</v>
      </c>
      <c r="BU130" s="113">
        <f t="shared" si="298"/>
        <v>236700.05019000001</v>
      </c>
      <c r="BV130" s="113">
        <f t="shared" si="299"/>
        <v>235755.13981000002</v>
      </c>
      <c r="BW130" s="113">
        <f t="shared" si="300"/>
        <v>0</v>
      </c>
      <c r="BX130" s="113">
        <f t="shared" si="301"/>
        <v>0</v>
      </c>
      <c r="BY130" s="113">
        <f t="shared" si="302"/>
        <v>0</v>
      </c>
      <c r="BZ130" s="113">
        <f t="shared" si="303"/>
        <v>43938.332670000011</v>
      </c>
    </row>
    <row r="131" spans="1:78" ht="12" customHeight="1" x14ac:dyDescent="0.25">
      <c r="A131" s="18">
        <f t="shared" si="255"/>
        <v>127</v>
      </c>
      <c r="B131" s="6" t="s">
        <v>99</v>
      </c>
      <c r="C131" s="10">
        <f t="shared" si="241"/>
        <v>3332.0000000000005</v>
      </c>
      <c r="D131" s="7">
        <v>3332.0000000000005</v>
      </c>
      <c r="E131" s="7">
        <v>0</v>
      </c>
      <c r="F131" s="7">
        <v>246</v>
      </c>
      <c r="G131" s="18" t="s">
        <v>214</v>
      </c>
      <c r="H131" s="16">
        <v>7</v>
      </c>
      <c r="I131" s="16" t="s">
        <v>276</v>
      </c>
      <c r="J131" s="5">
        <v>31</v>
      </c>
      <c r="K131" s="17">
        <v>5.0999999999999996</v>
      </c>
      <c r="L131" s="17">
        <v>6.59</v>
      </c>
      <c r="M131" s="17">
        <v>8.98</v>
      </c>
      <c r="N131" s="17">
        <v>6.92</v>
      </c>
      <c r="O131" s="17">
        <v>3.15</v>
      </c>
      <c r="P131" s="17">
        <v>0</v>
      </c>
      <c r="Q131" s="17">
        <v>0</v>
      </c>
      <c r="R131" s="17">
        <v>0.26</v>
      </c>
      <c r="S131" s="3">
        <v>40</v>
      </c>
      <c r="T131" s="3">
        <v>40</v>
      </c>
      <c r="U131" s="3">
        <v>2604.04</v>
      </c>
      <c r="V131" s="17">
        <v>195.98199600000001</v>
      </c>
      <c r="W131" s="3">
        <v>42.3</v>
      </c>
      <c r="X131" s="3">
        <v>2604.04</v>
      </c>
      <c r="Y131" s="17">
        <v>7.85</v>
      </c>
      <c r="Z131" s="4">
        <v>0</v>
      </c>
      <c r="AA131" s="17">
        <v>6.73</v>
      </c>
      <c r="AB131" s="17">
        <v>10.67</v>
      </c>
      <c r="AC131" s="17">
        <v>14</v>
      </c>
      <c r="AD131" s="5">
        <f t="shared" si="304"/>
        <v>619752.00000000012</v>
      </c>
      <c r="AE131" s="17">
        <f t="shared" si="305"/>
        <v>101959.20000000001</v>
      </c>
      <c r="AF131" s="17">
        <f t="shared" si="306"/>
        <v>131747.28</v>
      </c>
      <c r="AG131" s="17">
        <f t="shared" si="307"/>
        <v>179528.16000000003</v>
      </c>
      <c r="AH131" s="17">
        <f t="shared" si="308"/>
        <v>138344.64000000001</v>
      </c>
      <c r="AI131" s="17">
        <f t="shared" si="309"/>
        <v>62974.8</v>
      </c>
      <c r="AJ131" s="17">
        <f t="shared" si="310"/>
        <v>0</v>
      </c>
      <c r="AK131" s="17">
        <f t="shared" si="311"/>
        <v>0</v>
      </c>
      <c r="AL131" s="17">
        <f t="shared" si="312"/>
        <v>5197.920000000001</v>
      </c>
      <c r="AN131" s="96">
        <f>SUMIF('Page 1'!$L:$L,$B:$B,'Page 1'!$S:$S)</f>
        <v>33.17</v>
      </c>
      <c r="AO131" s="237">
        <f>SUMIF(СиР!$T$25:$Z$25,$AN$5:$AN$244,СиР!$T$26:$Z$26)</f>
        <v>13.89</v>
      </c>
      <c r="AP131" s="238"/>
      <c r="AQ131" s="96">
        <f>SUMIF(СиР!$T$25:$Z$25,$AN$5:$AN$244,СиР!$T$28:$Z$28)</f>
        <v>5.9</v>
      </c>
      <c r="AR131" s="96">
        <f>SUMIF(СиР!$T$25:$Z$25,$AN$5:$AN$244,СиР!$T$29:$Z$29)</f>
        <v>1.53</v>
      </c>
      <c r="AS131" s="96">
        <f>SUMIF(СиР!$T$25:$Z$25,$AN$5:$AN$244,СиР!$T$30:$Z$30)</f>
        <v>0.32</v>
      </c>
      <c r="AT131" s="96">
        <f>SUMIF(СиР!$T$25:$Z$25,$AN$5:$AN$244,СиР!$T$31:$Z$31)</f>
        <v>0.6</v>
      </c>
      <c r="AU131" s="96">
        <f>SUMIF(СиР!$T$25:$Z$25,$AN$5:$AN$244,СиР!$T$32:$Z$32)</f>
        <v>5.01</v>
      </c>
      <c r="AV131" s="96">
        <f>SUMIF(СиР!$T$25:$Z$25,$AN$5:$AN$244,СиР!$T$33:$Z$33)</f>
        <v>4.99</v>
      </c>
      <c r="AW131" s="96">
        <f>SUMIF(СиР!$T$25:$Z$25,$AN$5:$AN$244,СиР!$T$34:$Z$34)</f>
        <v>0</v>
      </c>
      <c r="AX131" s="96">
        <f>SUMIF(СиР!$T$25:$Z$25,$AN$5:$AN$244,СиР!$T$35:$Z$35)</f>
        <v>0</v>
      </c>
      <c r="AY131" s="96">
        <f>SUMIF(СиР!$T$25:$Z$25,$AN$5:$AN$244,СиР!$T$36:$Z$36)</f>
        <v>0</v>
      </c>
      <c r="AZ131" s="98">
        <f>SUMIF(СиР!$T$25:$Z$25,$AN$5:$AN$244,СиР!$T$37:$Z$37)</f>
        <v>0.93</v>
      </c>
      <c r="BA131" s="96">
        <f t="shared" si="268"/>
        <v>37.581610000000005</v>
      </c>
      <c r="BB131" s="237">
        <f t="shared" si="242"/>
        <v>15.737370000000004</v>
      </c>
      <c r="BC131" s="238">
        <f t="shared" si="243"/>
        <v>0</v>
      </c>
      <c r="BD131" s="96">
        <f t="shared" si="244"/>
        <v>6.6847000000000012</v>
      </c>
      <c r="BE131" s="96">
        <f t="shared" si="245"/>
        <v>1.7334900000000002</v>
      </c>
      <c r="BF131" s="96">
        <f t="shared" si="246"/>
        <v>0.36256000000000005</v>
      </c>
      <c r="BG131" s="96">
        <f t="shared" si="247"/>
        <v>0.67980000000000007</v>
      </c>
      <c r="BH131" s="96">
        <f t="shared" si="248"/>
        <v>5.6763300000000001</v>
      </c>
      <c r="BI131" s="96">
        <f t="shared" si="249"/>
        <v>5.65367</v>
      </c>
      <c r="BJ131" s="96">
        <f t="shared" si="250"/>
        <v>0</v>
      </c>
      <c r="BK131" s="96">
        <f t="shared" si="251"/>
        <v>0</v>
      </c>
      <c r="BL131" s="96">
        <f t="shared" si="252"/>
        <v>0</v>
      </c>
      <c r="BM131" s="98">
        <f t="shared" si="253"/>
        <v>1.0536900000000002</v>
      </c>
      <c r="BN131" s="113">
        <f t="shared" si="254"/>
        <v>1473264.1252000006</v>
      </c>
      <c r="BO131" s="250">
        <f t="shared" si="292"/>
        <v>616932.12840000028</v>
      </c>
      <c r="BP131" s="250">
        <f t="shared" si="293"/>
        <v>0</v>
      </c>
      <c r="BQ131" s="113">
        <f t="shared" si="294"/>
        <v>262051.80400000006</v>
      </c>
      <c r="BR131" s="113">
        <f t="shared" si="295"/>
        <v>67955.806800000006</v>
      </c>
      <c r="BS131" s="113">
        <f t="shared" si="296"/>
        <v>14212.979200000002</v>
      </c>
      <c r="BT131" s="113">
        <f t="shared" si="297"/>
        <v>26649.336000000007</v>
      </c>
      <c r="BU131" s="113">
        <f t="shared" si="298"/>
        <v>222521.95560000002</v>
      </c>
      <c r="BV131" s="113">
        <f t="shared" si="299"/>
        <v>221633.64440000002</v>
      </c>
      <c r="BW131" s="113">
        <f t="shared" si="300"/>
        <v>0</v>
      </c>
      <c r="BX131" s="113">
        <f t="shared" si="301"/>
        <v>0</v>
      </c>
      <c r="BY131" s="113">
        <f t="shared" si="302"/>
        <v>0</v>
      </c>
      <c r="BZ131" s="113">
        <f t="shared" si="303"/>
        <v>41306.47080000001</v>
      </c>
    </row>
    <row r="132" spans="1:78" ht="12" customHeight="1" x14ac:dyDescent="0.25">
      <c r="A132" s="18">
        <f t="shared" si="255"/>
        <v>128</v>
      </c>
      <c r="B132" s="6" t="s">
        <v>100</v>
      </c>
      <c r="C132" s="10">
        <f t="shared" si="241"/>
        <v>3359.2</v>
      </c>
      <c r="D132" s="7">
        <v>3359.2</v>
      </c>
      <c r="E132" s="7">
        <v>0</v>
      </c>
      <c r="F132" s="7">
        <v>382.8</v>
      </c>
      <c r="G132" s="18" t="s">
        <v>214</v>
      </c>
      <c r="H132" s="16">
        <v>7</v>
      </c>
      <c r="I132" s="16" t="s">
        <v>276</v>
      </c>
      <c r="J132" s="5">
        <v>31</v>
      </c>
      <c r="K132" s="17">
        <v>5.0999999999999996</v>
      </c>
      <c r="L132" s="17">
        <v>6.59</v>
      </c>
      <c r="M132" s="17">
        <v>8.98</v>
      </c>
      <c r="N132" s="17">
        <v>6.92</v>
      </c>
      <c r="O132" s="17">
        <v>3.15</v>
      </c>
      <c r="P132" s="17">
        <v>0</v>
      </c>
      <c r="Q132" s="17">
        <v>0</v>
      </c>
      <c r="R132" s="17">
        <v>0.26</v>
      </c>
      <c r="S132" s="3">
        <v>40</v>
      </c>
      <c r="T132" s="3">
        <v>40</v>
      </c>
      <c r="U132" s="3">
        <v>2604.04</v>
      </c>
      <c r="V132" s="17">
        <v>195.98199600000001</v>
      </c>
      <c r="W132" s="3">
        <v>42.3</v>
      </c>
      <c r="X132" s="3">
        <v>2604.04</v>
      </c>
      <c r="Y132" s="17">
        <v>7.85</v>
      </c>
      <c r="Z132" s="4">
        <v>0</v>
      </c>
      <c r="AA132" s="17">
        <v>6.73</v>
      </c>
      <c r="AB132" s="17">
        <v>10.67</v>
      </c>
      <c r="AC132" s="17">
        <v>14</v>
      </c>
      <c r="AD132" s="5">
        <f t="shared" si="304"/>
        <v>624811.19999999995</v>
      </c>
      <c r="AE132" s="17">
        <f t="shared" si="305"/>
        <v>102791.51999999999</v>
      </c>
      <c r="AF132" s="17">
        <f t="shared" si="306"/>
        <v>132822.76799999998</v>
      </c>
      <c r="AG132" s="17">
        <f t="shared" si="307"/>
        <v>180993.696</v>
      </c>
      <c r="AH132" s="17">
        <f t="shared" si="308"/>
        <v>139473.984</v>
      </c>
      <c r="AI132" s="17">
        <f t="shared" si="309"/>
        <v>63488.88</v>
      </c>
      <c r="AJ132" s="17">
        <f t="shared" si="310"/>
        <v>0</v>
      </c>
      <c r="AK132" s="17">
        <f t="shared" si="311"/>
        <v>0</v>
      </c>
      <c r="AL132" s="17">
        <f t="shared" si="312"/>
        <v>5240.3519999999999</v>
      </c>
      <c r="AN132" s="96">
        <f>SUMIF('Page 1'!$L:$L,$B:$B,'Page 1'!$S:$S)</f>
        <v>33.17</v>
      </c>
      <c r="AO132" s="237">
        <f>SUMIF(СиР!$T$25:$Z$25,$AN$5:$AN$244,СиР!$T$26:$Z$26)</f>
        <v>13.89</v>
      </c>
      <c r="AP132" s="238"/>
      <c r="AQ132" s="96">
        <f>SUMIF(СиР!$T$25:$Z$25,$AN$5:$AN$244,СиР!$T$28:$Z$28)</f>
        <v>5.9</v>
      </c>
      <c r="AR132" s="96">
        <f>SUMIF(СиР!$T$25:$Z$25,$AN$5:$AN$244,СиР!$T$29:$Z$29)</f>
        <v>1.53</v>
      </c>
      <c r="AS132" s="96">
        <f>SUMIF(СиР!$T$25:$Z$25,$AN$5:$AN$244,СиР!$T$30:$Z$30)</f>
        <v>0.32</v>
      </c>
      <c r="AT132" s="96">
        <f>SUMIF(СиР!$T$25:$Z$25,$AN$5:$AN$244,СиР!$T$31:$Z$31)</f>
        <v>0.6</v>
      </c>
      <c r="AU132" s="96">
        <f>SUMIF(СиР!$T$25:$Z$25,$AN$5:$AN$244,СиР!$T$32:$Z$32)</f>
        <v>5.01</v>
      </c>
      <c r="AV132" s="96">
        <f>SUMIF(СиР!$T$25:$Z$25,$AN$5:$AN$244,СиР!$T$33:$Z$33)</f>
        <v>4.99</v>
      </c>
      <c r="AW132" s="96">
        <f>SUMIF(СиР!$T$25:$Z$25,$AN$5:$AN$244,СиР!$T$34:$Z$34)</f>
        <v>0</v>
      </c>
      <c r="AX132" s="96">
        <f>SUMIF(СиР!$T$25:$Z$25,$AN$5:$AN$244,СиР!$T$35:$Z$35)</f>
        <v>0</v>
      </c>
      <c r="AY132" s="96">
        <f>SUMIF(СиР!$T$25:$Z$25,$AN$5:$AN$244,СиР!$T$36:$Z$36)</f>
        <v>0</v>
      </c>
      <c r="AZ132" s="98">
        <f>SUMIF(СиР!$T$25:$Z$25,$AN$5:$AN$244,СиР!$T$37:$Z$37)</f>
        <v>0.93</v>
      </c>
      <c r="BA132" s="96">
        <f t="shared" si="268"/>
        <v>37.581610000000005</v>
      </c>
      <c r="BB132" s="237">
        <f t="shared" si="242"/>
        <v>15.737370000000004</v>
      </c>
      <c r="BC132" s="238">
        <f t="shared" si="243"/>
        <v>0</v>
      </c>
      <c r="BD132" s="96">
        <f t="shared" si="244"/>
        <v>6.6847000000000012</v>
      </c>
      <c r="BE132" s="96">
        <f t="shared" si="245"/>
        <v>1.7334900000000002</v>
      </c>
      <c r="BF132" s="96">
        <f t="shared" si="246"/>
        <v>0.36256000000000005</v>
      </c>
      <c r="BG132" s="96">
        <f t="shared" si="247"/>
        <v>0.67980000000000007</v>
      </c>
      <c r="BH132" s="96">
        <f t="shared" si="248"/>
        <v>5.6763300000000001</v>
      </c>
      <c r="BI132" s="96">
        <f t="shared" si="249"/>
        <v>5.65367</v>
      </c>
      <c r="BJ132" s="96">
        <f t="shared" si="250"/>
        <v>0</v>
      </c>
      <c r="BK132" s="96">
        <f t="shared" si="251"/>
        <v>0</v>
      </c>
      <c r="BL132" s="96">
        <f t="shared" si="252"/>
        <v>0</v>
      </c>
      <c r="BM132" s="98">
        <f t="shared" si="253"/>
        <v>1.0536900000000002</v>
      </c>
      <c r="BN132" s="113">
        <f t="shared" si="254"/>
        <v>1485290.7711199999</v>
      </c>
      <c r="BO132" s="250">
        <f t="shared" si="292"/>
        <v>621968.30904000008</v>
      </c>
      <c r="BP132" s="250">
        <f t="shared" si="293"/>
        <v>0</v>
      </c>
      <c r="BQ132" s="113">
        <f t="shared" si="294"/>
        <v>264191.0024</v>
      </c>
      <c r="BR132" s="113">
        <f t="shared" si="295"/>
        <v>68510.548079999993</v>
      </c>
      <c r="BS132" s="113">
        <f t="shared" si="296"/>
        <v>14329.00352</v>
      </c>
      <c r="BT132" s="113">
        <f t="shared" si="297"/>
        <v>26866.881600000001</v>
      </c>
      <c r="BU132" s="113">
        <f t="shared" si="298"/>
        <v>224338.46135999999</v>
      </c>
      <c r="BV132" s="113">
        <f t="shared" si="299"/>
        <v>223442.89864</v>
      </c>
      <c r="BW132" s="113">
        <f t="shared" si="300"/>
        <v>0</v>
      </c>
      <c r="BX132" s="113">
        <f t="shared" si="301"/>
        <v>0</v>
      </c>
      <c r="BY132" s="113">
        <f t="shared" si="302"/>
        <v>0</v>
      </c>
      <c r="BZ132" s="113">
        <f t="shared" si="303"/>
        <v>41643.666480000007</v>
      </c>
    </row>
    <row r="133" spans="1:78" ht="12" customHeight="1" x14ac:dyDescent="0.25">
      <c r="A133" s="18">
        <f t="shared" si="255"/>
        <v>129</v>
      </c>
      <c r="B133" s="6" t="s">
        <v>101</v>
      </c>
      <c r="C133" s="10">
        <f t="shared" si="241"/>
        <v>6399.3</v>
      </c>
      <c r="D133" s="7">
        <v>6399.3</v>
      </c>
      <c r="E133" s="7">
        <v>0</v>
      </c>
      <c r="F133" s="7">
        <v>1625.4</v>
      </c>
      <c r="G133" s="18" t="s">
        <v>214</v>
      </c>
      <c r="H133" s="16">
        <v>3</v>
      </c>
      <c r="I133" s="16" t="s">
        <v>276</v>
      </c>
      <c r="J133" s="5">
        <v>45.06</v>
      </c>
      <c r="K133" s="17">
        <v>5.0999999999999996</v>
      </c>
      <c r="L133" s="17">
        <v>8.6300000000000008</v>
      </c>
      <c r="M133" s="17">
        <v>13.43</v>
      </c>
      <c r="N133" s="17">
        <v>6.91</v>
      </c>
      <c r="O133" s="17">
        <v>3.15</v>
      </c>
      <c r="P133" s="17">
        <v>1.81</v>
      </c>
      <c r="Q133" s="17">
        <v>5.77</v>
      </c>
      <c r="R133" s="17">
        <v>0.26</v>
      </c>
      <c r="S133" s="3">
        <v>40</v>
      </c>
      <c r="T133" s="3">
        <v>40</v>
      </c>
      <c r="U133" s="3">
        <v>2604.04</v>
      </c>
      <c r="V133" s="17">
        <v>195.98199600000001</v>
      </c>
      <c r="W133" s="3">
        <v>42.3</v>
      </c>
      <c r="X133" s="3">
        <v>2604.04</v>
      </c>
      <c r="Y133" s="17">
        <v>7.85</v>
      </c>
      <c r="Z133" s="4">
        <v>0</v>
      </c>
      <c r="AA133" s="17">
        <v>6.73</v>
      </c>
      <c r="AB133" s="17">
        <v>10.67</v>
      </c>
      <c r="AC133" s="17">
        <v>14</v>
      </c>
      <c r="AD133" s="5">
        <f t="shared" si="304"/>
        <v>1730114.7480000001</v>
      </c>
      <c r="AE133" s="17">
        <f t="shared" si="305"/>
        <v>195818.58000000002</v>
      </c>
      <c r="AF133" s="17">
        <f t="shared" si="306"/>
        <v>331355.75400000007</v>
      </c>
      <c r="AG133" s="17">
        <f t="shared" si="307"/>
        <v>515655.59400000004</v>
      </c>
      <c r="AH133" s="17">
        <f t="shared" si="308"/>
        <v>265314.978</v>
      </c>
      <c r="AI133" s="17">
        <f t="shared" si="309"/>
        <v>120946.76999999999</v>
      </c>
      <c r="AJ133" s="17">
        <f t="shared" si="310"/>
        <v>69496.398000000001</v>
      </c>
      <c r="AK133" s="17">
        <f t="shared" si="311"/>
        <v>221543.76599999997</v>
      </c>
      <c r="AL133" s="17">
        <f t="shared" si="312"/>
        <v>9982.9080000000013</v>
      </c>
      <c r="AN133" s="96">
        <f>SUMIF('Page 1'!$L:$L,$B:$B,'Page 1'!$S:$S)</f>
        <v>48.44</v>
      </c>
      <c r="AO133" s="237">
        <f>SUMIF(СиР!$T$25:$Z$25,$AN$5:$AN$244,СиР!$T$26:$Z$26)</f>
        <v>18.489999999999998</v>
      </c>
      <c r="AP133" s="238"/>
      <c r="AQ133" s="96">
        <f>SUMIF(СиР!$T$25:$Z$25,$AN$5:$AN$244,СиР!$T$28:$Z$28)</f>
        <v>6.67</v>
      </c>
      <c r="AR133" s="96">
        <f>SUMIF(СиР!$T$25:$Z$25,$AN$5:$AN$244,СиР!$T$29:$Z$29)</f>
        <v>1.53</v>
      </c>
      <c r="AS133" s="96">
        <f>SUMIF(СиР!$T$25:$Z$25,$AN$5:$AN$244,СиР!$T$30:$Z$30)</f>
        <v>0.32</v>
      </c>
      <c r="AT133" s="96">
        <f>SUMIF(СиР!$T$25:$Z$25,$AN$5:$AN$244,СиР!$T$31:$Z$31)</f>
        <v>0.87</v>
      </c>
      <c r="AU133" s="96">
        <f>SUMIF(СиР!$T$25:$Z$25,$AN$5:$AN$244,СиР!$T$32:$Z$32)</f>
        <v>5.01</v>
      </c>
      <c r="AV133" s="96">
        <f>SUMIF(СиР!$T$25:$Z$25,$AN$5:$AN$244,СиР!$T$33:$Z$33)</f>
        <v>4.99</v>
      </c>
      <c r="AW133" s="96">
        <f>SUMIF(СиР!$T$25:$Z$25,$AN$5:$AN$244,СиР!$T$34:$Z$34)</f>
        <v>2.7</v>
      </c>
      <c r="AX133" s="96">
        <f>SUMIF(СиР!$T$25:$Z$25,$AN$5:$AN$244,СиР!$T$35:$Z$35)</f>
        <v>6.46</v>
      </c>
      <c r="AY133" s="96">
        <f>SUMIF(СиР!$T$25:$Z$25,$AN$5:$AN$244,СиР!$T$36:$Z$36)</f>
        <v>0.47</v>
      </c>
      <c r="AZ133" s="98">
        <f>SUMIF(СиР!$T$25:$Z$25,$AN$5:$AN$244,СиР!$T$37:$Z$37)</f>
        <v>0.93</v>
      </c>
      <c r="BA133" s="96">
        <f t="shared" si="268"/>
        <v>54.88252</v>
      </c>
      <c r="BB133" s="237">
        <f t="shared" si="242"/>
        <v>20.949169999999999</v>
      </c>
      <c r="BC133" s="238">
        <f t="shared" si="243"/>
        <v>0</v>
      </c>
      <c r="BD133" s="96">
        <f t="shared" si="244"/>
        <v>7.5571100000000007</v>
      </c>
      <c r="BE133" s="96">
        <f t="shared" si="245"/>
        <v>1.7334900000000002</v>
      </c>
      <c r="BF133" s="96">
        <f t="shared" si="246"/>
        <v>0.36256000000000005</v>
      </c>
      <c r="BG133" s="96">
        <f t="shared" si="247"/>
        <v>0.98571000000000009</v>
      </c>
      <c r="BH133" s="96">
        <f t="shared" si="248"/>
        <v>5.6763300000000001</v>
      </c>
      <c r="BI133" s="96">
        <f t="shared" si="249"/>
        <v>5.65367</v>
      </c>
      <c r="BJ133" s="96">
        <f t="shared" si="250"/>
        <v>3.0591000000000004</v>
      </c>
      <c r="BK133" s="96">
        <f t="shared" si="251"/>
        <v>7.3191800000000002</v>
      </c>
      <c r="BL133" s="96">
        <f t="shared" si="252"/>
        <v>0.53250999999999993</v>
      </c>
      <c r="BM133" s="98">
        <f t="shared" si="253"/>
        <v>1.05369</v>
      </c>
      <c r="BN133" s="113">
        <f t="shared" si="254"/>
        <v>4132061.2863600003</v>
      </c>
      <c r="BO133" s="250">
        <f t="shared" si="292"/>
        <v>1577246.3498099998</v>
      </c>
      <c r="BP133" s="250">
        <f t="shared" si="293"/>
        <v>0</v>
      </c>
      <c r="BQ133" s="113">
        <f t="shared" si="294"/>
        <v>568968.80223000003</v>
      </c>
      <c r="BR133" s="113">
        <f t="shared" si="295"/>
        <v>130513.08357</v>
      </c>
      <c r="BS133" s="113">
        <f t="shared" si="296"/>
        <v>27296.854080000001</v>
      </c>
      <c r="BT133" s="113">
        <f t="shared" si="297"/>
        <v>74213.32203000001</v>
      </c>
      <c r="BU133" s="113">
        <f t="shared" si="298"/>
        <v>427366.37169</v>
      </c>
      <c r="BV133" s="113">
        <f t="shared" si="299"/>
        <v>425660.31831</v>
      </c>
      <c r="BW133" s="113">
        <f t="shared" si="300"/>
        <v>230317.20630000005</v>
      </c>
      <c r="BX133" s="113">
        <f t="shared" si="301"/>
        <v>551055.24174000008</v>
      </c>
      <c r="BY133" s="113">
        <f t="shared" si="302"/>
        <v>40092.254429999994</v>
      </c>
      <c r="BZ133" s="113">
        <f t="shared" si="303"/>
        <v>79331.482169999988</v>
      </c>
    </row>
    <row r="134" spans="1:78" ht="12" customHeight="1" x14ac:dyDescent="0.25">
      <c r="A134" s="18">
        <f t="shared" si="255"/>
        <v>130</v>
      </c>
      <c r="B134" s="6" t="s">
        <v>102</v>
      </c>
      <c r="C134" s="10">
        <f t="shared" si="241"/>
        <v>4686.3</v>
      </c>
      <c r="D134" s="7">
        <v>3481.8</v>
      </c>
      <c r="E134" s="7">
        <v>1204.5</v>
      </c>
      <c r="F134" s="7">
        <v>477.7</v>
      </c>
      <c r="G134" s="18" t="s">
        <v>214</v>
      </c>
      <c r="H134" s="16">
        <v>3</v>
      </c>
      <c r="I134" s="16" t="s">
        <v>276</v>
      </c>
      <c r="J134" s="5">
        <v>45.06</v>
      </c>
      <c r="K134" s="17">
        <v>5.0999999999999996</v>
      </c>
      <c r="L134" s="17">
        <v>8.6300000000000008</v>
      </c>
      <c r="M134" s="17">
        <v>13.43</v>
      </c>
      <c r="N134" s="17">
        <v>6.91</v>
      </c>
      <c r="O134" s="17">
        <v>3.15</v>
      </c>
      <c r="P134" s="17">
        <v>1.81</v>
      </c>
      <c r="Q134" s="17">
        <v>5.77</v>
      </c>
      <c r="R134" s="17">
        <v>0.26</v>
      </c>
      <c r="S134" s="3">
        <v>40</v>
      </c>
      <c r="T134" s="3">
        <v>40</v>
      </c>
      <c r="U134" s="3">
        <v>2604.04</v>
      </c>
      <c r="V134" s="17">
        <v>195.98199600000001</v>
      </c>
      <c r="W134" s="3">
        <v>42.3</v>
      </c>
      <c r="X134" s="3">
        <v>2604.04</v>
      </c>
      <c r="Y134" s="17">
        <v>7.85</v>
      </c>
      <c r="Z134" s="4">
        <v>0</v>
      </c>
      <c r="AA134" s="17">
        <v>6.73</v>
      </c>
      <c r="AB134" s="17">
        <v>10.67</v>
      </c>
      <c r="AC134" s="17">
        <v>14</v>
      </c>
      <c r="AD134" s="5">
        <f t="shared" si="304"/>
        <v>1266988.068</v>
      </c>
      <c r="AE134" s="17">
        <f t="shared" si="305"/>
        <v>143400.78</v>
      </c>
      <c r="AF134" s="17">
        <f t="shared" si="306"/>
        <v>242656.61400000006</v>
      </c>
      <c r="AG134" s="17">
        <f t="shared" si="307"/>
        <v>377622.054</v>
      </c>
      <c r="AH134" s="17">
        <f t="shared" si="308"/>
        <v>194293.99800000002</v>
      </c>
      <c r="AI134" s="17">
        <f t="shared" si="309"/>
        <v>88571.069999999992</v>
      </c>
      <c r="AJ134" s="17">
        <f t="shared" si="310"/>
        <v>50893.218000000008</v>
      </c>
      <c r="AK134" s="17">
        <f t="shared" si="311"/>
        <v>162239.70599999998</v>
      </c>
      <c r="AL134" s="17">
        <f t="shared" si="312"/>
        <v>7310.6280000000006</v>
      </c>
      <c r="AN134" s="96">
        <f>SUMIF('Page 1'!$L:$L,$B:$B,'Page 1'!$S:$S)</f>
        <v>48.44</v>
      </c>
      <c r="AO134" s="237">
        <f>SUMIF(СиР!$T$25:$Z$25,$AN$5:$AN$244,СиР!$T$26:$Z$26)</f>
        <v>18.489999999999998</v>
      </c>
      <c r="AP134" s="238"/>
      <c r="AQ134" s="96">
        <f>SUMIF(СиР!$T$25:$Z$25,$AN$5:$AN$244,СиР!$T$28:$Z$28)</f>
        <v>6.67</v>
      </c>
      <c r="AR134" s="96">
        <f>SUMIF(СиР!$T$25:$Z$25,$AN$5:$AN$244,СиР!$T$29:$Z$29)</f>
        <v>1.53</v>
      </c>
      <c r="AS134" s="96">
        <f>SUMIF(СиР!$T$25:$Z$25,$AN$5:$AN$244,СиР!$T$30:$Z$30)</f>
        <v>0.32</v>
      </c>
      <c r="AT134" s="96">
        <f>SUMIF(СиР!$T$25:$Z$25,$AN$5:$AN$244,СиР!$T$31:$Z$31)</f>
        <v>0.87</v>
      </c>
      <c r="AU134" s="96">
        <f>SUMIF(СиР!$T$25:$Z$25,$AN$5:$AN$244,СиР!$T$32:$Z$32)</f>
        <v>5.01</v>
      </c>
      <c r="AV134" s="96">
        <f>SUMIF(СиР!$T$25:$Z$25,$AN$5:$AN$244,СиР!$T$33:$Z$33)</f>
        <v>4.99</v>
      </c>
      <c r="AW134" s="96">
        <f>SUMIF(СиР!$T$25:$Z$25,$AN$5:$AN$244,СиР!$T$34:$Z$34)</f>
        <v>2.7</v>
      </c>
      <c r="AX134" s="96">
        <f>SUMIF(СиР!$T$25:$Z$25,$AN$5:$AN$244,СиР!$T$35:$Z$35)</f>
        <v>6.46</v>
      </c>
      <c r="AY134" s="96">
        <f>SUMIF(СиР!$T$25:$Z$25,$AN$5:$AN$244,СиР!$T$36:$Z$36)</f>
        <v>0.47</v>
      </c>
      <c r="AZ134" s="98">
        <f>SUMIF(СиР!$T$25:$Z$25,$AN$5:$AN$244,СиР!$T$37:$Z$37)</f>
        <v>0.93</v>
      </c>
      <c r="BA134" s="96">
        <f t="shared" si="268"/>
        <v>54.88252</v>
      </c>
      <c r="BB134" s="237">
        <f t="shared" ref="BB134:BB197" si="313">$BA134*AO134/$AN134</f>
        <v>20.949169999999999</v>
      </c>
      <c r="BC134" s="238">
        <f t="shared" ref="BC134:BC197" si="314">$BA134*AP134/$AN134</f>
        <v>0</v>
      </c>
      <c r="BD134" s="96">
        <f t="shared" ref="BD134:BD197" si="315">$BA134*AQ134/$AN134</f>
        <v>7.5571100000000007</v>
      </c>
      <c r="BE134" s="96">
        <f t="shared" ref="BE134:BE197" si="316">$BA134*AR134/$AN134</f>
        <v>1.7334900000000002</v>
      </c>
      <c r="BF134" s="96">
        <f t="shared" ref="BF134:BF197" si="317">$BA134*AS134/$AN134</f>
        <v>0.36256000000000005</v>
      </c>
      <c r="BG134" s="96">
        <f t="shared" ref="BG134:BG197" si="318">$BA134*AT134/$AN134</f>
        <v>0.98571000000000009</v>
      </c>
      <c r="BH134" s="96">
        <f t="shared" ref="BH134:BH197" si="319">$BA134*AU134/$AN134</f>
        <v>5.6763300000000001</v>
      </c>
      <c r="BI134" s="96">
        <f t="shared" ref="BI134:BI197" si="320">$BA134*AV134/$AN134</f>
        <v>5.65367</v>
      </c>
      <c r="BJ134" s="96">
        <f t="shared" ref="BJ134:BJ197" si="321">$BA134*AW134/$AN134</f>
        <v>3.0591000000000004</v>
      </c>
      <c r="BK134" s="96">
        <f t="shared" ref="BK134:BK197" si="322">$BA134*AX134/$AN134</f>
        <v>7.3191800000000002</v>
      </c>
      <c r="BL134" s="96">
        <f t="shared" ref="BL134:BL197" si="323">$BA134*AY134/$AN134</f>
        <v>0.53250999999999993</v>
      </c>
      <c r="BM134" s="98">
        <f t="shared" ref="BM134:BM197" si="324">$BA134*AZ134/$AN134</f>
        <v>1.05369</v>
      </c>
      <c r="BN134" s="113">
        <f t="shared" ref="BN134:BN197" si="325">SUM(BO134:BZ134)</f>
        <v>3025968.2787599997</v>
      </c>
      <c r="BO134" s="250">
        <f t="shared" si="292"/>
        <v>1155040.3277099999</v>
      </c>
      <c r="BP134" s="250">
        <f t="shared" si="293"/>
        <v>0</v>
      </c>
      <c r="BQ134" s="113">
        <f t="shared" si="294"/>
        <v>416664.08793000004</v>
      </c>
      <c r="BR134" s="113">
        <f t="shared" si="295"/>
        <v>95576.61987000001</v>
      </c>
      <c r="BS134" s="113">
        <f t="shared" si="296"/>
        <v>19989.881280000001</v>
      </c>
      <c r="BT134" s="113">
        <f t="shared" si="297"/>
        <v>54347.489730000008</v>
      </c>
      <c r="BU134" s="113">
        <f t="shared" si="298"/>
        <v>312966.57879</v>
      </c>
      <c r="BV134" s="113">
        <f t="shared" si="299"/>
        <v>311717.21121000004</v>
      </c>
      <c r="BW134" s="113">
        <f t="shared" si="300"/>
        <v>168664.62330000004</v>
      </c>
      <c r="BX134" s="113">
        <f t="shared" si="301"/>
        <v>403545.72834000003</v>
      </c>
      <c r="BY134" s="113">
        <f t="shared" si="302"/>
        <v>29360.138129999996</v>
      </c>
      <c r="BZ134" s="113">
        <f t="shared" si="303"/>
        <v>58095.592469999996</v>
      </c>
    </row>
    <row r="135" spans="1:78" ht="12" customHeight="1" x14ac:dyDescent="0.25">
      <c r="A135" s="18">
        <f t="shared" ref="A135:A198" si="326">A134+1</f>
        <v>131</v>
      </c>
      <c r="B135" s="6" t="s">
        <v>103</v>
      </c>
      <c r="C135" s="10">
        <f t="shared" si="241"/>
        <v>6395.7</v>
      </c>
      <c r="D135" s="7">
        <v>6395.7</v>
      </c>
      <c r="E135" s="7">
        <v>0</v>
      </c>
      <c r="F135" s="7">
        <v>654.4</v>
      </c>
      <c r="G135" s="18" t="s">
        <v>214</v>
      </c>
      <c r="H135" s="16">
        <v>7</v>
      </c>
      <c r="I135" s="16" t="s">
        <v>276</v>
      </c>
      <c r="J135" s="5">
        <v>31</v>
      </c>
      <c r="K135" s="17">
        <v>5.0999999999999996</v>
      </c>
      <c r="L135" s="17">
        <v>6.59</v>
      </c>
      <c r="M135" s="17">
        <v>8.98</v>
      </c>
      <c r="N135" s="17">
        <v>6.92</v>
      </c>
      <c r="O135" s="17">
        <v>3.15</v>
      </c>
      <c r="P135" s="17">
        <v>0</v>
      </c>
      <c r="Q135" s="17">
        <v>0</v>
      </c>
      <c r="R135" s="17">
        <v>0.26</v>
      </c>
      <c r="S135" s="3">
        <v>40</v>
      </c>
      <c r="T135" s="3">
        <v>40</v>
      </c>
      <c r="U135" s="3">
        <v>2604.04</v>
      </c>
      <c r="V135" s="17">
        <v>195.98199600000001</v>
      </c>
      <c r="W135" s="3">
        <v>42.3</v>
      </c>
      <c r="X135" s="3">
        <v>2604.04</v>
      </c>
      <c r="Y135" s="17">
        <v>7.85</v>
      </c>
      <c r="Z135" s="4">
        <v>0</v>
      </c>
      <c r="AA135" s="17">
        <v>6.73</v>
      </c>
      <c r="AB135" s="17">
        <v>10.67</v>
      </c>
      <c r="AC135" s="17">
        <v>14</v>
      </c>
      <c r="AD135" s="5">
        <f t="shared" si="304"/>
        <v>1189600.2</v>
      </c>
      <c r="AE135" s="17">
        <f t="shared" si="305"/>
        <v>195708.41999999998</v>
      </c>
      <c r="AF135" s="17">
        <f t="shared" si="306"/>
        <v>252885.978</v>
      </c>
      <c r="AG135" s="17">
        <f t="shared" si="307"/>
        <v>344600.31599999999</v>
      </c>
      <c r="AH135" s="17">
        <f t="shared" si="308"/>
        <v>265549.46399999998</v>
      </c>
      <c r="AI135" s="17">
        <f t="shared" si="309"/>
        <v>120878.72999999998</v>
      </c>
      <c r="AJ135" s="17">
        <f t="shared" si="310"/>
        <v>0</v>
      </c>
      <c r="AK135" s="17">
        <f t="shared" si="311"/>
        <v>0</v>
      </c>
      <c r="AL135" s="17">
        <f t="shared" si="312"/>
        <v>9977.2920000000013</v>
      </c>
      <c r="AN135" s="96">
        <f>SUMIF('Page 1'!$L:$L,$B:$B,'Page 1'!$S:$S)</f>
        <v>33.17</v>
      </c>
      <c r="AO135" s="237">
        <f>SUMIF(СиР!$T$25:$Z$25,$AN$5:$AN$244,СиР!$T$26:$Z$26)</f>
        <v>13.89</v>
      </c>
      <c r="AP135" s="238"/>
      <c r="AQ135" s="96">
        <f>SUMIF(СиР!$T$25:$Z$25,$AN$5:$AN$244,СиР!$T$28:$Z$28)</f>
        <v>5.9</v>
      </c>
      <c r="AR135" s="96">
        <f>SUMIF(СиР!$T$25:$Z$25,$AN$5:$AN$244,СиР!$T$29:$Z$29)</f>
        <v>1.53</v>
      </c>
      <c r="AS135" s="96">
        <f>SUMIF(СиР!$T$25:$Z$25,$AN$5:$AN$244,СиР!$T$30:$Z$30)</f>
        <v>0.32</v>
      </c>
      <c r="AT135" s="96">
        <f>SUMIF(СиР!$T$25:$Z$25,$AN$5:$AN$244,СиР!$T$31:$Z$31)</f>
        <v>0.6</v>
      </c>
      <c r="AU135" s="96">
        <f>SUMIF(СиР!$T$25:$Z$25,$AN$5:$AN$244,СиР!$T$32:$Z$32)</f>
        <v>5.01</v>
      </c>
      <c r="AV135" s="96">
        <f>SUMIF(СиР!$T$25:$Z$25,$AN$5:$AN$244,СиР!$T$33:$Z$33)</f>
        <v>4.99</v>
      </c>
      <c r="AW135" s="96">
        <f>SUMIF(СиР!$T$25:$Z$25,$AN$5:$AN$244,СиР!$T$34:$Z$34)</f>
        <v>0</v>
      </c>
      <c r="AX135" s="96">
        <f>SUMIF(СиР!$T$25:$Z$25,$AN$5:$AN$244,СиР!$T$35:$Z$35)</f>
        <v>0</v>
      </c>
      <c r="AY135" s="96">
        <f>SUMIF(СиР!$T$25:$Z$25,$AN$5:$AN$244,СиР!$T$36:$Z$36)</f>
        <v>0</v>
      </c>
      <c r="AZ135" s="98">
        <f>SUMIF(СиР!$T$25:$Z$25,$AN$5:$AN$244,СиР!$T$37:$Z$37)</f>
        <v>0.93</v>
      </c>
      <c r="BA135" s="96">
        <f t="shared" si="268"/>
        <v>37.581610000000005</v>
      </c>
      <c r="BB135" s="237">
        <f t="shared" si="313"/>
        <v>15.737370000000004</v>
      </c>
      <c r="BC135" s="238">
        <f t="shared" si="314"/>
        <v>0</v>
      </c>
      <c r="BD135" s="96">
        <f t="shared" si="315"/>
        <v>6.6847000000000012</v>
      </c>
      <c r="BE135" s="96">
        <f t="shared" si="316"/>
        <v>1.7334900000000002</v>
      </c>
      <c r="BF135" s="96">
        <f t="shared" si="317"/>
        <v>0.36256000000000005</v>
      </c>
      <c r="BG135" s="96">
        <f t="shared" si="318"/>
        <v>0.67980000000000007</v>
      </c>
      <c r="BH135" s="96">
        <f t="shared" si="319"/>
        <v>5.6763300000000001</v>
      </c>
      <c r="BI135" s="96">
        <f t="shared" si="320"/>
        <v>5.65367</v>
      </c>
      <c r="BJ135" s="96">
        <f t="shared" si="321"/>
        <v>0</v>
      </c>
      <c r="BK135" s="96">
        <f t="shared" si="322"/>
        <v>0</v>
      </c>
      <c r="BL135" s="96">
        <f t="shared" si="323"/>
        <v>0</v>
      </c>
      <c r="BM135" s="98">
        <f t="shared" si="324"/>
        <v>1.0536900000000002</v>
      </c>
      <c r="BN135" s="113">
        <f t="shared" si="325"/>
        <v>2827897.76877</v>
      </c>
      <c r="BO135" s="250">
        <f t="shared" si="292"/>
        <v>1184187.5190900003</v>
      </c>
      <c r="BP135" s="250">
        <f t="shared" si="293"/>
        <v>0</v>
      </c>
      <c r="BQ135" s="113">
        <f t="shared" si="294"/>
        <v>503002.61790000001</v>
      </c>
      <c r="BR135" s="113">
        <f t="shared" si="295"/>
        <v>130439.66193</v>
      </c>
      <c r="BS135" s="113">
        <f t="shared" si="296"/>
        <v>27281.497919999998</v>
      </c>
      <c r="BT135" s="113">
        <f t="shared" si="297"/>
        <v>51152.808600000004</v>
      </c>
      <c r="BU135" s="113">
        <f t="shared" si="298"/>
        <v>427125.95180999994</v>
      </c>
      <c r="BV135" s="113">
        <f t="shared" si="299"/>
        <v>425420.85819</v>
      </c>
      <c r="BW135" s="113">
        <f t="shared" si="300"/>
        <v>0</v>
      </c>
      <c r="BX135" s="113">
        <f t="shared" si="301"/>
        <v>0</v>
      </c>
      <c r="BY135" s="113">
        <f t="shared" si="302"/>
        <v>0</v>
      </c>
      <c r="BZ135" s="113">
        <f t="shared" si="303"/>
        <v>79286.853330000013</v>
      </c>
    </row>
    <row r="136" spans="1:78" ht="12" customHeight="1" x14ac:dyDescent="0.25">
      <c r="A136" s="18">
        <f t="shared" si="326"/>
        <v>132</v>
      </c>
      <c r="B136" s="6" t="s">
        <v>104</v>
      </c>
      <c r="C136" s="10">
        <f t="shared" si="241"/>
        <v>4049.3</v>
      </c>
      <c r="D136" s="7">
        <v>3428</v>
      </c>
      <c r="E136" s="7">
        <v>621.29999999999995</v>
      </c>
      <c r="F136" s="7">
        <v>540.6</v>
      </c>
      <c r="G136" s="18" t="s">
        <v>214</v>
      </c>
      <c r="H136" s="16">
        <v>3</v>
      </c>
      <c r="I136" s="16" t="s">
        <v>276</v>
      </c>
      <c r="J136" s="5">
        <v>45.06</v>
      </c>
      <c r="K136" s="17">
        <v>5.0999999999999996</v>
      </c>
      <c r="L136" s="17">
        <v>8.6300000000000008</v>
      </c>
      <c r="M136" s="17">
        <v>13.43</v>
      </c>
      <c r="N136" s="17">
        <v>6.91</v>
      </c>
      <c r="O136" s="17">
        <v>3.15</v>
      </c>
      <c r="P136" s="17">
        <v>1.81</v>
      </c>
      <c r="Q136" s="17">
        <v>5.77</v>
      </c>
      <c r="R136" s="17">
        <v>0.26</v>
      </c>
      <c r="S136" s="3">
        <v>40</v>
      </c>
      <c r="T136" s="3">
        <v>40</v>
      </c>
      <c r="U136" s="3">
        <v>2604.04</v>
      </c>
      <c r="V136" s="17">
        <v>195.98199600000001</v>
      </c>
      <c r="W136" s="3">
        <v>42.3</v>
      </c>
      <c r="X136" s="3">
        <v>2604.04</v>
      </c>
      <c r="Y136" s="17">
        <v>7.85</v>
      </c>
      <c r="Z136" s="4">
        <v>0</v>
      </c>
      <c r="AA136" s="17">
        <v>6.73</v>
      </c>
      <c r="AB136" s="17">
        <v>10.67</v>
      </c>
      <c r="AC136" s="17">
        <v>14</v>
      </c>
      <c r="AD136" s="5">
        <f t="shared" si="304"/>
        <v>1094768.7480000001</v>
      </c>
      <c r="AE136" s="17">
        <f t="shared" si="305"/>
        <v>123908.58</v>
      </c>
      <c r="AF136" s="17">
        <f t="shared" si="306"/>
        <v>209672.75400000002</v>
      </c>
      <c r="AG136" s="17">
        <f t="shared" si="307"/>
        <v>326292.59400000004</v>
      </c>
      <c r="AH136" s="17">
        <f t="shared" si="308"/>
        <v>167883.978</v>
      </c>
      <c r="AI136" s="17">
        <f t="shared" si="309"/>
        <v>76531.77</v>
      </c>
      <c r="AJ136" s="17">
        <f t="shared" si="310"/>
        <v>43975.398000000001</v>
      </c>
      <c r="AK136" s="17">
        <f t="shared" si="311"/>
        <v>140186.766</v>
      </c>
      <c r="AL136" s="17">
        <f t="shared" si="312"/>
        <v>6316.9079999999994</v>
      </c>
      <c r="AN136" s="96">
        <f>SUMIF('Page 1'!$L:$L,$B:$B,'Page 1'!$S:$S)</f>
        <v>48.44</v>
      </c>
      <c r="AO136" s="237">
        <f>SUMIF(СиР!$T$25:$Z$25,$AN$5:$AN$244,СиР!$T$26:$Z$26)</f>
        <v>18.489999999999998</v>
      </c>
      <c r="AP136" s="238"/>
      <c r="AQ136" s="96">
        <f>SUMIF(СиР!$T$25:$Z$25,$AN$5:$AN$244,СиР!$T$28:$Z$28)</f>
        <v>6.67</v>
      </c>
      <c r="AR136" s="96">
        <f>SUMIF(СиР!$T$25:$Z$25,$AN$5:$AN$244,СиР!$T$29:$Z$29)</f>
        <v>1.53</v>
      </c>
      <c r="AS136" s="96">
        <f>SUMIF(СиР!$T$25:$Z$25,$AN$5:$AN$244,СиР!$T$30:$Z$30)</f>
        <v>0.32</v>
      </c>
      <c r="AT136" s="96">
        <f>SUMIF(СиР!$T$25:$Z$25,$AN$5:$AN$244,СиР!$T$31:$Z$31)</f>
        <v>0.87</v>
      </c>
      <c r="AU136" s="96">
        <f>SUMIF(СиР!$T$25:$Z$25,$AN$5:$AN$244,СиР!$T$32:$Z$32)</f>
        <v>5.01</v>
      </c>
      <c r="AV136" s="96">
        <f>SUMIF(СиР!$T$25:$Z$25,$AN$5:$AN$244,СиР!$T$33:$Z$33)</f>
        <v>4.99</v>
      </c>
      <c r="AW136" s="96">
        <f>SUMIF(СиР!$T$25:$Z$25,$AN$5:$AN$244,СиР!$T$34:$Z$34)</f>
        <v>2.7</v>
      </c>
      <c r="AX136" s="96">
        <f>SUMIF(СиР!$T$25:$Z$25,$AN$5:$AN$244,СиР!$T$35:$Z$35)</f>
        <v>6.46</v>
      </c>
      <c r="AY136" s="96">
        <f>SUMIF(СиР!$T$25:$Z$25,$AN$5:$AN$244,СиР!$T$36:$Z$36)</f>
        <v>0.47</v>
      </c>
      <c r="AZ136" s="98">
        <f>SUMIF(СиР!$T$25:$Z$25,$AN$5:$AN$244,СиР!$T$37:$Z$37)</f>
        <v>0.93</v>
      </c>
      <c r="BA136" s="96">
        <f t="shared" si="268"/>
        <v>54.88252</v>
      </c>
      <c r="BB136" s="237">
        <f t="shared" si="313"/>
        <v>20.949169999999999</v>
      </c>
      <c r="BC136" s="238">
        <f t="shared" si="314"/>
        <v>0</v>
      </c>
      <c r="BD136" s="96">
        <f t="shared" si="315"/>
        <v>7.5571100000000007</v>
      </c>
      <c r="BE136" s="96">
        <f t="shared" si="316"/>
        <v>1.7334900000000002</v>
      </c>
      <c r="BF136" s="96">
        <f t="shared" si="317"/>
        <v>0.36256000000000005</v>
      </c>
      <c r="BG136" s="96">
        <f t="shared" si="318"/>
        <v>0.98571000000000009</v>
      </c>
      <c r="BH136" s="96">
        <f t="shared" si="319"/>
        <v>5.6763300000000001</v>
      </c>
      <c r="BI136" s="96">
        <f t="shared" si="320"/>
        <v>5.65367</v>
      </c>
      <c r="BJ136" s="96">
        <f t="shared" si="321"/>
        <v>3.0591000000000004</v>
      </c>
      <c r="BK136" s="96">
        <f t="shared" si="322"/>
        <v>7.3191800000000002</v>
      </c>
      <c r="BL136" s="96">
        <f t="shared" si="323"/>
        <v>0.53250999999999993</v>
      </c>
      <c r="BM136" s="98">
        <f t="shared" si="324"/>
        <v>1.05369</v>
      </c>
      <c r="BN136" s="113">
        <f t="shared" si="325"/>
        <v>2614654.0663600001</v>
      </c>
      <c r="BO136" s="250">
        <f t="shared" si="292"/>
        <v>998037.85480999993</v>
      </c>
      <c r="BP136" s="250">
        <f t="shared" si="293"/>
        <v>0</v>
      </c>
      <c r="BQ136" s="113">
        <f t="shared" si="294"/>
        <v>360027.71723000001</v>
      </c>
      <c r="BR136" s="113">
        <f t="shared" si="295"/>
        <v>82585.068570000003</v>
      </c>
      <c r="BS136" s="113">
        <f t="shared" si="296"/>
        <v>17272.694080000001</v>
      </c>
      <c r="BT136" s="113">
        <f t="shared" si="297"/>
        <v>46960.137030000005</v>
      </c>
      <c r="BU136" s="113">
        <f t="shared" si="298"/>
        <v>270425.61669</v>
      </c>
      <c r="BV136" s="113">
        <f t="shared" si="299"/>
        <v>269346.07331000001</v>
      </c>
      <c r="BW136" s="113">
        <f t="shared" si="300"/>
        <v>145738.35630000004</v>
      </c>
      <c r="BX136" s="113">
        <f t="shared" si="301"/>
        <v>348692.51174000005</v>
      </c>
      <c r="BY136" s="113">
        <f t="shared" si="302"/>
        <v>25369.269429999997</v>
      </c>
      <c r="BZ136" s="113">
        <f t="shared" si="303"/>
        <v>50198.767169999999</v>
      </c>
    </row>
    <row r="137" spans="1:78" ht="12" customHeight="1" x14ac:dyDescent="0.25">
      <c r="A137" s="18">
        <f t="shared" si="326"/>
        <v>133</v>
      </c>
      <c r="B137" s="6" t="s">
        <v>105</v>
      </c>
      <c r="C137" s="10">
        <f t="shared" si="241"/>
        <v>3494.8</v>
      </c>
      <c r="D137" s="7">
        <v>3494.8</v>
      </c>
      <c r="E137" s="7">
        <v>0</v>
      </c>
      <c r="F137" s="7">
        <v>393.2</v>
      </c>
      <c r="G137" s="18" t="s">
        <v>287</v>
      </c>
      <c r="H137" s="16">
        <v>7</v>
      </c>
      <c r="I137" s="16" t="s">
        <v>276</v>
      </c>
      <c r="J137" s="5">
        <v>31</v>
      </c>
      <c r="K137" s="17">
        <v>5.0999999999999996</v>
      </c>
      <c r="L137" s="17">
        <v>6.59</v>
      </c>
      <c r="M137" s="17">
        <v>8.98</v>
      </c>
      <c r="N137" s="17">
        <v>6.92</v>
      </c>
      <c r="O137" s="17">
        <v>3.15</v>
      </c>
      <c r="P137" s="17">
        <v>0</v>
      </c>
      <c r="Q137" s="17">
        <v>0</v>
      </c>
      <c r="R137" s="17">
        <v>0.26</v>
      </c>
      <c r="S137" s="3">
        <v>40</v>
      </c>
      <c r="T137" s="3">
        <v>40</v>
      </c>
      <c r="U137" s="3">
        <v>2604.04</v>
      </c>
      <c r="V137" s="17">
        <v>195.98199600000001</v>
      </c>
      <c r="W137" s="3">
        <v>42.3</v>
      </c>
      <c r="X137" s="3">
        <v>2604.04</v>
      </c>
      <c r="Y137" s="17">
        <v>7.85</v>
      </c>
      <c r="Z137" s="4">
        <v>0</v>
      </c>
      <c r="AA137" s="17">
        <v>6.73</v>
      </c>
      <c r="AB137" s="17">
        <v>10.67</v>
      </c>
      <c r="AC137" s="17">
        <v>14</v>
      </c>
      <c r="AD137" s="5">
        <f t="shared" si="304"/>
        <v>650032.80000000005</v>
      </c>
      <c r="AE137" s="17">
        <f t="shared" si="305"/>
        <v>106940.88</v>
      </c>
      <c r="AF137" s="17">
        <f t="shared" si="306"/>
        <v>138184.39199999999</v>
      </c>
      <c r="AG137" s="17">
        <f t="shared" si="307"/>
        <v>188299.82400000002</v>
      </c>
      <c r="AH137" s="17">
        <f t="shared" si="308"/>
        <v>145104.09599999999</v>
      </c>
      <c r="AI137" s="17">
        <f t="shared" si="309"/>
        <v>66051.72</v>
      </c>
      <c r="AJ137" s="17">
        <f t="shared" si="310"/>
        <v>0</v>
      </c>
      <c r="AK137" s="17">
        <f t="shared" si="311"/>
        <v>0</v>
      </c>
      <c r="AL137" s="17">
        <f t="shared" si="312"/>
        <v>5451.8879999999999</v>
      </c>
      <c r="AN137" s="96">
        <f>SUMIF('Page 1'!$L:$L,$B:$B,'Page 1'!$S:$S)</f>
        <v>33.17</v>
      </c>
      <c r="AO137" s="237">
        <f>SUMIF(СиР!$T$25:$Z$25,$AN$5:$AN$244,СиР!$T$26:$Z$26)</f>
        <v>13.89</v>
      </c>
      <c r="AP137" s="238"/>
      <c r="AQ137" s="96">
        <f>SUMIF(СиР!$T$25:$Z$25,$AN$5:$AN$244,СиР!$T$28:$Z$28)</f>
        <v>5.9</v>
      </c>
      <c r="AR137" s="96">
        <f>SUMIF(СиР!$T$25:$Z$25,$AN$5:$AN$244,СиР!$T$29:$Z$29)</f>
        <v>1.53</v>
      </c>
      <c r="AS137" s="96">
        <f>SUMIF(СиР!$T$25:$Z$25,$AN$5:$AN$244,СиР!$T$30:$Z$30)</f>
        <v>0.32</v>
      </c>
      <c r="AT137" s="96">
        <f>SUMIF(СиР!$T$25:$Z$25,$AN$5:$AN$244,СиР!$T$31:$Z$31)</f>
        <v>0.6</v>
      </c>
      <c r="AU137" s="96">
        <f>SUMIF(СиР!$T$25:$Z$25,$AN$5:$AN$244,СиР!$T$32:$Z$32)</f>
        <v>5.01</v>
      </c>
      <c r="AV137" s="96">
        <f>SUMIF(СиР!$T$25:$Z$25,$AN$5:$AN$244,СиР!$T$33:$Z$33)</f>
        <v>4.99</v>
      </c>
      <c r="AW137" s="96">
        <f>SUMIF(СиР!$T$25:$Z$25,$AN$5:$AN$244,СиР!$T$34:$Z$34)</f>
        <v>0</v>
      </c>
      <c r="AX137" s="96">
        <f>SUMIF(СиР!$T$25:$Z$25,$AN$5:$AN$244,СиР!$T$35:$Z$35)</f>
        <v>0</v>
      </c>
      <c r="AY137" s="96">
        <f>SUMIF(СиР!$T$25:$Z$25,$AN$5:$AN$244,СиР!$T$36:$Z$36)</f>
        <v>0</v>
      </c>
      <c r="AZ137" s="98">
        <f>SUMIF(СиР!$T$25:$Z$25,$AN$5:$AN$244,СиР!$T$37:$Z$37)</f>
        <v>0.93</v>
      </c>
      <c r="BA137" s="96">
        <f t="shared" si="268"/>
        <v>37.581610000000005</v>
      </c>
      <c r="BB137" s="237">
        <f t="shared" si="313"/>
        <v>15.737370000000004</v>
      </c>
      <c r="BC137" s="238">
        <f t="shared" si="314"/>
        <v>0</v>
      </c>
      <c r="BD137" s="96">
        <f t="shared" si="315"/>
        <v>6.6847000000000012</v>
      </c>
      <c r="BE137" s="96">
        <f t="shared" si="316"/>
        <v>1.7334900000000002</v>
      </c>
      <c r="BF137" s="96">
        <f t="shared" si="317"/>
        <v>0.36256000000000005</v>
      </c>
      <c r="BG137" s="96">
        <f t="shared" si="318"/>
        <v>0.67980000000000007</v>
      </c>
      <c r="BH137" s="96">
        <f t="shared" si="319"/>
        <v>5.6763300000000001</v>
      </c>
      <c r="BI137" s="96">
        <f t="shared" si="320"/>
        <v>5.65367</v>
      </c>
      <c r="BJ137" s="96">
        <f t="shared" si="321"/>
        <v>0</v>
      </c>
      <c r="BK137" s="96">
        <f t="shared" si="322"/>
        <v>0</v>
      </c>
      <c r="BL137" s="96">
        <f t="shared" si="323"/>
        <v>0</v>
      </c>
      <c r="BM137" s="98">
        <f t="shared" si="324"/>
        <v>1.0536900000000002</v>
      </c>
      <c r="BN137" s="113">
        <f t="shared" si="325"/>
        <v>1545247.1382800003</v>
      </c>
      <c r="BO137" s="250">
        <f t="shared" si="292"/>
        <v>647075.15076000022</v>
      </c>
      <c r="BP137" s="250">
        <f t="shared" si="293"/>
        <v>0</v>
      </c>
      <c r="BQ137" s="113">
        <f t="shared" si="294"/>
        <v>274855.53560000006</v>
      </c>
      <c r="BR137" s="113">
        <f t="shared" si="295"/>
        <v>71276.096520000006</v>
      </c>
      <c r="BS137" s="113">
        <f t="shared" si="296"/>
        <v>14907.418880000001</v>
      </c>
      <c r="BT137" s="113">
        <f t="shared" si="297"/>
        <v>27951.410400000004</v>
      </c>
      <c r="BU137" s="113">
        <f t="shared" si="298"/>
        <v>233394.27684000001</v>
      </c>
      <c r="BV137" s="113">
        <f t="shared" si="299"/>
        <v>232462.56316000002</v>
      </c>
      <c r="BW137" s="113">
        <f t="shared" si="300"/>
        <v>0</v>
      </c>
      <c r="BX137" s="113">
        <f t="shared" si="301"/>
        <v>0</v>
      </c>
      <c r="BY137" s="113">
        <f t="shared" si="302"/>
        <v>0</v>
      </c>
      <c r="BZ137" s="113">
        <f t="shared" si="303"/>
        <v>43324.686120000013</v>
      </c>
    </row>
    <row r="138" spans="1:78" ht="12" customHeight="1" x14ac:dyDescent="0.25">
      <c r="A138" s="18">
        <f t="shared" si="326"/>
        <v>134</v>
      </c>
      <c r="B138" s="6" t="s">
        <v>106</v>
      </c>
      <c r="C138" s="10">
        <f t="shared" si="241"/>
        <v>7614.56</v>
      </c>
      <c r="D138" s="7">
        <v>7614.56</v>
      </c>
      <c r="E138" s="7">
        <v>0</v>
      </c>
      <c r="F138" s="7">
        <v>1937.4</v>
      </c>
      <c r="G138" s="18" t="s">
        <v>214</v>
      </c>
      <c r="H138" s="16">
        <v>3</v>
      </c>
      <c r="I138" s="16" t="s">
        <v>276</v>
      </c>
      <c r="J138" s="5">
        <v>45.06</v>
      </c>
      <c r="K138" s="17">
        <v>5.0999999999999996</v>
      </c>
      <c r="L138" s="17">
        <v>8.6300000000000008</v>
      </c>
      <c r="M138" s="17">
        <v>13.43</v>
      </c>
      <c r="N138" s="17">
        <v>6.91</v>
      </c>
      <c r="O138" s="17">
        <v>3.15</v>
      </c>
      <c r="P138" s="17">
        <v>1.81</v>
      </c>
      <c r="Q138" s="17">
        <v>5.77</v>
      </c>
      <c r="R138" s="17">
        <v>0.26</v>
      </c>
      <c r="S138" s="3">
        <v>40</v>
      </c>
      <c r="T138" s="3">
        <v>40</v>
      </c>
      <c r="U138" s="3">
        <v>2604.04</v>
      </c>
      <c r="V138" s="17">
        <v>195.98199600000001</v>
      </c>
      <c r="W138" s="3">
        <v>42.3</v>
      </c>
      <c r="X138" s="3">
        <v>2604.04</v>
      </c>
      <c r="Y138" s="17">
        <v>7.85</v>
      </c>
      <c r="Z138" s="4">
        <v>0</v>
      </c>
      <c r="AA138" s="17">
        <v>6.73</v>
      </c>
      <c r="AB138" s="17">
        <v>10.67</v>
      </c>
      <c r="AC138" s="17">
        <v>14</v>
      </c>
      <c r="AD138" s="5">
        <f t="shared" si="304"/>
        <v>2058672.4416000005</v>
      </c>
      <c r="AE138" s="17">
        <f t="shared" si="305"/>
        <v>233005.53600000002</v>
      </c>
      <c r="AF138" s="17">
        <f t="shared" si="306"/>
        <v>394281.91680000006</v>
      </c>
      <c r="AG138" s="17">
        <f t="shared" si="307"/>
        <v>613581.24479999999</v>
      </c>
      <c r="AH138" s="17">
        <f t="shared" si="308"/>
        <v>315699.65760000004</v>
      </c>
      <c r="AI138" s="17">
        <f t="shared" si="309"/>
        <v>143915.18400000001</v>
      </c>
      <c r="AJ138" s="17">
        <f t="shared" si="310"/>
        <v>82694.121599999999</v>
      </c>
      <c r="AK138" s="17">
        <f t="shared" si="311"/>
        <v>263616.06719999999</v>
      </c>
      <c r="AL138" s="17">
        <f t="shared" si="312"/>
        <v>11878.713600000001</v>
      </c>
      <c r="AN138" s="96">
        <f>SUMIF('Page 1'!$L:$L,$B:$B,'Page 1'!$S:$S)</f>
        <v>48.44</v>
      </c>
      <c r="AO138" s="237">
        <f>SUMIF(СиР!$T$25:$Z$25,$AN$5:$AN$244,СиР!$T$26:$Z$26)</f>
        <v>18.489999999999998</v>
      </c>
      <c r="AP138" s="238"/>
      <c r="AQ138" s="96">
        <f>SUMIF(СиР!$T$25:$Z$25,$AN$5:$AN$244,СиР!$T$28:$Z$28)</f>
        <v>6.67</v>
      </c>
      <c r="AR138" s="96">
        <f>SUMIF(СиР!$T$25:$Z$25,$AN$5:$AN$244,СиР!$T$29:$Z$29)</f>
        <v>1.53</v>
      </c>
      <c r="AS138" s="96">
        <f>SUMIF(СиР!$T$25:$Z$25,$AN$5:$AN$244,СиР!$T$30:$Z$30)</f>
        <v>0.32</v>
      </c>
      <c r="AT138" s="96">
        <f>SUMIF(СиР!$T$25:$Z$25,$AN$5:$AN$244,СиР!$T$31:$Z$31)</f>
        <v>0.87</v>
      </c>
      <c r="AU138" s="96">
        <f>SUMIF(СиР!$T$25:$Z$25,$AN$5:$AN$244,СиР!$T$32:$Z$32)</f>
        <v>5.01</v>
      </c>
      <c r="AV138" s="96">
        <f>SUMIF(СиР!$T$25:$Z$25,$AN$5:$AN$244,СиР!$T$33:$Z$33)</f>
        <v>4.99</v>
      </c>
      <c r="AW138" s="96">
        <f>SUMIF(СиР!$T$25:$Z$25,$AN$5:$AN$244,СиР!$T$34:$Z$34)</f>
        <v>2.7</v>
      </c>
      <c r="AX138" s="96">
        <f>SUMIF(СиР!$T$25:$Z$25,$AN$5:$AN$244,СиР!$T$35:$Z$35)</f>
        <v>6.46</v>
      </c>
      <c r="AY138" s="96">
        <f>SUMIF(СиР!$T$25:$Z$25,$AN$5:$AN$244,СиР!$T$36:$Z$36)</f>
        <v>0.47</v>
      </c>
      <c r="AZ138" s="98">
        <f>SUMIF(СиР!$T$25:$Z$25,$AN$5:$AN$244,СиР!$T$37:$Z$37)</f>
        <v>0.93</v>
      </c>
      <c r="BA138" s="96">
        <f t="shared" si="268"/>
        <v>54.88252</v>
      </c>
      <c r="BB138" s="237">
        <f t="shared" si="313"/>
        <v>20.949169999999999</v>
      </c>
      <c r="BC138" s="238">
        <f t="shared" si="314"/>
        <v>0</v>
      </c>
      <c r="BD138" s="96">
        <f t="shared" si="315"/>
        <v>7.5571100000000007</v>
      </c>
      <c r="BE138" s="96">
        <f t="shared" si="316"/>
        <v>1.7334900000000002</v>
      </c>
      <c r="BF138" s="96">
        <f t="shared" si="317"/>
        <v>0.36256000000000005</v>
      </c>
      <c r="BG138" s="96">
        <f t="shared" si="318"/>
        <v>0.98571000000000009</v>
      </c>
      <c r="BH138" s="96">
        <f t="shared" si="319"/>
        <v>5.6763300000000001</v>
      </c>
      <c r="BI138" s="96">
        <f t="shared" si="320"/>
        <v>5.65367</v>
      </c>
      <c r="BJ138" s="96">
        <f t="shared" si="321"/>
        <v>3.0591000000000004</v>
      </c>
      <c r="BK138" s="96">
        <f t="shared" si="322"/>
        <v>7.3191800000000002</v>
      </c>
      <c r="BL138" s="96">
        <f t="shared" si="323"/>
        <v>0.53250999999999993</v>
      </c>
      <c r="BM138" s="98">
        <f t="shared" si="324"/>
        <v>1.05369</v>
      </c>
      <c r="BN138" s="113">
        <f t="shared" si="325"/>
        <v>4916760.9877120005</v>
      </c>
      <c r="BO138" s="250">
        <f t="shared" si="292"/>
        <v>1876773.5479519998</v>
      </c>
      <c r="BP138" s="250">
        <f t="shared" si="293"/>
        <v>0</v>
      </c>
      <c r="BQ138" s="113">
        <f t="shared" si="294"/>
        <v>677018.90561600006</v>
      </c>
      <c r="BR138" s="113">
        <f t="shared" si="295"/>
        <v>155298.189744</v>
      </c>
      <c r="BS138" s="113">
        <f t="shared" si="296"/>
        <v>32480.667136000004</v>
      </c>
      <c r="BT138" s="113">
        <f t="shared" si="297"/>
        <v>88306.81377600001</v>
      </c>
      <c r="BU138" s="113">
        <f t="shared" si="298"/>
        <v>508525.44484800001</v>
      </c>
      <c r="BV138" s="113">
        <f t="shared" si="299"/>
        <v>506495.40315200004</v>
      </c>
      <c r="BW138" s="113">
        <f t="shared" si="300"/>
        <v>274055.62896000006</v>
      </c>
      <c r="BX138" s="113">
        <f t="shared" si="301"/>
        <v>655703.46780800004</v>
      </c>
      <c r="BY138" s="113">
        <f t="shared" si="302"/>
        <v>47705.979855999991</v>
      </c>
      <c r="BZ138" s="113">
        <f t="shared" si="303"/>
        <v>94396.938863999996</v>
      </c>
    </row>
    <row r="139" spans="1:78" ht="12" customHeight="1" x14ac:dyDescent="0.25">
      <c r="A139" s="18">
        <f t="shared" si="326"/>
        <v>135</v>
      </c>
      <c r="B139" s="6" t="s">
        <v>107</v>
      </c>
      <c r="C139" s="10">
        <f t="shared" si="241"/>
        <v>5017.28</v>
      </c>
      <c r="D139" s="7">
        <v>5017.28</v>
      </c>
      <c r="E139" s="7">
        <v>0</v>
      </c>
      <c r="F139" s="7">
        <v>860.8</v>
      </c>
      <c r="G139" s="18" t="s">
        <v>214</v>
      </c>
      <c r="H139" s="16">
        <v>1</v>
      </c>
      <c r="I139" s="16" t="s">
        <v>276</v>
      </c>
      <c r="J139" s="5">
        <v>44.8</v>
      </c>
      <c r="K139" s="17">
        <v>5.0999999999999996</v>
      </c>
      <c r="L139" s="17">
        <v>8.6300000000000008</v>
      </c>
      <c r="M139" s="17">
        <v>13.43</v>
      </c>
      <c r="N139" s="17">
        <v>6.91</v>
      </c>
      <c r="O139" s="17">
        <v>3.15</v>
      </c>
      <c r="P139" s="17">
        <v>1.81</v>
      </c>
      <c r="Q139" s="17">
        <v>5.77</v>
      </c>
      <c r="R139" s="17">
        <v>0</v>
      </c>
      <c r="S139" s="3">
        <v>40</v>
      </c>
      <c r="T139" s="3">
        <v>40</v>
      </c>
      <c r="U139" s="3">
        <v>2604.04</v>
      </c>
      <c r="V139" s="17">
        <v>195.98199600000001</v>
      </c>
      <c r="W139" s="3">
        <v>42.3</v>
      </c>
      <c r="X139" s="3">
        <v>2604.04</v>
      </c>
      <c r="Y139" s="17">
        <v>0</v>
      </c>
      <c r="Z139" s="4">
        <v>0</v>
      </c>
      <c r="AA139" s="17">
        <v>5.05</v>
      </c>
      <c r="AB139" s="17">
        <v>10.67</v>
      </c>
      <c r="AC139" s="17">
        <v>14</v>
      </c>
      <c r="AD139" s="5">
        <f t="shared" si="304"/>
        <v>1348644.8639999998</v>
      </c>
      <c r="AE139" s="17">
        <f t="shared" si="305"/>
        <v>153528.76799999998</v>
      </c>
      <c r="AF139" s="17">
        <f t="shared" si="306"/>
        <v>259794.75839999999</v>
      </c>
      <c r="AG139" s="17">
        <f t="shared" si="307"/>
        <v>404292.42239999998</v>
      </c>
      <c r="AH139" s="17">
        <f t="shared" si="308"/>
        <v>208016.42879999999</v>
      </c>
      <c r="AI139" s="17">
        <f t="shared" si="309"/>
        <v>94826.59199999999</v>
      </c>
      <c r="AJ139" s="17">
        <f t="shared" si="310"/>
        <v>54487.660799999998</v>
      </c>
      <c r="AK139" s="17">
        <f t="shared" si="311"/>
        <v>173698.23359999998</v>
      </c>
      <c r="AL139" s="17">
        <f t="shared" si="312"/>
        <v>0</v>
      </c>
      <c r="AN139" s="96">
        <f>SUMIF('Page 1'!$L:$L,$B:$B,'Page 1'!$S:$S)</f>
        <v>48.16</v>
      </c>
      <c r="AO139" s="237">
        <f>SUMIF(СиР!$T$25:$Z$25,$AN$5:$AN$244,СиР!$T$26:$Z$26)</f>
        <v>18.649999999999999</v>
      </c>
      <c r="AP139" s="238"/>
      <c r="AQ139" s="96">
        <f>SUMIF(СиР!$T$25:$Z$25,$AN$5:$AN$244,СиР!$T$28:$Z$28)</f>
        <v>7.16</v>
      </c>
      <c r="AR139" s="96">
        <f>SUMIF(СиР!$T$25:$Z$25,$AN$5:$AN$244,СиР!$T$29:$Z$29)</f>
        <v>1.53</v>
      </c>
      <c r="AS139" s="96">
        <f>SUMIF(СиР!$T$25:$Z$25,$AN$5:$AN$244,СиР!$T$30:$Z$30)</f>
        <v>0.32</v>
      </c>
      <c r="AT139" s="96">
        <f>SUMIF(СиР!$T$25:$Z$25,$AN$5:$AN$244,СиР!$T$31:$Z$31)</f>
        <v>0.87</v>
      </c>
      <c r="AU139" s="96">
        <f>SUMIF(СиР!$T$25:$Z$25,$AN$5:$AN$244,СиР!$T$32:$Z$32)</f>
        <v>5.01</v>
      </c>
      <c r="AV139" s="96">
        <f>SUMIF(СиР!$T$25:$Z$25,$AN$5:$AN$244,СиР!$T$33:$Z$33)</f>
        <v>4.99</v>
      </c>
      <c r="AW139" s="96">
        <f>SUMIF(СиР!$T$25:$Z$25,$AN$5:$AN$244,СиР!$T$34:$Z$34)</f>
        <v>2.7</v>
      </c>
      <c r="AX139" s="96">
        <f>SUMIF(СиР!$T$25:$Z$25,$AN$5:$AN$244,СиР!$T$35:$Z$35)</f>
        <v>6.46</v>
      </c>
      <c r="AY139" s="96">
        <f>SUMIF(СиР!$T$25:$Z$25,$AN$5:$AN$244,СиР!$T$36:$Z$36)</f>
        <v>0.47</v>
      </c>
      <c r="AZ139" s="98">
        <f>SUMIF(СиР!$T$25:$Z$25,$AN$5:$AN$244,СиР!$T$37:$Z$37)</f>
        <v>0</v>
      </c>
      <c r="BA139" s="96">
        <f t="shared" si="268"/>
        <v>54.565279999999994</v>
      </c>
      <c r="BB139" s="237">
        <f t="shared" si="313"/>
        <v>21.130449999999996</v>
      </c>
      <c r="BC139" s="238">
        <f t="shared" si="314"/>
        <v>0</v>
      </c>
      <c r="BD139" s="96">
        <f t="shared" si="315"/>
        <v>8.1122800000000002</v>
      </c>
      <c r="BE139" s="96">
        <f t="shared" si="316"/>
        <v>1.7334900000000002</v>
      </c>
      <c r="BF139" s="96">
        <f t="shared" si="317"/>
        <v>0.36255999999999999</v>
      </c>
      <c r="BG139" s="96">
        <f t="shared" si="318"/>
        <v>0.98570999999999998</v>
      </c>
      <c r="BH139" s="96">
        <f t="shared" si="319"/>
        <v>5.6763299999999992</v>
      </c>
      <c r="BI139" s="96">
        <f t="shared" si="320"/>
        <v>5.6536700000000009</v>
      </c>
      <c r="BJ139" s="96">
        <f t="shared" si="321"/>
        <v>3.0591000000000004</v>
      </c>
      <c r="BK139" s="96">
        <f t="shared" si="322"/>
        <v>7.3191800000000002</v>
      </c>
      <c r="BL139" s="96">
        <f t="shared" si="323"/>
        <v>0.53250999999999993</v>
      </c>
      <c r="BM139" s="98">
        <f t="shared" si="324"/>
        <v>0</v>
      </c>
      <c r="BN139" s="113">
        <f t="shared" si="325"/>
        <v>3220957.2899839994</v>
      </c>
      <c r="BO139" s="250">
        <f t="shared" si="292"/>
        <v>1247318.3857599997</v>
      </c>
      <c r="BP139" s="250">
        <f t="shared" si="293"/>
        <v>0</v>
      </c>
      <c r="BQ139" s="113">
        <f t="shared" si="294"/>
        <v>478863.25158400001</v>
      </c>
      <c r="BR139" s="113">
        <f t="shared" si="295"/>
        <v>102326.923872</v>
      </c>
      <c r="BS139" s="113">
        <f t="shared" si="296"/>
        <v>21401.709567999998</v>
      </c>
      <c r="BT139" s="113">
        <f t="shared" si="297"/>
        <v>58185.897887999992</v>
      </c>
      <c r="BU139" s="113">
        <f t="shared" si="298"/>
        <v>335070.51542399998</v>
      </c>
      <c r="BV139" s="113">
        <f t="shared" si="299"/>
        <v>333732.90857600007</v>
      </c>
      <c r="BW139" s="113">
        <f t="shared" si="300"/>
        <v>180576.92448000002</v>
      </c>
      <c r="BX139" s="113">
        <f t="shared" si="301"/>
        <v>432047.01190400001</v>
      </c>
      <c r="BY139" s="113">
        <f t="shared" si="302"/>
        <v>31433.760927999992</v>
      </c>
      <c r="BZ139" s="113">
        <f t="shared" si="303"/>
        <v>0</v>
      </c>
    </row>
    <row r="140" spans="1:78" ht="12" customHeight="1" x14ac:dyDescent="0.25">
      <c r="A140" s="18">
        <f t="shared" si="326"/>
        <v>136</v>
      </c>
      <c r="B140" s="6" t="s">
        <v>108</v>
      </c>
      <c r="C140" s="10">
        <f t="shared" si="241"/>
        <v>9584.2799999999916</v>
      </c>
      <c r="D140" s="7">
        <v>9508.9799999999923</v>
      </c>
      <c r="E140" s="7">
        <v>75.3</v>
      </c>
      <c r="F140" s="7">
        <v>1379.8</v>
      </c>
      <c r="G140" s="18" t="s">
        <v>214</v>
      </c>
      <c r="H140" s="16">
        <v>3</v>
      </c>
      <c r="I140" s="16" t="s">
        <v>276</v>
      </c>
      <c r="J140" s="5">
        <v>45.06</v>
      </c>
      <c r="K140" s="17">
        <v>5.0999999999999996</v>
      </c>
      <c r="L140" s="17">
        <v>8.6300000000000008</v>
      </c>
      <c r="M140" s="17">
        <v>13.43</v>
      </c>
      <c r="N140" s="17">
        <v>6.91</v>
      </c>
      <c r="O140" s="17">
        <v>3.15</v>
      </c>
      <c r="P140" s="17">
        <v>1.81</v>
      </c>
      <c r="Q140" s="17">
        <v>5.77</v>
      </c>
      <c r="R140" s="17">
        <v>0.26</v>
      </c>
      <c r="S140" s="3">
        <v>40</v>
      </c>
      <c r="T140" s="3">
        <v>40</v>
      </c>
      <c r="U140" s="3">
        <v>2604.04</v>
      </c>
      <c r="V140" s="17">
        <v>195.98199600000001</v>
      </c>
      <c r="W140" s="3">
        <v>42.3</v>
      </c>
      <c r="X140" s="3">
        <v>2604.04</v>
      </c>
      <c r="Y140" s="17">
        <v>7.85</v>
      </c>
      <c r="Z140" s="4">
        <v>0</v>
      </c>
      <c r="AA140" s="17">
        <v>6.73</v>
      </c>
      <c r="AB140" s="17">
        <v>10.67</v>
      </c>
      <c r="AC140" s="17">
        <v>14</v>
      </c>
      <c r="AD140" s="5">
        <f t="shared" si="304"/>
        <v>2591205.9407999981</v>
      </c>
      <c r="AE140" s="17">
        <f t="shared" si="305"/>
        <v>293278.9679999997</v>
      </c>
      <c r="AF140" s="17">
        <f t="shared" si="306"/>
        <v>496274.01839999965</v>
      </c>
      <c r="AG140" s="17">
        <f t="shared" si="307"/>
        <v>772301.28239999921</v>
      </c>
      <c r="AH140" s="17">
        <f t="shared" si="308"/>
        <v>397364.24879999971</v>
      </c>
      <c r="AI140" s="17">
        <f t="shared" si="309"/>
        <v>181142.89199999982</v>
      </c>
      <c r="AJ140" s="17">
        <f t="shared" si="310"/>
        <v>104085.28079999992</v>
      </c>
      <c r="AK140" s="17">
        <f t="shared" si="311"/>
        <v>331807.77359999967</v>
      </c>
      <c r="AL140" s="17">
        <f t="shared" si="312"/>
        <v>14951.476799999986</v>
      </c>
      <c r="AN140" s="96">
        <f>SUMIF('Page 1'!$L:$L,$B:$B,'Page 1'!$S:$S)</f>
        <v>48.44</v>
      </c>
      <c r="AO140" s="237">
        <f>SUMIF(СиР!$T$25:$Z$25,$AN$5:$AN$244,СиР!$T$26:$Z$26)</f>
        <v>18.489999999999998</v>
      </c>
      <c r="AP140" s="238"/>
      <c r="AQ140" s="96">
        <f>SUMIF(СиР!$T$25:$Z$25,$AN$5:$AN$244,СиР!$T$28:$Z$28)</f>
        <v>6.67</v>
      </c>
      <c r="AR140" s="96">
        <f>SUMIF(СиР!$T$25:$Z$25,$AN$5:$AN$244,СиР!$T$29:$Z$29)</f>
        <v>1.53</v>
      </c>
      <c r="AS140" s="96">
        <f>SUMIF(СиР!$T$25:$Z$25,$AN$5:$AN$244,СиР!$T$30:$Z$30)</f>
        <v>0.32</v>
      </c>
      <c r="AT140" s="96">
        <f>SUMIF(СиР!$T$25:$Z$25,$AN$5:$AN$244,СиР!$T$31:$Z$31)</f>
        <v>0.87</v>
      </c>
      <c r="AU140" s="96">
        <f>SUMIF(СиР!$T$25:$Z$25,$AN$5:$AN$244,СиР!$T$32:$Z$32)</f>
        <v>5.01</v>
      </c>
      <c r="AV140" s="96">
        <f>SUMIF(СиР!$T$25:$Z$25,$AN$5:$AN$244,СиР!$T$33:$Z$33)</f>
        <v>4.99</v>
      </c>
      <c r="AW140" s="96">
        <f>SUMIF(СиР!$T$25:$Z$25,$AN$5:$AN$244,СиР!$T$34:$Z$34)</f>
        <v>2.7</v>
      </c>
      <c r="AX140" s="96">
        <f>SUMIF(СиР!$T$25:$Z$25,$AN$5:$AN$244,СиР!$T$35:$Z$35)</f>
        <v>6.46</v>
      </c>
      <c r="AY140" s="96">
        <f>SUMIF(СиР!$T$25:$Z$25,$AN$5:$AN$244,СиР!$T$36:$Z$36)</f>
        <v>0.47</v>
      </c>
      <c r="AZ140" s="98">
        <f>SUMIF(СиР!$T$25:$Z$25,$AN$5:$AN$244,СиР!$T$37:$Z$37)</f>
        <v>0.93</v>
      </c>
      <c r="BA140" s="96">
        <f t="shared" si="268"/>
        <v>54.88252</v>
      </c>
      <c r="BB140" s="237">
        <f t="shared" si="313"/>
        <v>20.949169999999999</v>
      </c>
      <c r="BC140" s="238">
        <f t="shared" si="314"/>
        <v>0</v>
      </c>
      <c r="BD140" s="96">
        <f t="shared" si="315"/>
        <v>7.5571100000000007</v>
      </c>
      <c r="BE140" s="96">
        <f t="shared" si="316"/>
        <v>1.7334900000000002</v>
      </c>
      <c r="BF140" s="96">
        <f t="shared" si="317"/>
        <v>0.36256000000000005</v>
      </c>
      <c r="BG140" s="96">
        <f t="shared" si="318"/>
        <v>0.98571000000000009</v>
      </c>
      <c r="BH140" s="96">
        <f t="shared" si="319"/>
        <v>5.6763300000000001</v>
      </c>
      <c r="BI140" s="96">
        <f t="shared" si="320"/>
        <v>5.65367</v>
      </c>
      <c r="BJ140" s="96">
        <f t="shared" si="321"/>
        <v>3.0591000000000004</v>
      </c>
      <c r="BK140" s="96">
        <f t="shared" si="322"/>
        <v>7.3191800000000002</v>
      </c>
      <c r="BL140" s="96">
        <f t="shared" si="323"/>
        <v>0.53250999999999993</v>
      </c>
      <c r="BM140" s="98">
        <f t="shared" si="324"/>
        <v>1.05369</v>
      </c>
      <c r="BN140" s="113">
        <f t="shared" si="325"/>
        <v>6188619.4342559949</v>
      </c>
      <c r="BO140" s="250">
        <f t="shared" si="292"/>
        <v>2362253.7848759978</v>
      </c>
      <c r="BP140" s="250">
        <f t="shared" si="293"/>
        <v>0</v>
      </c>
      <c r="BQ140" s="113">
        <f t="shared" si="294"/>
        <v>852148.87750799931</v>
      </c>
      <c r="BR140" s="113">
        <f t="shared" si="295"/>
        <v>195470.43217199983</v>
      </c>
      <c r="BS140" s="113">
        <f t="shared" si="296"/>
        <v>40882.704767999967</v>
      </c>
      <c r="BT140" s="113">
        <f t="shared" si="297"/>
        <v>111149.85358799991</v>
      </c>
      <c r="BU140" s="113">
        <f t="shared" si="298"/>
        <v>640069.84652399935</v>
      </c>
      <c r="BV140" s="113">
        <f t="shared" si="299"/>
        <v>637514.67747599946</v>
      </c>
      <c r="BW140" s="113">
        <f t="shared" si="300"/>
        <v>344947.82147999975</v>
      </c>
      <c r="BX140" s="113">
        <f t="shared" si="301"/>
        <v>825319.60250399925</v>
      </c>
      <c r="BY140" s="113">
        <f t="shared" si="302"/>
        <v>60046.47262799993</v>
      </c>
      <c r="BZ140" s="113">
        <f t="shared" si="303"/>
        <v>118815.36073199988</v>
      </c>
    </row>
    <row r="141" spans="1:78" ht="12" customHeight="1" x14ac:dyDescent="0.25">
      <c r="A141" s="18">
        <f t="shared" si="326"/>
        <v>137</v>
      </c>
      <c r="B141" s="6" t="s">
        <v>109</v>
      </c>
      <c r="C141" s="10">
        <f t="shared" ref="C141:C207" si="327">SUM(D141:E141)</f>
        <v>3036.2</v>
      </c>
      <c r="D141" s="7">
        <v>3036.2</v>
      </c>
      <c r="E141" s="7">
        <v>0</v>
      </c>
      <c r="F141" s="7">
        <v>498</v>
      </c>
      <c r="G141" s="18" t="s">
        <v>214</v>
      </c>
      <c r="H141" s="16">
        <v>3</v>
      </c>
      <c r="I141" s="16" t="s">
        <v>276</v>
      </c>
      <c r="J141" s="5">
        <v>45.06</v>
      </c>
      <c r="K141" s="17">
        <v>5.0999999999999996</v>
      </c>
      <c r="L141" s="17">
        <v>8.6300000000000008</v>
      </c>
      <c r="M141" s="17">
        <v>13.43</v>
      </c>
      <c r="N141" s="17">
        <v>6.91</v>
      </c>
      <c r="O141" s="17">
        <v>3.15</v>
      </c>
      <c r="P141" s="17">
        <v>1.81</v>
      </c>
      <c r="Q141" s="17">
        <v>5.77</v>
      </c>
      <c r="R141" s="17">
        <v>0.26</v>
      </c>
      <c r="S141" s="3">
        <v>40</v>
      </c>
      <c r="T141" s="3">
        <v>40</v>
      </c>
      <c r="U141" s="3">
        <v>2604.04</v>
      </c>
      <c r="V141" s="17">
        <v>195.98199600000001</v>
      </c>
      <c r="W141" s="3">
        <v>42.3</v>
      </c>
      <c r="X141" s="3">
        <v>2604.04</v>
      </c>
      <c r="Y141" s="17">
        <v>7.85</v>
      </c>
      <c r="Z141" s="4">
        <v>0</v>
      </c>
      <c r="AA141" s="17">
        <v>6.73</v>
      </c>
      <c r="AB141" s="17">
        <v>10.67</v>
      </c>
      <c r="AC141" s="17">
        <v>14</v>
      </c>
      <c r="AD141" s="5">
        <f t="shared" si="304"/>
        <v>820867.03199999989</v>
      </c>
      <c r="AE141" s="17">
        <f t="shared" si="305"/>
        <v>92907.719999999987</v>
      </c>
      <c r="AF141" s="17">
        <f t="shared" si="306"/>
        <v>157214.43599999999</v>
      </c>
      <c r="AG141" s="17">
        <f t="shared" si="307"/>
        <v>244656.99599999998</v>
      </c>
      <c r="AH141" s="17">
        <f t="shared" si="308"/>
        <v>125880.852</v>
      </c>
      <c r="AI141" s="17">
        <f t="shared" si="309"/>
        <v>57384.179999999993</v>
      </c>
      <c r="AJ141" s="17">
        <f t="shared" si="310"/>
        <v>32973.131999999998</v>
      </c>
      <c r="AK141" s="17">
        <f t="shared" si="311"/>
        <v>105113.24399999998</v>
      </c>
      <c r="AL141" s="17">
        <f t="shared" si="312"/>
        <v>4736.4719999999998</v>
      </c>
      <c r="AN141" s="96">
        <f>SUMIF('Page 1'!$L:$L,$B:$B,'Page 1'!$S:$S)</f>
        <v>48.44</v>
      </c>
      <c r="AO141" s="237">
        <f>SUMIF(СиР!$T$25:$Z$25,$AN$5:$AN$244,СиР!$T$26:$Z$26)</f>
        <v>18.489999999999998</v>
      </c>
      <c r="AP141" s="238"/>
      <c r="AQ141" s="96">
        <f>SUMIF(СиР!$T$25:$Z$25,$AN$5:$AN$244,СиР!$T$28:$Z$28)</f>
        <v>6.67</v>
      </c>
      <c r="AR141" s="96">
        <f>SUMIF(СиР!$T$25:$Z$25,$AN$5:$AN$244,СиР!$T$29:$Z$29)</f>
        <v>1.53</v>
      </c>
      <c r="AS141" s="96">
        <f>SUMIF(СиР!$T$25:$Z$25,$AN$5:$AN$244,СиР!$T$30:$Z$30)</f>
        <v>0.32</v>
      </c>
      <c r="AT141" s="96">
        <f>SUMIF(СиР!$T$25:$Z$25,$AN$5:$AN$244,СиР!$T$31:$Z$31)</f>
        <v>0.87</v>
      </c>
      <c r="AU141" s="96">
        <f>SUMIF(СиР!$T$25:$Z$25,$AN$5:$AN$244,СиР!$T$32:$Z$32)</f>
        <v>5.01</v>
      </c>
      <c r="AV141" s="96">
        <f>SUMIF(СиР!$T$25:$Z$25,$AN$5:$AN$244,СиР!$T$33:$Z$33)</f>
        <v>4.99</v>
      </c>
      <c r="AW141" s="96">
        <f>SUMIF(СиР!$T$25:$Z$25,$AN$5:$AN$244,СиР!$T$34:$Z$34)</f>
        <v>2.7</v>
      </c>
      <c r="AX141" s="96">
        <f>SUMIF(СиР!$T$25:$Z$25,$AN$5:$AN$244,СиР!$T$35:$Z$35)</f>
        <v>6.46</v>
      </c>
      <c r="AY141" s="96">
        <f>SUMIF(СиР!$T$25:$Z$25,$AN$5:$AN$244,СиР!$T$36:$Z$36)</f>
        <v>0.47</v>
      </c>
      <c r="AZ141" s="98">
        <f>SUMIF(СиР!$T$25:$Z$25,$AN$5:$AN$244,СиР!$T$37:$Z$37)</f>
        <v>0.93</v>
      </c>
      <c r="BA141" s="96">
        <f t="shared" si="268"/>
        <v>54.88252</v>
      </c>
      <c r="BB141" s="237">
        <f t="shared" si="313"/>
        <v>20.949169999999999</v>
      </c>
      <c r="BC141" s="238">
        <f t="shared" si="314"/>
        <v>0</v>
      </c>
      <c r="BD141" s="96">
        <f t="shared" si="315"/>
        <v>7.5571100000000007</v>
      </c>
      <c r="BE141" s="96">
        <f t="shared" si="316"/>
        <v>1.7334900000000002</v>
      </c>
      <c r="BF141" s="96">
        <f t="shared" si="317"/>
        <v>0.36256000000000005</v>
      </c>
      <c r="BG141" s="96">
        <f t="shared" si="318"/>
        <v>0.98571000000000009</v>
      </c>
      <c r="BH141" s="96">
        <f t="shared" si="319"/>
        <v>5.6763300000000001</v>
      </c>
      <c r="BI141" s="96">
        <f t="shared" si="320"/>
        <v>5.65367</v>
      </c>
      <c r="BJ141" s="96">
        <f t="shared" si="321"/>
        <v>3.0591000000000004</v>
      </c>
      <c r="BK141" s="96">
        <f t="shared" si="322"/>
        <v>7.3191800000000002</v>
      </c>
      <c r="BL141" s="96">
        <f t="shared" si="323"/>
        <v>0.53250999999999993</v>
      </c>
      <c r="BM141" s="98">
        <f t="shared" si="324"/>
        <v>1.05369</v>
      </c>
      <c r="BN141" s="113">
        <f t="shared" si="325"/>
        <v>1960490.1282399998</v>
      </c>
      <c r="BO141" s="250">
        <f t="shared" si="292"/>
        <v>748337.37553999992</v>
      </c>
      <c r="BP141" s="250">
        <f t="shared" si="293"/>
        <v>0</v>
      </c>
      <c r="BQ141" s="113">
        <f t="shared" si="294"/>
        <v>269951.88182000001</v>
      </c>
      <c r="BR141" s="113">
        <f t="shared" si="295"/>
        <v>61922.995379999993</v>
      </c>
      <c r="BS141" s="113">
        <f t="shared" si="296"/>
        <v>12951.21472</v>
      </c>
      <c r="BT141" s="113">
        <f t="shared" si="297"/>
        <v>35211.115020000005</v>
      </c>
      <c r="BU141" s="113">
        <f t="shared" si="298"/>
        <v>202767.45545999997</v>
      </c>
      <c r="BV141" s="113">
        <f t="shared" si="299"/>
        <v>201958.00453999999</v>
      </c>
      <c r="BW141" s="113">
        <f t="shared" si="300"/>
        <v>109275.87420000002</v>
      </c>
      <c r="BX141" s="113">
        <f t="shared" si="301"/>
        <v>261452.64715999999</v>
      </c>
      <c r="BY141" s="113">
        <f t="shared" si="302"/>
        <v>19022.096619999993</v>
      </c>
      <c r="BZ141" s="113">
        <f t="shared" si="303"/>
        <v>37639.467779999992</v>
      </c>
    </row>
    <row r="142" spans="1:78" ht="12" customHeight="1" x14ac:dyDescent="0.25">
      <c r="A142" s="18">
        <f t="shared" si="326"/>
        <v>138</v>
      </c>
      <c r="B142" s="6" t="s">
        <v>110</v>
      </c>
      <c r="C142" s="10">
        <f t="shared" si="327"/>
        <v>3037.3</v>
      </c>
      <c r="D142" s="7">
        <v>3037.3</v>
      </c>
      <c r="E142" s="7">
        <v>0</v>
      </c>
      <c r="F142" s="7">
        <v>489.8</v>
      </c>
      <c r="G142" s="18" t="s">
        <v>214</v>
      </c>
      <c r="H142" s="16">
        <v>3</v>
      </c>
      <c r="I142" s="16" t="s">
        <v>276</v>
      </c>
      <c r="J142" s="5">
        <v>45.06</v>
      </c>
      <c r="K142" s="17">
        <v>5.0999999999999996</v>
      </c>
      <c r="L142" s="17">
        <v>8.6300000000000008</v>
      </c>
      <c r="M142" s="17">
        <v>13.43</v>
      </c>
      <c r="N142" s="17">
        <v>6.91</v>
      </c>
      <c r="O142" s="17">
        <v>3.15</v>
      </c>
      <c r="P142" s="17">
        <v>1.81</v>
      </c>
      <c r="Q142" s="17">
        <v>5.77</v>
      </c>
      <c r="R142" s="17">
        <v>0.26</v>
      </c>
      <c r="S142" s="3">
        <v>40</v>
      </c>
      <c r="T142" s="3">
        <v>40</v>
      </c>
      <c r="U142" s="3">
        <v>2604.04</v>
      </c>
      <c r="V142" s="17">
        <v>195.98199600000001</v>
      </c>
      <c r="W142" s="3">
        <v>42.3</v>
      </c>
      <c r="X142" s="3">
        <v>2604.04</v>
      </c>
      <c r="Y142" s="17">
        <v>7.85</v>
      </c>
      <c r="Z142" s="4">
        <v>0</v>
      </c>
      <c r="AA142" s="17">
        <v>6.73</v>
      </c>
      <c r="AB142" s="17">
        <v>10.67</v>
      </c>
      <c r="AC142" s="17">
        <v>14</v>
      </c>
      <c r="AD142" s="5">
        <f t="shared" si="304"/>
        <v>821164.42800000007</v>
      </c>
      <c r="AE142" s="17">
        <f t="shared" si="305"/>
        <v>92941.38</v>
      </c>
      <c r="AF142" s="17">
        <f t="shared" si="306"/>
        <v>157271.39400000003</v>
      </c>
      <c r="AG142" s="17">
        <f t="shared" si="307"/>
        <v>244745.63399999999</v>
      </c>
      <c r="AH142" s="17">
        <f t="shared" si="308"/>
        <v>125926.45800000001</v>
      </c>
      <c r="AI142" s="17">
        <f t="shared" si="309"/>
        <v>57404.97</v>
      </c>
      <c r="AJ142" s="17">
        <f t="shared" si="310"/>
        <v>32985.078000000009</v>
      </c>
      <c r="AK142" s="17">
        <f t="shared" si="311"/>
        <v>105151.326</v>
      </c>
      <c r="AL142" s="17">
        <f t="shared" si="312"/>
        <v>4738.1880000000001</v>
      </c>
      <c r="AN142" s="96">
        <f>SUMIF('Page 1'!$L:$L,$B:$B,'Page 1'!$S:$S)</f>
        <v>48.44</v>
      </c>
      <c r="AO142" s="237">
        <f>SUMIF(СиР!$T$25:$Z$25,$AN$5:$AN$244,СиР!$T$26:$Z$26)</f>
        <v>18.489999999999998</v>
      </c>
      <c r="AP142" s="238"/>
      <c r="AQ142" s="96">
        <f>SUMIF(СиР!$T$25:$Z$25,$AN$5:$AN$244,СиР!$T$28:$Z$28)</f>
        <v>6.67</v>
      </c>
      <c r="AR142" s="96">
        <f>SUMIF(СиР!$T$25:$Z$25,$AN$5:$AN$244,СиР!$T$29:$Z$29)</f>
        <v>1.53</v>
      </c>
      <c r="AS142" s="96">
        <f>SUMIF(СиР!$T$25:$Z$25,$AN$5:$AN$244,СиР!$T$30:$Z$30)</f>
        <v>0.32</v>
      </c>
      <c r="AT142" s="96">
        <f>SUMIF(СиР!$T$25:$Z$25,$AN$5:$AN$244,СиР!$T$31:$Z$31)</f>
        <v>0.87</v>
      </c>
      <c r="AU142" s="96">
        <f>SUMIF(СиР!$T$25:$Z$25,$AN$5:$AN$244,СиР!$T$32:$Z$32)</f>
        <v>5.01</v>
      </c>
      <c r="AV142" s="96">
        <f>SUMIF(СиР!$T$25:$Z$25,$AN$5:$AN$244,СиР!$T$33:$Z$33)</f>
        <v>4.99</v>
      </c>
      <c r="AW142" s="96">
        <f>SUMIF(СиР!$T$25:$Z$25,$AN$5:$AN$244,СиР!$T$34:$Z$34)</f>
        <v>2.7</v>
      </c>
      <c r="AX142" s="96">
        <f>SUMIF(СиР!$T$25:$Z$25,$AN$5:$AN$244,СиР!$T$35:$Z$35)</f>
        <v>6.46</v>
      </c>
      <c r="AY142" s="96">
        <f>SUMIF(СиР!$T$25:$Z$25,$AN$5:$AN$244,СиР!$T$36:$Z$36)</f>
        <v>0.47</v>
      </c>
      <c r="AZ142" s="98">
        <f>SUMIF(СиР!$T$25:$Z$25,$AN$5:$AN$244,СиР!$T$37:$Z$37)</f>
        <v>0.93</v>
      </c>
      <c r="BA142" s="96">
        <f t="shared" si="268"/>
        <v>54.88252</v>
      </c>
      <c r="BB142" s="237">
        <f t="shared" si="313"/>
        <v>20.949169999999999</v>
      </c>
      <c r="BC142" s="238">
        <f t="shared" si="314"/>
        <v>0</v>
      </c>
      <c r="BD142" s="96">
        <f t="shared" si="315"/>
        <v>7.5571100000000007</v>
      </c>
      <c r="BE142" s="96">
        <f t="shared" si="316"/>
        <v>1.7334900000000002</v>
      </c>
      <c r="BF142" s="96">
        <f t="shared" si="317"/>
        <v>0.36256000000000005</v>
      </c>
      <c r="BG142" s="96">
        <f t="shared" si="318"/>
        <v>0.98571000000000009</v>
      </c>
      <c r="BH142" s="96">
        <f t="shared" si="319"/>
        <v>5.6763300000000001</v>
      </c>
      <c r="BI142" s="96">
        <f t="shared" si="320"/>
        <v>5.65367</v>
      </c>
      <c r="BJ142" s="96">
        <f t="shared" si="321"/>
        <v>3.0591000000000004</v>
      </c>
      <c r="BK142" s="96">
        <f t="shared" si="322"/>
        <v>7.3191800000000002</v>
      </c>
      <c r="BL142" s="96">
        <f t="shared" si="323"/>
        <v>0.53250999999999993</v>
      </c>
      <c r="BM142" s="98">
        <f t="shared" si="324"/>
        <v>1.05369</v>
      </c>
      <c r="BN142" s="113">
        <f t="shared" si="325"/>
        <v>1961200.4039600003</v>
      </c>
      <c r="BO142" s="250">
        <f t="shared" si="292"/>
        <v>748608.49440999993</v>
      </c>
      <c r="BP142" s="250">
        <f t="shared" si="293"/>
        <v>0</v>
      </c>
      <c r="BQ142" s="113">
        <f t="shared" si="294"/>
        <v>270049.68403</v>
      </c>
      <c r="BR142" s="113">
        <f t="shared" si="295"/>
        <v>61945.429770000002</v>
      </c>
      <c r="BS142" s="113">
        <f t="shared" si="296"/>
        <v>12955.90688</v>
      </c>
      <c r="BT142" s="113">
        <f t="shared" si="297"/>
        <v>35223.871830000004</v>
      </c>
      <c r="BU142" s="113">
        <f t="shared" si="298"/>
        <v>202840.91709</v>
      </c>
      <c r="BV142" s="113">
        <f t="shared" si="299"/>
        <v>202031.17291000002</v>
      </c>
      <c r="BW142" s="113">
        <f t="shared" si="300"/>
        <v>109315.46430000002</v>
      </c>
      <c r="BX142" s="113">
        <f t="shared" si="301"/>
        <v>261547.37014000001</v>
      </c>
      <c r="BY142" s="113">
        <f t="shared" si="302"/>
        <v>19028.988229999995</v>
      </c>
      <c r="BZ142" s="113">
        <f t="shared" si="303"/>
        <v>37653.104370000001</v>
      </c>
    </row>
    <row r="143" spans="1:78" ht="12" customHeight="1" x14ac:dyDescent="0.25">
      <c r="A143" s="18">
        <f t="shared" si="326"/>
        <v>139</v>
      </c>
      <c r="B143" s="6" t="s">
        <v>111</v>
      </c>
      <c r="C143" s="10">
        <f t="shared" si="327"/>
        <v>2735.7</v>
      </c>
      <c r="D143" s="7">
        <v>2735.7</v>
      </c>
      <c r="E143" s="7">
        <v>0</v>
      </c>
      <c r="F143" s="7">
        <v>362.6</v>
      </c>
      <c r="G143" s="18" t="s">
        <v>214</v>
      </c>
      <c r="H143" s="16">
        <v>7</v>
      </c>
      <c r="I143" s="16" t="s">
        <v>276</v>
      </c>
      <c r="J143" s="5">
        <v>31</v>
      </c>
      <c r="K143" s="17">
        <v>5.0999999999999996</v>
      </c>
      <c r="L143" s="17">
        <v>6.59</v>
      </c>
      <c r="M143" s="17">
        <v>8.98</v>
      </c>
      <c r="N143" s="17">
        <v>6.92</v>
      </c>
      <c r="O143" s="17">
        <v>3.15</v>
      </c>
      <c r="P143" s="17">
        <v>0</v>
      </c>
      <c r="Q143" s="17">
        <v>0</v>
      </c>
      <c r="R143" s="17">
        <v>0.26</v>
      </c>
      <c r="S143" s="3">
        <v>40</v>
      </c>
      <c r="T143" s="3">
        <v>40</v>
      </c>
      <c r="U143" s="3">
        <v>2604.04</v>
      </c>
      <c r="V143" s="17">
        <v>195.98199600000001</v>
      </c>
      <c r="W143" s="3">
        <v>42.3</v>
      </c>
      <c r="X143" s="3">
        <v>2604.04</v>
      </c>
      <c r="Y143" s="17">
        <v>7.85</v>
      </c>
      <c r="Z143" s="4">
        <v>0</v>
      </c>
      <c r="AA143" s="17">
        <v>6.73</v>
      </c>
      <c r="AB143" s="17">
        <v>10.67</v>
      </c>
      <c r="AC143" s="17">
        <v>14</v>
      </c>
      <c r="AD143" s="5">
        <f t="shared" si="304"/>
        <v>508840.19999999995</v>
      </c>
      <c r="AE143" s="17">
        <f t="shared" si="305"/>
        <v>83712.419999999984</v>
      </c>
      <c r="AF143" s="17">
        <f t="shared" si="306"/>
        <v>108169.57799999999</v>
      </c>
      <c r="AG143" s="17">
        <f t="shared" si="307"/>
        <v>147399.516</v>
      </c>
      <c r="AH143" s="17">
        <f t="shared" si="308"/>
        <v>113586.264</v>
      </c>
      <c r="AI143" s="17">
        <f t="shared" si="309"/>
        <v>51704.729999999996</v>
      </c>
      <c r="AJ143" s="17">
        <f t="shared" si="310"/>
        <v>0</v>
      </c>
      <c r="AK143" s="17">
        <f t="shared" si="311"/>
        <v>0</v>
      </c>
      <c r="AL143" s="17">
        <f t="shared" si="312"/>
        <v>4267.6919999999991</v>
      </c>
      <c r="AN143" s="96">
        <f>SUMIF('Page 1'!$L:$L,$B:$B,'Page 1'!$S:$S)</f>
        <v>33.17</v>
      </c>
      <c r="AO143" s="237">
        <f>SUMIF(СиР!$T$25:$Z$25,$AN$5:$AN$244,СиР!$T$26:$Z$26)</f>
        <v>13.89</v>
      </c>
      <c r="AP143" s="238"/>
      <c r="AQ143" s="96">
        <f>SUMIF(СиР!$T$25:$Z$25,$AN$5:$AN$244,СиР!$T$28:$Z$28)</f>
        <v>5.9</v>
      </c>
      <c r="AR143" s="96">
        <f>SUMIF(СиР!$T$25:$Z$25,$AN$5:$AN$244,СиР!$T$29:$Z$29)</f>
        <v>1.53</v>
      </c>
      <c r="AS143" s="96">
        <f>SUMIF(СиР!$T$25:$Z$25,$AN$5:$AN$244,СиР!$T$30:$Z$30)</f>
        <v>0.32</v>
      </c>
      <c r="AT143" s="96">
        <f>SUMIF(СиР!$T$25:$Z$25,$AN$5:$AN$244,СиР!$T$31:$Z$31)</f>
        <v>0.6</v>
      </c>
      <c r="AU143" s="96">
        <f>SUMIF(СиР!$T$25:$Z$25,$AN$5:$AN$244,СиР!$T$32:$Z$32)</f>
        <v>5.01</v>
      </c>
      <c r="AV143" s="96">
        <f>SUMIF(СиР!$T$25:$Z$25,$AN$5:$AN$244,СиР!$T$33:$Z$33)</f>
        <v>4.99</v>
      </c>
      <c r="AW143" s="96">
        <f>SUMIF(СиР!$T$25:$Z$25,$AN$5:$AN$244,СиР!$T$34:$Z$34)</f>
        <v>0</v>
      </c>
      <c r="AX143" s="96">
        <f>SUMIF(СиР!$T$25:$Z$25,$AN$5:$AN$244,СиР!$T$35:$Z$35)</f>
        <v>0</v>
      </c>
      <c r="AY143" s="96">
        <f>SUMIF(СиР!$T$25:$Z$25,$AN$5:$AN$244,СиР!$T$36:$Z$36)</f>
        <v>0</v>
      </c>
      <c r="AZ143" s="98">
        <f>SUMIF(СиР!$T$25:$Z$25,$AN$5:$AN$244,СиР!$T$37:$Z$37)</f>
        <v>0.93</v>
      </c>
      <c r="BA143" s="96">
        <f t="shared" si="268"/>
        <v>37.581610000000005</v>
      </c>
      <c r="BB143" s="237">
        <f t="shared" si="313"/>
        <v>15.737370000000004</v>
      </c>
      <c r="BC143" s="238">
        <f t="shared" si="314"/>
        <v>0</v>
      </c>
      <c r="BD143" s="96">
        <f t="shared" si="315"/>
        <v>6.6847000000000012</v>
      </c>
      <c r="BE143" s="96">
        <f t="shared" si="316"/>
        <v>1.7334900000000002</v>
      </c>
      <c r="BF143" s="96">
        <f t="shared" si="317"/>
        <v>0.36256000000000005</v>
      </c>
      <c r="BG143" s="96">
        <f t="shared" si="318"/>
        <v>0.67980000000000007</v>
      </c>
      <c r="BH143" s="96">
        <f t="shared" si="319"/>
        <v>5.6763300000000001</v>
      </c>
      <c r="BI143" s="96">
        <f t="shared" si="320"/>
        <v>5.65367</v>
      </c>
      <c r="BJ143" s="96">
        <f t="shared" si="321"/>
        <v>0</v>
      </c>
      <c r="BK143" s="96">
        <f t="shared" si="322"/>
        <v>0</v>
      </c>
      <c r="BL143" s="96">
        <f t="shared" si="323"/>
        <v>0</v>
      </c>
      <c r="BM143" s="98">
        <f t="shared" si="324"/>
        <v>1.0536900000000002</v>
      </c>
      <c r="BN143" s="113">
        <f t="shared" si="325"/>
        <v>1209606.4427700001</v>
      </c>
      <c r="BO143" s="250">
        <f t="shared" si="292"/>
        <v>506524.97709000006</v>
      </c>
      <c r="BP143" s="250">
        <f t="shared" si="293"/>
        <v>0</v>
      </c>
      <c r="BQ143" s="113">
        <f t="shared" si="294"/>
        <v>215154.59789999999</v>
      </c>
      <c r="BR143" s="113">
        <f t="shared" si="295"/>
        <v>55794.327929999992</v>
      </c>
      <c r="BS143" s="113">
        <f t="shared" si="296"/>
        <v>11669.40192</v>
      </c>
      <c r="BT143" s="113">
        <f t="shared" si="297"/>
        <v>21880.1286</v>
      </c>
      <c r="BU143" s="113">
        <f t="shared" si="298"/>
        <v>182699.07380999997</v>
      </c>
      <c r="BV143" s="113">
        <f t="shared" si="299"/>
        <v>181969.73619</v>
      </c>
      <c r="BW143" s="113">
        <f t="shared" si="300"/>
        <v>0</v>
      </c>
      <c r="BX143" s="113">
        <f t="shared" si="301"/>
        <v>0</v>
      </c>
      <c r="BY143" s="113">
        <f t="shared" si="302"/>
        <v>0</v>
      </c>
      <c r="BZ143" s="113">
        <f t="shared" si="303"/>
        <v>33914.199330000003</v>
      </c>
    </row>
    <row r="144" spans="1:78" ht="12" customHeight="1" x14ac:dyDescent="0.25">
      <c r="A144" s="18">
        <f t="shared" si="326"/>
        <v>140</v>
      </c>
      <c r="B144" s="6" t="s">
        <v>112</v>
      </c>
      <c r="C144" s="10">
        <f t="shared" si="327"/>
        <v>3002.9</v>
      </c>
      <c r="D144" s="7">
        <v>3002.9</v>
      </c>
      <c r="E144" s="7">
        <v>0</v>
      </c>
      <c r="F144" s="7">
        <v>516.70000000000005</v>
      </c>
      <c r="G144" s="18" t="s">
        <v>214</v>
      </c>
      <c r="H144" s="16">
        <v>3</v>
      </c>
      <c r="I144" s="16" t="s">
        <v>276</v>
      </c>
      <c r="J144" s="5">
        <v>45.06</v>
      </c>
      <c r="K144" s="17">
        <v>5.0999999999999996</v>
      </c>
      <c r="L144" s="17">
        <v>8.6300000000000008</v>
      </c>
      <c r="M144" s="17">
        <v>13.43</v>
      </c>
      <c r="N144" s="17">
        <v>6.91</v>
      </c>
      <c r="O144" s="17">
        <v>3.15</v>
      </c>
      <c r="P144" s="17">
        <v>1.81</v>
      </c>
      <c r="Q144" s="17">
        <v>5.77</v>
      </c>
      <c r="R144" s="17">
        <v>0.26</v>
      </c>
      <c r="S144" s="3">
        <v>40</v>
      </c>
      <c r="T144" s="3">
        <v>40</v>
      </c>
      <c r="U144" s="3">
        <v>2604.04</v>
      </c>
      <c r="V144" s="17">
        <v>195.98199600000001</v>
      </c>
      <c r="W144" s="3">
        <v>42.3</v>
      </c>
      <c r="X144" s="3">
        <v>2604.04</v>
      </c>
      <c r="Y144" s="17">
        <v>7.85</v>
      </c>
      <c r="Z144" s="4">
        <v>0</v>
      </c>
      <c r="AA144" s="17">
        <v>6.73</v>
      </c>
      <c r="AB144" s="17">
        <v>10.67</v>
      </c>
      <c r="AC144" s="17">
        <v>14</v>
      </c>
      <c r="AD144" s="5">
        <f t="shared" si="304"/>
        <v>811864.04399999999</v>
      </c>
      <c r="AE144" s="17">
        <f t="shared" si="305"/>
        <v>91888.739999999991</v>
      </c>
      <c r="AF144" s="17">
        <f t="shared" si="306"/>
        <v>155490.16200000001</v>
      </c>
      <c r="AG144" s="17">
        <f t="shared" si="307"/>
        <v>241973.682</v>
      </c>
      <c r="AH144" s="17">
        <f t="shared" si="308"/>
        <v>124500.234</v>
      </c>
      <c r="AI144" s="17">
        <f t="shared" si="309"/>
        <v>56754.81</v>
      </c>
      <c r="AJ144" s="17">
        <f t="shared" si="310"/>
        <v>32611.494000000006</v>
      </c>
      <c r="AK144" s="17">
        <f t="shared" si="311"/>
        <v>103960.398</v>
      </c>
      <c r="AL144" s="17">
        <f t="shared" si="312"/>
        <v>4684.5240000000003</v>
      </c>
      <c r="AN144" s="96">
        <f>SUMIF('Page 1'!$L:$L,$B:$B,'Page 1'!$S:$S)</f>
        <v>48.44</v>
      </c>
      <c r="AO144" s="237">
        <f>SUMIF(СиР!$T$25:$Z$25,$AN$5:$AN$244,СиР!$T$26:$Z$26)</f>
        <v>18.489999999999998</v>
      </c>
      <c r="AP144" s="238"/>
      <c r="AQ144" s="96">
        <f>SUMIF(СиР!$T$25:$Z$25,$AN$5:$AN$244,СиР!$T$28:$Z$28)</f>
        <v>6.67</v>
      </c>
      <c r="AR144" s="96">
        <f>SUMIF(СиР!$T$25:$Z$25,$AN$5:$AN$244,СиР!$T$29:$Z$29)</f>
        <v>1.53</v>
      </c>
      <c r="AS144" s="96">
        <f>SUMIF(СиР!$T$25:$Z$25,$AN$5:$AN$244,СиР!$T$30:$Z$30)</f>
        <v>0.32</v>
      </c>
      <c r="AT144" s="96">
        <f>SUMIF(СиР!$T$25:$Z$25,$AN$5:$AN$244,СиР!$T$31:$Z$31)</f>
        <v>0.87</v>
      </c>
      <c r="AU144" s="96">
        <f>SUMIF(СиР!$T$25:$Z$25,$AN$5:$AN$244,СиР!$T$32:$Z$32)</f>
        <v>5.01</v>
      </c>
      <c r="AV144" s="96">
        <f>SUMIF(СиР!$T$25:$Z$25,$AN$5:$AN$244,СиР!$T$33:$Z$33)</f>
        <v>4.99</v>
      </c>
      <c r="AW144" s="96">
        <f>SUMIF(СиР!$T$25:$Z$25,$AN$5:$AN$244,СиР!$T$34:$Z$34)</f>
        <v>2.7</v>
      </c>
      <c r="AX144" s="96">
        <f>SUMIF(СиР!$T$25:$Z$25,$AN$5:$AN$244,СиР!$T$35:$Z$35)</f>
        <v>6.46</v>
      </c>
      <c r="AY144" s="96">
        <f>SUMIF(СиР!$T$25:$Z$25,$AN$5:$AN$244,СиР!$T$36:$Z$36)</f>
        <v>0.47</v>
      </c>
      <c r="AZ144" s="98">
        <f>SUMIF(СиР!$T$25:$Z$25,$AN$5:$AN$244,СиР!$T$37:$Z$37)</f>
        <v>0.93</v>
      </c>
      <c r="BA144" s="96">
        <f t="shared" si="268"/>
        <v>54.88252</v>
      </c>
      <c r="BB144" s="237">
        <f t="shared" si="313"/>
        <v>20.949169999999999</v>
      </c>
      <c r="BC144" s="238">
        <f t="shared" si="314"/>
        <v>0</v>
      </c>
      <c r="BD144" s="96">
        <f t="shared" si="315"/>
        <v>7.5571100000000007</v>
      </c>
      <c r="BE144" s="96">
        <f t="shared" si="316"/>
        <v>1.7334900000000002</v>
      </c>
      <c r="BF144" s="96">
        <f t="shared" si="317"/>
        <v>0.36256000000000005</v>
      </c>
      <c r="BG144" s="96">
        <f t="shared" si="318"/>
        <v>0.98571000000000009</v>
      </c>
      <c r="BH144" s="96">
        <f t="shared" si="319"/>
        <v>5.6763300000000001</v>
      </c>
      <c r="BI144" s="96">
        <f t="shared" si="320"/>
        <v>5.65367</v>
      </c>
      <c r="BJ144" s="96">
        <f t="shared" si="321"/>
        <v>3.0591000000000004</v>
      </c>
      <c r="BK144" s="96">
        <f t="shared" si="322"/>
        <v>7.3191800000000002</v>
      </c>
      <c r="BL144" s="96">
        <f t="shared" si="323"/>
        <v>0.53250999999999993</v>
      </c>
      <c r="BM144" s="98">
        <f t="shared" si="324"/>
        <v>1.05369</v>
      </c>
      <c r="BN144" s="113">
        <f t="shared" si="325"/>
        <v>1938988.1450799997</v>
      </c>
      <c r="BO144" s="250">
        <f t="shared" si="292"/>
        <v>740129.86792999995</v>
      </c>
      <c r="BP144" s="250">
        <f t="shared" si="293"/>
        <v>0</v>
      </c>
      <c r="BQ144" s="113">
        <f t="shared" si="294"/>
        <v>266991.14219000004</v>
      </c>
      <c r="BR144" s="113">
        <f t="shared" si="295"/>
        <v>61243.845209999999</v>
      </c>
      <c r="BS144" s="113">
        <f t="shared" si="296"/>
        <v>12809.170240000001</v>
      </c>
      <c r="BT144" s="113">
        <f t="shared" si="297"/>
        <v>34824.931590000007</v>
      </c>
      <c r="BU144" s="113">
        <f t="shared" si="298"/>
        <v>200543.57157</v>
      </c>
      <c r="BV144" s="113">
        <f t="shared" si="299"/>
        <v>199742.99843000001</v>
      </c>
      <c r="BW144" s="113">
        <f t="shared" si="300"/>
        <v>108077.37390000002</v>
      </c>
      <c r="BX144" s="113">
        <f t="shared" si="301"/>
        <v>258585.12422000003</v>
      </c>
      <c r="BY144" s="113">
        <f t="shared" si="302"/>
        <v>18813.468789999995</v>
      </c>
      <c r="BZ144" s="113">
        <f t="shared" si="303"/>
        <v>37226.651009999994</v>
      </c>
    </row>
    <row r="145" spans="1:78" ht="12" customHeight="1" x14ac:dyDescent="0.25">
      <c r="A145" s="18">
        <f t="shared" si="326"/>
        <v>141</v>
      </c>
      <c r="B145" s="6" t="s">
        <v>113</v>
      </c>
      <c r="C145" s="10">
        <f t="shared" si="327"/>
        <v>6958.9</v>
      </c>
      <c r="D145" s="7">
        <v>6930.2</v>
      </c>
      <c r="E145" s="7">
        <v>28.7</v>
      </c>
      <c r="F145" s="7">
        <v>1296.2</v>
      </c>
      <c r="G145" s="18" t="s">
        <v>214</v>
      </c>
      <c r="H145" s="16">
        <v>3</v>
      </c>
      <c r="I145" s="16" t="s">
        <v>276</v>
      </c>
      <c r="J145" s="5">
        <v>45.06</v>
      </c>
      <c r="K145" s="17">
        <v>5.0999999999999996</v>
      </c>
      <c r="L145" s="17">
        <v>8.6300000000000008</v>
      </c>
      <c r="M145" s="17">
        <v>13.43</v>
      </c>
      <c r="N145" s="17">
        <v>6.91</v>
      </c>
      <c r="O145" s="17">
        <v>3.15</v>
      </c>
      <c r="P145" s="17">
        <v>1.81</v>
      </c>
      <c r="Q145" s="17">
        <v>5.77</v>
      </c>
      <c r="R145" s="17">
        <v>0.26</v>
      </c>
      <c r="S145" s="3">
        <v>40</v>
      </c>
      <c r="T145" s="3">
        <v>40</v>
      </c>
      <c r="U145" s="3">
        <v>2604.04</v>
      </c>
      <c r="V145" s="17">
        <v>195.98199600000001</v>
      </c>
      <c r="W145" s="3">
        <v>42.3</v>
      </c>
      <c r="X145" s="3">
        <v>2604.04</v>
      </c>
      <c r="Y145" s="17">
        <v>7.85</v>
      </c>
      <c r="Z145" s="4">
        <v>0</v>
      </c>
      <c r="AA145" s="17">
        <v>6.73</v>
      </c>
      <c r="AB145" s="17">
        <v>10.67</v>
      </c>
      <c r="AC145" s="17">
        <v>14</v>
      </c>
      <c r="AD145" s="5">
        <f t="shared" si="304"/>
        <v>1881408.2039999999</v>
      </c>
      <c r="AE145" s="17">
        <f t="shared" si="305"/>
        <v>212942.33999999997</v>
      </c>
      <c r="AF145" s="17">
        <f t="shared" si="306"/>
        <v>360331.842</v>
      </c>
      <c r="AG145" s="17">
        <f t="shared" si="307"/>
        <v>560748.16199999989</v>
      </c>
      <c r="AH145" s="17">
        <f t="shared" si="308"/>
        <v>288515.99399999995</v>
      </c>
      <c r="AI145" s="17">
        <f t="shared" si="309"/>
        <v>131523.21</v>
      </c>
      <c r="AJ145" s="17">
        <f t="shared" si="310"/>
        <v>75573.65400000001</v>
      </c>
      <c r="AK145" s="17">
        <f t="shared" si="311"/>
        <v>240917.11799999996</v>
      </c>
      <c r="AL145" s="17">
        <f t="shared" si="312"/>
        <v>10855.884</v>
      </c>
      <c r="AN145" s="96">
        <f>SUMIF('Page 1'!$L:$L,$B:$B,'Page 1'!$S:$S)</f>
        <v>48.44</v>
      </c>
      <c r="AO145" s="237">
        <f>SUMIF(СиР!$T$25:$Z$25,$AN$5:$AN$244,СиР!$T$26:$Z$26)</f>
        <v>18.489999999999998</v>
      </c>
      <c r="AP145" s="238"/>
      <c r="AQ145" s="96">
        <f>SUMIF(СиР!$T$25:$Z$25,$AN$5:$AN$244,СиР!$T$28:$Z$28)</f>
        <v>6.67</v>
      </c>
      <c r="AR145" s="96">
        <f>SUMIF(СиР!$T$25:$Z$25,$AN$5:$AN$244,СиР!$T$29:$Z$29)</f>
        <v>1.53</v>
      </c>
      <c r="AS145" s="96">
        <f>SUMIF(СиР!$T$25:$Z$25,$AN$5:$AN$244,СиР!$T$30:$Z$30)</f>
        <v>0.32</v>
      </c>
      <c r="AT145" s="96">
        <f>SUMIF(СиР!$T$25:$Z$25,$AN$5:$AN$244,СиР!$T$31:$Z$31)</f>
        <v>0.87</v>
      </c>
      <c r="AU145" s="96">
        <f>SUMIF(СиР!$T$25:$Z$25,$AN$5:$AN$244,СиР!$T$32:$Z$32)</f>
        <v>5.01</v>
      </c>
      <c r="AV145" s="96">
        <f>SUMIF(СиР!$T$25:$Z$25,$AN$5:$AN$244,СиР!$T$33:$Z$33)</f>
        <v>4.99</v>
      </c>
      <c r="AW145" s="96">
        <f>SUMIF(СиР!$T$25:$Z$25,$AN$5:$AN$244,СиР!$T$34:$Z$34)</f>
        <v>2.7</v>
      </c>
      <c r="AX145" s="96">
        <f>SUMIF(СиР!$T$25:$Z$25,$AN$5:$AN$244,СиР!$T$35:$Z$35)</f>
        <v>6.46</v>
      </c>
      <c r="AY145" s="96">
        <f>SUMIF(СиР!$T$25:$Z$25,$AN$5:$AN$244,СиР!$T$36:$Z$36)</f>
        <v>0.47</v>
      </c>
      <c r="AZ145" s="98">
        <f>SUMIF(СиР!$T$25:$Z$25,$AN$5:$AN$244,СиР!$T$37:$Z$37)</f>
        <v>0.93</v>
      </c>
      <c r="BA145" s="96">
        <f t="shared" si="268"/>
        <v>54.88252</v>
      </c>
      <c r="BB145" s="237">
        <f t="shared" si="313"/>
        <v>20.949169999999999</v>
      </c>
      <c r="BC145" s="238">
        <f t="shared" si="314"/>
        <v>0</v>
      </c>
      <c r="BD145" s="96">
        <f t="shared" si="315"/>
        <v>7.5571100000000007</v>
      </c>
      <c r="BE145" s="96">
        <f t="shared" si="316"/>
        <v>1.7334900000000002</v>
      </c>
      <c r="BF145" s="96">
        <f t="shared" si="317"/>
        <v>0.36256000000000005</v>
      </c>
      <c r="BG145" s="96">
        <f t="shared" si="318"/>
        <v>0.98571000000000009</v>
      </c>
      <c r="BH145" s="96">
        <f t="shared" si="319"/>
        <v>5.6763300000000001</v>
      </c>
      <c r="BI145" s="96">
        <f t="shared" si="320"/>
        <v>5.65367</v>
      </c>
      <c r="BJ145" s="96">
        <f t="shared" si="321"/>
        <v>3.0591000000000004</v>
      </c>
      <c r="BK145" s="96">
        <f t="shared" si="322"/>
        <v>7.3191800000000002</v>
      </c>
      <c r="BL145" s="96">
        <f t="shared" si="323"/>
        <v>0.53250999999999993</v>
      </c>
      <c r="BM145" s="98">
        <f t="shared" si="324"/>
        <v>1.05369</v>
      </c>
      <c r="BN145" s="113">
        <f t="shared" si="325"/>
        <v>4493397.9162799995</v>
      </c>
      <c r="BO145" s="250">
        <f t="shared" si="292"/>
        <v>1715171.9131299998</v>
      </c>
      <c r="BP145" s="250">
        <f t="shared" si="293"/>
        <v>0</v>
      </c>
      <c r="BQ145" s="113">
        <f t="shared" si="294"/>
        <v>618723.45379000006</v>
      </c>
      <c r="BR145" s="113">
        <f t="shared" si="295"/>
        <v>141926.06960999998</v>
      </c>
      <c r="BS145" s="113">
        <f t="shared" si="296"/>
        <v>29683.883839999999</v>
      </c>
      <c r="BT145" s="113">
        <f t="shared" si="297"/>
        <v>80703.05919</v>
      </c>
      <c r="BU145" s="113">
        <f t="shared" si="298"/>
        <v>464738.30636999995</v>
      </c>
      <c r="BV145" s="113">
        <f t="shared" si="299"/>
        <v>462883.06362999999</v>
      </c>
      <c r="BW145" s="113">
        <f t="shared" si="300"/>
        <v>250457.76990000004</v>
      </c>
      <c r="BX145" s="113">
        <f t="shared" si="301"/>
        <v>599243.40501999995</v>
      </c>
      <c r="BY145" s="113">
        <f t="shared" si="302"/>
        <v>43598.204389999984</v>
      </c>
      <c r="BZ145" s="113">
        <f t="shared" si="303"/>
        <v>86268.78740999999</v>
      </c>
    </row>
    <row r="146" spans="1:78" ht="12" customHeight="1" x14ac:dyDescent="0.25">
      <c r="A146" s="18">
        <f t="shared" si="326"/>
        <v>142</v>
      </c>
      <c r="B146" s="6" t="s">
        <v>114</v>
      </c>
      <c r="C146" s="10">
        <f t="shared" si="327"/>
        <v>3314.2</v>
      </c>
      <c r="D146" s="7">
        <v>3314.2</v>
      </c>
      <c r="E146" s="7">
        <v>0</v>
      </c>
      <c r="F146" s="7">
        <v>845.1</v>
      </c>
      <c r="G146" s="18" t="s">
        <v>214</v>
      </c>
      <c r="H146" s="16">
        <v>3</v>
      </c>
      <c r="I146" s="16" t="s">
        <v>276</v>
      </c>
      <c r="J146" s="5">
        <v>45.06</v>
      </c>
      <c r="K146" s="17">
        <v>5.0999999999999996</v>
      </c>
      <c r="L146" s="17">
        <v>8.6300000000000008</v>
      </c>
      <c r="M146" s="17">
        <v>13.43</v>
      </c>
      <c r="N146" s="17">
        <v>6.91</v>
      </c>
      <c r="O146" s="17">
        <v>3.15</v>
      </c>
      <c r="P146" s="17">
        <v>1.81</v>
      </c>
      <c r="Q146" s="17">
        <v>5.77</v>
      </c>
      <c r="R146" s="17">
        <v>0.26</v>
      </c>
      <c r="S146" s="3">
        <v>40</v>
      </c>
      <c r="T146" s="3">
        <v>40</v>
      </c>
      <c r="U146" s="3">
        <v>2604.04</v>
      </c>
      <c r="V146" s="17">
        <v>195.98199600000001</v>
      </c>
      <c r="W146" s="3">
        <v>42.3</v>
      </c>
      <c r="X146" s="3">
        <v>2604.04</v>
      </c>
      <c r="Y146" s="17">
        <v>7.85</v>
      </c>
      <c r="Z146" s="4">
        <v>0</v>
      </c>
      <c r="AA146" s="17">
        <v>6.73</v>
      </c>
      <c r="AB146" s="17">
        <v>10.67</v>
      </c>
      <c r="AC146" s="17">
        <v>14</v>
      </c>
      <c r="AD146" s="5">
        <f t="shared" si="304"/>
        <v>896027.11200000008</v>
      </c>
      <c r="AE146" s="17">
        <f t="shared" si="305"/>
        <v>101414.51999999999</v>
      </c>
      <c r="AF146" s="17">
        <f t="shared" si="306"/>
        <v>171609.27600000001</v>
      </c>
      <c r="AG146" s="17">
        <f t="shared" si="307"/>
        <v>267058.23599999998</v>
      </c>
      <c r="AH146" s="17">
        <f t="shared" si="308"/>
        <v>137406.73199999999</v>
      </c>
      <c r="AI146" s="17">
        <f t="shared" si="309"/>
        <v>62638.38</v>
      </c>
      <c r="AJ146" s="17">
        <f t="shared" si="310"/>
        <v>35992.212</v>
      </c>
      <c r="AK146" s="17">
        <f t="shared" si="311"/>
        <v>114737.60399999999</v>
      </c>
      <c r="AL146" s="17">
        <f t="shared" si="312"/>
        <v>5170.152</v>
      </c>
      <c r="AN146" s="96">
        <f>SUMIF('Page 1'!$L:$L,$B:$B,'Page 1'!$S:$S)</f>
        <v>48.44</v>
      </c>
      <c r="AO146" s="237">
        <f>SUMIF(СиР!$T$25:$Z$25,$AN$5:$AN$244,СиР!$T$26:$Z$26)</f>
        <v>18.489999999999998</v>
      </c>
      <c r="AP146" s="238"/>
      <c r="AQ146" s="96">
        <f>SUMIF(СиР!$T$25:$Z$25,$AN$5:$AN$244,СиР!$T$28:$Z$28)</f>
        <v>6.67</v>
      </c>
      <c r="AR146" s="96">
        <f>SUMIF(СиР!$T$25:$Z$25,$AN$5:$AN$244,СиР!$T$29:$Z$29)</f>
        <v>1.53</v>
      </c>
      <c r="AS146" s="96">
        <f>SUMIF(СиР!$T$25:$Z$25,$AN$5:$AN$244,СиР!$T$30:$Z$30)</f>
        <v>0.32</v>
      </c>
      <c r="AT146" s="96">
        <f>SUMIF(СиР!$T$25:$Z$25,$AN$5:$AN$244,СиР!$T$31:$Z$31)</f>
        <v>0.87</v>
      </c>
      <c r="AU146" s="96">
        <f>SUMIF(СиР!$T$25:$Z$25,$AN$5:$AN$244,СиР!$T$32:$Z$32)</f>
        <v>5.01</v>
      </c>
      <c r="AV146" s="96">
        <f>SUMIF(СиР!$T$25:$Z$25,$AN$5:$AN$244,СиР!$T$33:$Z$33)</f>
        <v>4.99</v>
      </c>
      <c r="AW146" s="96">
        <f>SUMIF(СиР!$T$25:$Z$25,$AN$5:$AN$244,СиР!$T$34:$Z$34)</f>
        <v>2.7</v>
      </c>
      <c r="AX146" s="96">
        <f>SUMIF(СиР!$T$25:$Z$25,$AN$5:$AN$244,СиР!$T$35:$Z$35)</f>
        <v>6.46</v>
      </c>
      <c r="AY146" s="96">
        <f>SUMIF(СиР!$T$25:$Z$25,$AN$5:$AN$244,СиР!$T$36:$Z$36)</f>
        <v>0.47</v>
      </c>
      <c r="AZ146" s="98">
        <f>SUMIF(СиР!$T$25:$Z$25,$AN$5:$AN$244,СиР!$T$37:$Z$37)</f>
        <v>0.93</v>
      </c>
      <c r="BA146" s="96">
        <f t="shared" si="268"/>
        <v>54.88252</v>
      </c>
      <c r="BB146" s="237">
        <f t="shared" si="313"/>
        <v>20.949169999999999</v>
      </c>
      <c r="BC146" s="238">
        <f t="shared" si="314"/>
        <v>0</v>
      </c>
      <c r="BD146" s="96">
        <f t="shared" si="315"/>
        <v>7.5571100000000007</v>
      </c>
      <c r="BE146" s="96">
        <f t="shared" si="316"/>
        <v>1.7334900000000002</v>
      </c>
      <c r="BF146" s="96">
        <f t="shared" si="317"/>
        <v>0.36256000000000005</v>
      </c>
      <c r="BG146" s="96">
        <f t="shared" si="318"/>
        <v>0.98571000000000009</v>
      </c>
      <c r="BH146" s="96">
        <f t="shared" si="319"/>
        <v>5.6763300000000001</v>
      </c>
      <c r="BI146" s="96">
        <f t="shared" si="320"/>
        <v>5.65367</v>
      </c>
      <c r="BJ146" s="96">
        <f t="shared" si="321"/>
        <v>3.0591000000000004</v>
      </c>
      <c r="BK146" s="96">
        <f t="shared" si="322"/>
        <v>7.3191800000000002</v>
      </c>
      <c r="BL146" s="96">
        <f t="shared" si="323"/>
        <v>0.53250999999999993</v>
      </c>
      <c r="BM146" s="98">
        <f t="shared" si="324"/>
        <v>1.05369</v>
      </c>
      <c r="BN146" s="113">
        <f t="shared" si="325"/>
        <v>2139996.1738400003</v>
      </c>
      <c r="BO146" s="250">
        <f t="shared" si="292"/>
        <v>816856.50813999982</v>
      </c>
      <c r="BP146" s="250">
        <f t="shared" si="293"/>
        <v>0</v>
      </c>
      <c r="BQ146" s="113">
        <f t="shared" si="294"/>
        <v>294669.16762000002</v>
      </c>
      <c r="BR146" s="113">
        <f t="shared" si="295"/>
        <v>67592.777579999994</v>
      </c>
      <c r="BS146" s="113">
        <f t="shared" si="296"/>
        <v>14137.051519999999</v>
      </c>
      <c r="BT146" s="113">
        <f t="shared" si="297"/>
        <v>38435.108820000001</v>
      </c>
      <c r="BU146" s="113">
        <f t="shared" si="298"/>
        <v>221333.21285999997</v>
      </c>
      <c r="BV146" s="113">
        <f t="shared" si="299"/>
        <v>220449.64713999999</v>
      </c>
      <c r="BW146" s="113">
        <f t="shared" si="300"/>
        <v>119281.37220000001</v>
      </c>
      <c r="BX146" s="113">
        <f t="shared" si="301"/>
        <v>285391.72755999997</v>
      </c>
      <c r="BY146" s="113">
        <f t="shared" si="302"/>
        <v>20763.794419999995</v>
      </c>
      <c r="BZ146" s="113">
        <f t="shared" si="303"/>
        <v>41085.80597999999</v>
      </c>
    </row>
    <row r="147" spans="1:78" ht="12" customHeight="1" x14ac:dyDescent="0.25">
      <c r="A147" s="18">
        <f t="shared" si="326"/>
        <v>143</v>
      </c>
      <c r="B147" s="6" t="s">
        <v>115</v>
      </c>
      <c r="C147" s="10">
        <f t="shared" si="327"/>
        <v>7068.4</v>
      </c>
      <c r="D147" s="7">
        <v>7068.4</v>
      </c>
      <c r="E147" s="7">
        <v>0</v>
      </c>
      <c r="F147" s="7">
        <v>1732.7</v>
      </c>
      <c r="G147" s="18" t="s">
        <v>214</v>
      </c>
      <c r="H147" s="16">
        <v>3</v>
      </c>
      <c r="I147" s="16" t="s">
        <v>276</v>
      </c>
      <c r="J147" s="5">
        <v>45.06</v>
      </c>
      <c r="K147" s="17">
        <v>5.0999999999999996</v>
      </c>
      <c r="L147" s="17">
        <v>8.6300000000000008</v>
      </c>
      <c r="M147" s="17">
        <v>13.43</v>
      </c>
      <c r="N147" s="17">
        <v>6.91</v>
      </c>
      <c r="O147" s="17">
        <v>3.15</v>
      </c>
      <c r="P147" s="17">
        <v>1.81</v>
      </c>
      <c r="Q147" s="17">
        <v>5.77</v>
      </c>
      <c r="R147" s="17">
        <v>0.26</v>
      </c>
      <c r="S147" s="3">
        <v>40</v>
      </c>
      <c r="T147" s="3">
        <v>40</v>
      </c>
      <c r="U147" s="3">
        <v>2604.04</v>
      </c>
      <c r="V147" s="17">
        <v>195.98199600000001</v>
      </c>
      <c r="W147" s="3">
        <v>42.3</v>
      </c>
      <c r="X147" s="3">
        <v>2604.04</v>
      </c>
      <c r="Y147" s="17">
        <v>7.85</v>
      </c>
      <c r="Z147" s="4">
        <v>0</v>
      </c>
      <c r="AA147" s="17">
        <v>6.73</v>
      </c>
      <c r="AB147" s="17">
        <v>10.67</v>
      </c>
      <c r="AC147" s="17">
        <v>14</v>
      </c>
      <c r="AD147" s="5">
        <f t="shared" si="304"/>
        <v>1911012.6239999998</v>
      </c>
      <c r="AE147" s="17">
        <f t="shared" si="305"/>
        <v>216293.03999999998</v>
      </c>
      <c r="AF147" s="17">
        <f t="shared" si="306"/>
        <v>366001.75199999998</v>
      </c>
      <c r="AG147" s="17">
        <f t="shared" si="307"/>
        <v>569571.67200000002</v>
      </c>
      <c r="AH147" s="17">
        <f t="shared" si="308"/>
        <v>293055.864</v>
      </c>
      <c r="AI147" s="17">
        <f t="shared" si="309"/>
        <v>133592.76</v>
      </c>
      <c r="AJ147" s="17">
        <f t="shared" si="310"/>
        <v>76762.823999999993</v>
      </c>
      <c r="AK147" s="17">
        <f t="shared" si="311"/>
        <v>244708.00799999997</v>
      </c>
      <c r="AL147" s="17">
        <f t="shared" si="312"/>
        <v>11026.704</v>
      </c>
      <c r="AN147" s="96">
        <f>SUMIF('Page 1'!$L:$L,$B:$B,'Page 1'!$S:$S)</f>
        <v>48.44</v>
      </c>
      <c r="AO147" s="237">
        <f>SUMIF(СиР!$T$25:$Z$25,$AN$5:$AN$244,СиР!$T$26:$Z$26)</f>
        <v>18.489999999999998</v>
      </c>
      <c r="AP147" s="238"/>
      <c r="AQ147" s="96">
        <f>SUMIF(СиР!$T$25:$Z$25,$AN$5:$AN$244,СиР!$T$28:$Z$28)</f>
        <v>6.67</v>
      </c>
      <c r="AR147" s="96">
        <f>SUMIF(СиР!$T$25:$Z$25,$AN$5:$AN$244,СиР!$T$29:$Z$29)</f>
        <v>1.53</v>
      </c>
      <c r="AS147" s="96">
        <f>SUMIF(СиР!$T$25:$Z$25,$AN$5:$AN$244,СиР!$T$30:$Z$30)</f>
        <v>0.32</v>
      </c>
      <c r="AT147" s="96">
        <f>SUMIF(СиР!$T$25:$Z$25,$AN$5:$AN$244,СиР!$T$31:$Z$31)</f>
        <v>0.87</v>
      </c>
      <c r="AU147" s="96">
        <f>SUMIF(СиР!$T$25:$Z$25,$AN$5:$AN$244,СиР!$T$32:$Z$32)</f>
        <v>5.01</v>
      </c>
      <c r="AV147" s="96">
        <f>SUMIF(СиР!$T$25:$Z$25,$AN$5:$AN$244,СиР!$T$33:$Z$33)</f>
        <v>4.99</v>
      </c>
      <c r="AW147" s="96">
        <f>SUMIF(СиР!$T$25:$Z$25,$AN$5:$AN$244,СиР!$T$34:$Z$34)</f>
        <v>2.7</v>
      </c>
      <c r="AX147" s="96">
        <f>SUMIF(СиР!$T$25:$Z$25,$AN$5:$AN$244,СиР!$T$35:$Z$35)</f>
        <v>6.46</v>
      </c>
      <c r="AY147" s="96">
        <f>SUMIF(СиР!$T$25:$Z$25,$AN$5:$AN$244,СиР!$T$36:$Z$36)</f>
        <v>0.47</v>
      </c>
      <c r="AZ147" s="98">
        <f>SUMIF(СиР!$T$25:$Z$25,$AN$5:$AN$244,СиР!$T$37:$Z$37)</f>
        <v>0.93</v>
      </c>
      <c r="BA147" s="96">
        <f t="shared" si="268"/>
        <v>54.88252</v>
      </c>
      <c r="BB147" s="237">
        <f t="shared" si="313"/>
        <v>20.949169999999999</v>
      </c>
      <c r="BC147" s="238">
        <f t="shared" si="314"/>
        <v>0</v>
      </c>
      <c r="BD147" s="96">
        <f t="shared" si="315"/>
        <v>7.5571100000000007</v>
      </c>
      <c r="BE147" s="96">
        <f t="shared" si="316"/>
        <v>1.7334900000000002</v>
      </c>
      <c r="BF147" s="96">
        <f t="shared" si="317"/>
        <v>0.36256000000000005</v>
      </c>
      <c r="BG147" s="96">
        <f t="shared" si="318"/>
        <v>0.98571000000000009</v>
      </c>
      <c r="BH147" s="96">
        <f t="shared" si="319"/>
        <v>5.6763300000000001</v>
      </c>
      <c r="BI147" s="96">
        <f t="shared" si="320"/>
        <v>5.65367</v>
      </c>
      <c r="BJ147" s="96">
        <f t="shared" si="321"/>
        <v>3.0591000000000004</v>
      </c>
      <c r="BK147" s="96">
        <f t="shared" si="322"/>
        <v>7.3191800000000002</v>
      </c>
      <c r="BL147" s="96">
        <f t="shared" si="323"/>
        <v>0.53250999999999993</v>
      </c>
      <c r="BM147" s="98">
        <f t="shared" si="324"/>
        <v>1.05369</v>
      </c>
      <c r="BN147" s="113">
        <f t="shared" si="325"/>
        <v>4564102.6356799994</v>
      </c>
      <c r="BO147" s="250">
        <f t="shared" si="292"/>
        <v>1742160.5642799996</v>
      </c>
      <c r="BP147" s="250">
        <f t="shared" si="293"/>
        <v>0</v>
      </c>
      <c r="BQ147" s="113">
        <f t="shared" si="294"/>
        <v>628459.21924000001</v>
      </c>
      <c r="BR147" s="113">
        <f t="shared" si="295"/>
        <v>144159.31115999998</v>
      </c>
      <c r="BS147" s="113">
        <f t="shared" si="296"/>
        <v>30150.96704</v>
      </c>
      <c r="BT147" s="113">
        <f t="shared" si="297"/>
        <v>81972.941640000005</v>
      </c>
      <c r="BU147" s="113">
        <f t="shared" si="298"/>
        <v>472051.07771999994</v>
      </c>
      <c r="BV147" s="113">
        <f t="shared" si="299"/>
        <v>470166.64227999997</v>
      </c>
      <c r="BW147" s="113">
        <f t="shared" si="300"/>
        <v>254398.78440000003</v>
      </c>
      <c r="BX147" s="113">
        <f t="shared" si="301"/>
        <v>608672.64711999998</v>
      </c>
      <c r="BY147" s="113">
        <f t="shared" si="302"/>
        <v>44284.23283999999</v>
      </c>
      <c r="BZ147" s="113">
        <f t="shared" si="303"/>
        <v>87626.247959999993</v>
      </c>
    </row>
    <row r="148" spans="1:78" ht="12" customHeight="1" x14ac:dyDescent="0.25">
      <c r="A148" s="18">
        <f t="shared" si="326"/>
        <v>144</v>
      </c>
      <c r="B148" s="6" t="s">
        <v>116</v>
      </c>
      <c r="C148" s="10">
        <f t="shared" si="327"/>
        <v>6953.13</v>
      </c>
      <c r="D148" s="7">
        <v>6953.13</v>
      </c>
      <c r="E148" s="7">
        <v>0</v>
      </c>
      <c r="F148" s="7">
        <v>1296.2</v>
      </c>
      <c r="G148" s="18" t="s">
        <v>214</v>
      </c>
      <c r="H148" s="16">
        <v>3</v>
      </c>
      <c r="I148" s="16" t="s">
        <v>276</v>
      </c>
      <c r="J148" s="5">
        <v>45.06</v>
      </c>
      <c r="K148" s="17">
        <v>5.0999999999999996</v>
      </c>
      <c r="L148" s="17">
        <v>8.6300000000000008</v>
      </c>
      <c r="M148" s="17">
        <v>13.43</v>
      </c>
      <c r="N148" s="17">
        <v>6.91</v>
      </c>
      <c r="O148" s="17">
        <v>3.15</v>
      </c>
      <c r="P148" s="17">
        <v>1.81</v>
      </c>
      <c r="Q148" s="17">
        <v>5.77</v>
      </c>
      <c r="R148" s="17">
        <v>0.26</v>
      </c>
      <c r="S148" s="3">
        <v>40</v>
      </c>
      <c r="T148" s="3">
        <v>40</v>
      </c>
      <c r="U148" s="3">
        <v>2604.04</v>
      </c>
      <c r="V148" s="17">
        <v>195.98199600000001</v>
      </c>
      <c r="W148" s="3">
        <v>42.3</v>
      </c>
      <c r="X148" s="3">
        <v>2604.04</v>
      </c>
      <c r="Y148" s="17">
        <v>7.85</v>
      </c>
      <c r="Z148" s="4">
        <v>0</v>
      </c>
      <c r="AA148" s="17">
        <v>6.73</v>
      </c>
      <c r="AB148" s="17">
        <v>10.67</v>
      </c>
      <c r="AC148" s="17">
        <v>14</v>
      </c>
      <c r="AD148" s="5">
        <f t="shared" si="304"/>
        <v>1879848.2268000003</v>
      </c>
      <c r="AE148" s="17">
        <f t="shared" si="305"/>
        <v>212765.77799999999</v>
      </c>
      <c r="AF148" s="17">
        <f t="shared" si="306"/>
        <v>360033.07140000002</v>
      </c>
      <c r="AG148" s="17">
        <f t="shared" si="307"/>
        <v>560283.21539999999</v>
      </c>
      <c r="AH148" s="17">
        <f t="shared" si="308"/>
        <v>288276.76980000001</v>
      </c>
      <c r="AI148" s="17">
        <f t="shared" si="309"/>
        <v>131414.15700000001</v>
      </c>
      <c r="AJ148" s="17">
        <f t="shared" si="310"/>
        <v>75510.991800000003</v>
      </c>
      <c r="AK148" s="17">
        <f t="shared" si="311"/>
        <v>240717.36059999996</v>
      </c>
      <c r="AL148" s="17">
        <f t="shared" si="312"/>
        <v>10846.882800000001</v>
      </c>
      <c r="AN148" s="96">
        <f>SUMIF('Page 1'!$L:$L,$B:$B,'Page 1'!$S:$S)</f>
        <v>48.44</v>
      </c>
      <c r="AO148" s="237">
        <f>SUMIF(СиР!$T$25:$Z$25,$AN$5:$AN$244,СиР!$T$26:$Z$26)</f>
        <v>18.489999999999998</v>
      </c>
      <c r="AP148" s="238"/>
      <c r="AQ148" s="96">
        <f>SUMIF(СиР!$T$25:$Z$25,$AN$5:$AN$244,СиР!$T$28:$Z$28)</f>
        <v>6.67</v>
      </c>
      <c r="AR148" s="96">
        <f>SUMIF(СиР!$T$25:$Z$25,$AN$5:$AN$244,СиР!$T$29:$Z$29)</f>
        <v>1.53</v>
      </c>
      <c r="AS148" s="96">
        <f>SUMIF(СиР!$T$25:$Z$25,$AN$5:$AN$244,СиР!$T$30:$Z$30)</f>
        <v>0.32</v>
      </c>
      <c r="AT148" s="96">
        <f>SUMIF(СиР!$T$25:$Z$25,$AN$5:$AN$244,СиР!$T$31:$Z$31)</f>
        <v>0.87</v>
      </c>
      <c r="AU148" s="96">
        <f>SUMIF(СиР!$T$25:$Z$25,$AN$5:$AN$244,СиР!$T$32:$Z$32)</f>
        <v>5.01</v>
      </c>
      <c r="AV148" s="96">
        <f>SUMIF(СиР!$T$25:$Z$25,$AN$5:$AN$244,СиР!$T$33:$Z$33)</f>
        <v>4.99</v>
      </c>
      <c r="AW148" s="96">
        <f>SUMIF(СиР!$T$25:$Z$25,$AN$5:$AN$244,СиР!$T$34:$Z$34)</f>
        <v>2.7</v>
      </c>
      <c r="AX148" s="96">
        <f>SUMIF(СиР!$T$25:$Z$25,$AN$5:$AN$244,СиР!$T$35:$Z$35)</f>
        <v>6.46</v>
      </c>
      <c r="AY148" s="96">
        <f>SUMIF(СиР!$T$25:$Z$25,$AN$5:$AN$244,СиР!$T$36:$Z$36)</f>
        <v>0.47</v>
      </c>
      <c r="AZ148" s="98">
        <f>SUMIF(СиР!$T$25:$Z$25,$AN$5:$AN$244,СиР!$T$37:$Z$37)</f>
        <v>0.93</v>
      </c>
      <c r="BA148" s="96">
        <f t="shared" si="268"/>
        <v>54.88252</v>
      </c>
      <c r="BB148" s="237">
        <f t="shared" si="313"/>
        <v>20.949169999999999</v>
      </c>
      <c r="BC148" s="238">
        <f t="shared" si="314"/>
        <v>0</v>
      </c>
      <c r="BD148" s="96">
        <f t="shared" si="315"/>
        <v>7.5571100000000007</v>
      </c>
      <c r="BE148" s="96">
        <f t="shared" si="316"/>
        <v>1.7334900000000002</v>
      </c>
      <c r="BF148" s="96">
        <f t="shared" si="317"/>
        <v>0.36256000000000005</v>
      </c>
      <c r="BG148" s="96">
        <f t="shared" si="318"/>
        <v>0.98571000000000009</v>
      </c>
      <c r="BH148" s="96">
        <f t="shared" si="319"/>
        <v>5.6763300000000001</v>
      </c>
      <c r="BI148" s="96">
        <f t="shared" si="320"/>
        <v>5.65367</v>
      </c>
      <c r="BJ148" s="96">
        <f t="shared" si="321"/>
        <v>3.0591000000000004</v>
      </c>
      <c r="BK148" s="96">
        <f t="shared" si="322"/>
        <v>7.3191800000000002</v>
      </c>
      <c r="BL148" s="96">
        <f t="shared" si="323"/>
        <v>0.53250999999999993</v>
      </c>
      <c r="BM148" s="98">
        <f t="shared" si="324"/>
        <v>1.05369</v>
      </c>
      <c r="BN148" s="113">
        <f t="shared" si="325"/>
        <v>4489672.1972759999</v>
      </c>
      <c r="BO148" s="250">
        <f t="shared" si="292"/>
        <v>1713749.7714209999</v>
      </c>
      <c r="BP148" s="250">
        <f t="shared" si="293"/>
        <v>0</v>
      </c>
      <c r="BQ148" s="113">
        <f t="shared" si="294"/>
        <v>618210.43674300006</v>
      </c>
      <c r="BR148" s="113">
        <f t="shared" si="295"/>
        <v>141808.39103699999</v>
      </c>
      <c r="BS148" s="113">
        <f t="shared" si="296"/>
        <v>29659.271328000003</v>
      </c>
      <c r="BT148" s="113">
        <f t="shared" si="297"/>
        <v>80636.143923000011</v>
      </c>
      <c r="BU148" s="113">
        <f t="shared" si="298"/>
        <v>464352.96672899998</v>
      </c>
      <c r="BV148" s="113">
        <f t="shared" si="299"/>
        <v>462499.26227100001</v>
      </c>
      <c r="BW148" s="113">
        <f t="shared" si="300"/>
        <v>250250.10183000006</v>
      </c>
      <c r="BX148" s="113">
        <f t="shared" si="301"/>
        <v>598746.539934</v>
      </c>
      <c r="BY148" s="113">
        <f t="shared" si="302"/>
        <v>43562.054762999993</v>
      </c>
      <c r="BZ148" s="113">
        <f t="shared" si="303"/>
        <v>86197.257296999989</v>
      </c>
    </row>
    <row r="149" spans="1:78" ht="12" customHeight="1" x14ac:dyDescent="0.25">
      <c r="A149" s="18">
        <f t="shared" si="326"/>
        <v>145</v>
      </c>
      <c r="B149" s="6" t="s">
        <v>117</v>
      </c>
      <c r="C149" s="10">
        <f t="shared" si="327"/>
        <v>2231.3000000000002</v>
      </c>
      <c r="D149" s="7">
        <v>2231.3000000000002</v>
      </c>
      <c r="E149" s="7">
        <v>0</v>
      </c>
      <c r="F149" s="7">
        <v>485.7</v>
      </c>
      <c r="G149" s="18" t="s">
        <v>214</v>
      </c>
      <c r="H149" s="16">
        <v>3</v>
      </c>
      <c r="I149" s="16" t="s">
        <v>275</v>
      </c>
      <c r="J149" s="5">
        <v>45.06</v>
      </c>
      <c r="K149" s="17">
        <v>5.0999999999999996</v>
      </c>
      <c r="L149" s="17">
        <v>8.6300000000000008</v>
      </c>
      <c r="M149" s="17">
        <v>13.43</v>
      </c>
      <c r="N149" s="17">
        <v>6.91</v>
      </c>
      <c r="O149" s="17">
        <v>3.15</v>
      </c>
      <c r="P149" s="17">
        <v>1.81</v>
      </c>
      <c r="Q149" s="17">
        <v>5.77</v>
      </c>
      <c r="R149" s="17">
        <v>0.26</v>
      </c>
      <c r="S149" s="3">
        <v>40</v>
      </c>
      <c r="T149" s="3">
        <v>40</v>
      </c>
      <c r="U149" s="3">
        <v>2604.04</v>
      </c>
      <c r="V149" s="17">
        <v>195.98199600000001</v>
      </c>
      <c r="W149" s="3">
        <v>42.3</v>
      </c>
      <c r="X149" s="3">
        <v>2604.04</v>
      </c>
      <c r="Y149" s="17">
        <v>7.85</v>
      </c>
      <c r="Z149" s="4">
        <v>0</v>
      </c>
      <c r="AA149" s="17">
        <v>6.73</v>
      </c>
      <c r="AB149" s="17">
        <v>10.67</v>
      </c>
      <c r="AC149" s="17">
        <v>14</v>
      </c>
      <c r="AD149" s="5">
        <f t="shared" si="304"/>
        <v>603254.26800000004</v>
      </c>
      <c r="AE149" s="17">
        <f t="shared" si="305"/>
        <v>68277.78</v>
      </c>
      <c r="AF149" s="17">
        <f t="shared" si="306"/>
        <v>115536.71400000001</v>
      </c>
      <c r="AG149" s="17">
        <f t="shared" si="307"/>
        <v>179798.15400000001</v>
      </c>
      <c r="AH149" s="17">
        <f t="shared" si="308"/>
        <v>92509.698000000004</v>
      </c>
      <c r="AI149" s="17">
        <f t="shared" si="309"/>
        <v>42171.57</v>
      </c>
      <c r="AJ149" s="17">
        <f t="shared" si="310"/>
        <v>24231.918000000001</v>
      </c>
      <c r="AK149" s="17">
        <f t="shared" si="311"/>
        <v>77247.606</v>
      </c>
      <c r="AL149" s="17">
        <f t="shared" si="312"/>
        <v>3480.8280000000004</v>
      </c>
      <c r="AN149" s="96">
        <f>SUMIF('Page 1'!$L:$L,$B:$B,'Page 1'!$S:$S)</f>
        <v>48.44</v>
      </c>
      <c r="AO149" s="237">
        <f>SUMIF(СиР!$T$25:$Z$25,$AN$5:$AN$244,СиР!$T$26:$Z$26)</f>
        <v>18.489999999999998</v>
      </c>
      <c r="AP149" s="238"/>
      <c r="AQ149" s="96">
        <f>SUMIF(СиР!$T$25:$Z$25,$AN$5:$AN$244,СиР!$T$28:$Z$28)</f>
        <v>6.67</v>
      </c>
      <c r="AR149" s="96">
        <f>SUMIF(СиР!$T$25:$Z$25,$AN$5:$AN$244,СиР!$T$29:$Z$29)</f>
        <v>1.53</v>
      </c>
      <c r="AS149" s="96">
        <f>SUMIF(СиР!$T$25:$Z$25,$AN$5:$AN$244,СиР!$T$30:$Z$30)</f>
        <v>0.32</v>
      </c>
      <c r="AT149" s="96">
        <f>SUMIF(СиР!$T$25:$Z$25,$AN$5:$AN$244,СиР!$T$31:$Z$31)</f>
        <v>0.87</v>
      </c>
      <c r="AU149" s="96">
        <f>SUMIF(СиР!$T$25:$Z$25,$AN$5:$AN$244,СиР!$T$32:$Z$32)</f>
        <v>5.01</v>
      </c>
      <c r="AV149" s="96">
        <f>SUMIF(СиР!$T$25:$Z$25,$AN$5:$AN$244,СиР!$T$33:$Z$33)</f>
        <v>4.99</v>
      </c>
      <c r="AW149" s="96">
        <f>SUMIF(СиР!$T$25:$Z$25,$AN$5:$AN$244,СиР!$T$34:$Z$34)</f>
        <v>2.7</v>
      </c>
      <c r="AX149" s="96">
        <f>SUMIF(СиР!$T$25:$Z$25,$AN$5:$AN$244,СиР!$T$35:$Z$35)</f>
        <v>6.46</v>
      </c>
      <c r="AY149" s="96">
        <f>SUMIF(СиР!$T$25:$Z$25,$AN$5:$AN$244,СиР!$T$36:$Z$36)</f>
        <v>0.47</v>
      </c>
      <c r="AZ149" s="98">
        <f>SUMIF(СиР!$T$25:$Z$25,$AN$5:$AN$244,СиР!$T$37:$Z$37)</f>
        <v>0.93</v>
      </c>
      <c r="BA149" s="96">
        <f t="shared" si="268"/>
        <v>54.88252</v>
      </c>
      <c r="BB149" s="237">
        <f t="shared" si="313"/>
        <v>20.949169999999999</v>
      </c>
      <c r="BC149" s="238">
        <f t="shared" si="314"/>
        <v>0</v>
      </c>
      <c r="BD149" s="96">
        <f t="shared" si="315"/>
        <v>7.5571100000000007</v>
      </c>
      <c r="BE149" s="96">
        <f t="shared" si="316"/>
        <v>1.7334900000000002</v>
      </c>
      <c r="BF149" s="96">
        <f t="shared" si="317"/>
        <v>0.36256000000000005</v>
      </c>
      <c r="BG149" s="96">
        <f t="shared" si="318"/>
        <v>0.98571000000000009</v>
      </c>
      <c r="BH149" s="96">
        <f t="shared" si="319"/>
        <v>5.6763300000000001</v>
      </c>
      <c r="BI149" s="96">
        <f t="shared" si="320"/>
        <v>5.65367</v>
      </c>
      <c r="BJ149" s="96">
        <f t="shared" si="321"/>
        <v>3.0591000000000004</v>
      </c>
      <c r="BK149" s="96">
        <f t="shared" si="322"/>
        <v>7.3191800000000002</v>
      </c>
      <c r="BL149" s="96">
        <f t="shared" si="323"/>
        <v>0.53250999999999993</v>
      </c>
      <c r="BM149" s="98">
        <f t="shared" si="324"/>
        <v>1.05369</v>
      </c>
      <c r="BN149" s="113">
        <f t="shared" si="325"/>
        <v>1440762.0127600003</v>
      </c>
      <c r="BO149" s="250">
        <f t="shared" si="292"/>
        <v>549952.30420999997</v>
      </c>
      <c r="BP149" s="250">
        <f t="shared" si="293"/>
        <v>0</v>
      </c>
      <c r="BQ149" s="113">
        <f t="shared" si="294"/>
        <v>198387.33743000001</v>
      </c>
      <c r="BR149" s="113">
        <f t="shared" si="295"/>
        <v>45507.140370000001</v>
      </c>
      <c r="BS149" s="113">
        <f t="shared" si="296"/>
        <v>9517.8332800000007</v>
      </c>
      <c r="BT149" s="113">
        <f t="shared" si="297"/>
        <v>25876.609230000005</v>
      </c>
      <c r="BU149" s="113">
        <f t="shared" si="298"/>
        <v>149013.57729000002</v>
      </c>
      <c r="BV149" s="113">
        <f t="shared" si="299"/>
        <v>148418.71271000002</v>
      </c>
      <c r="BW149" s="113">
        <f t="shared" si="300"/>
        <v>80306.718300000022</v>
      </c>
      <c r="BX149" s="113">
        <f t="shared" si="301"/>
        <v>192141.25934000002</v>
      </c>
      <c r="BY149" s="113">
        <f t="shared" si="302"/>
        <v>13979.317629999998</v>
      </c>
      <c r="BZ149" s="113">
        <f t="shared" si="303"/>
        <v>27661.202969999998</v>
      </c>
    </row>
    <row r="150" spans="1:78" ht="12" customHeight="1" x14ac:dyDescent="0.25">
      <c r="A150" s="18">
        <f t="shared" si="326"/>
        <v>146</v>
      </c>
      <c r="B150" s="6" t="s">
        <v>118</v>
      </c>
      <c r="C150" s="10">
        <f t="shared" si="327"/>
        <v>3500.1</v>
      </c>
      <c r="D150" s="7">
        <v>3454.1</v>
      </c>
      <c r="E150" s="7">
        <v>46</v>
      </c>
      <c r="F150" s="7">
        <v>221.6</v>
      </c>
      <c r="G150" s="18" t="s">
        <v>214</v>
      </c>
      <c r="H150" s="16">
        <v>7</v>
      </c>
      <c r="I150" s="16" t="s">
        <v>276</v>
      </c>
      <c r="J150" s="5">
        <v>31</v>
      </c>
      <c r="K150" s="17">
        <v>5.0999999999999996</v>
      </c>
      <c r="L150" s="17">
        <v>6.59</v>
      </c>
      <c r="M150" s="17">
        <v>8.98</v>
      </c>
      <c r="N150" s="17">
        <v>6.92</v>
      </c>
      <c r="O150" s="17">
        <v>3.15</v>
      </c>
      <c r="P150" s="17">
        <v>0</v>
      </c>
      <c r="Q150" s="17">
        <v>0</v>
      </c>
      <c r="R150" s="17">
        <v>0.26</v>
      </c>
      <c r="S150" s="3">
        <v>40</v>
      </c>
      <c r="T150" s="3">
        <v>40</v>
      </c>
      <c r="U150" s="3">
        <v>2604.04</v>
      </c>
      <c r="V150" s="17">
        <v>195.98199600000001</v>
      </c>
      <c r="W150" s="3">
        <v>42.3</v>
      </c>
      <c r="X150" s="3">
        <v>2604.04</v>
      </c>
      <c r="Y150" s="17">
        <v>7.85</v>
      </c>
      <c r="Z150" s="4">
        <v>0</v>
      </c>
      <c r="AA150" s="17">
        <v>6.73</v>
      </c>
      <c r="AB150" s="17">
        <v>10.67</v>
      </c>
      <c r="AC150" s="17">
        <v>14</v>
      </c>
      <c r="AD150" s="5">
        <f t="shared" si="304"/>
        <v>651018.6</v>
      </c>
      <c r="AE150" s="17">
        <f t="shared" si="305"/>
        <v>107103.06</v>
      </c>
      <c r="AF150" s="17">
        <f t="shared" si="306"/>
        <v>138393.954</v>
      </c>
      <c r="AG150" s="17">
        <f t="shared" si="307"/>
        <v>188585.38800000001</v>
      </c>
      <c r="AH150" s="17">
        <f t="shared" si="308"/>
        <v>145324.152</v>
      </c>
      <c r="AI150" s="17">
        <f t="shared" si="309"/>
        <v>66151.889999999985</v>
      </c>
      <c r="AJ150" s="17">
        <f t="shared" si="310"/>
        <v>0</v>
      </c>
      <c r="AK150" s="17">
        <f t="shared" si="311"/>
        <v>0</v>
      </c>
      <c r="AL150" s="17">
        <f t="shared" si="312"/>
        <v>5460.1559999999999</v>
      </c>
      <c r="AN150" s="96">
        <f>SUMIF('Page 1'!$L:$L,$B:$B,'Page 1'!$S:$S)</f>
        <v>33.17</v>
      </c>
      <c r="AO150" s="237">
        <f>SUMIF(СиР!$T$25:$Z$25,$AN$5:$AN$244,СиР!$T$26:$Z$26)</f>
        <v>13.89</v>
      </c>
      <c r="AP150" s="238"/>
      <c r="AQ150" s="96">
        <f>SUMIF(СиР!$T$25:$Z$25,$AN$5:$AN$244,СиР!$T$28:$Z$28)</f>
        <v>5.9</v>
      </c>
      <c r="AR150" s="96">
        <f>SUMIF(СиР!$T$25:$Z$25,$AN$5:$AN$244,СиР!$T$29:$Z$29)</f>
        <v>1.53</v>
      </c>
      <c r="AS150" s="96">
        <f>SUMIF(СиР!$T$25:$Z$25,$AN$5:$AN$244,СиР!$T$30:$Z$30)</f>
        <v>0.32</v>
      </c>
      <c r="AT150" s="96">
        <f>SUMIF(СиР!$T$25:$Z$25,$AN$5:$AN$244,СиР!$T$31:$Z$31)</f>
        <v>0.6</v>
      </c>
      <c r="AU150" s="96">
        <f>SUMIF(СиР!$T$25:$Z$25,$AN$5:$AN$244,СиР!$T$32:$Z$32)</f>
        <v>5.01</v>
      </c>
      <c r="AV150" s="96">
        <f>SUMIF(СиР!$T$25:$Z$25,$AN$5:$AN$244,СиР!$T$33:$Z$33)</f>
        <v>4.99</v>
      </c>
      <c r="AW150" s="96">
        <f>SUMIF(СиР!$T$25:$Z$25,$AN$5:$AN$244,СиР!$T$34:$Z$34)</f>
        <v>0</v>
      </c>
      <c r="AX150" s="96">
        <f>SUMIF(СиР!$T$25:$Z$25,$AN$5:$AN$244,СиР!$T$35:$Z$35)</f>
        <v>0</v>
      </c>
      <c r="AY150" s="96">
        <f>SUMIF(СиР!$T$25:$Z$25,$AN$5:$AN$244,СиР!$T$36:$Z$36)</f>
        <v>0</v>
      </c>
      <c r="AZ150" s="98">
        <f>SUMIF(СиР!$T$25:$Z$25,$AN$5:$AN$244,СиР!$T$37:$Z$37)</f>
        <v>0.93</v>
      </c>
      <c r="BA150" s="96">
        <f t="shared" ref="BA150:BA184" si="328">AN150*(1+$BA$4)</f>
        <v>37.581610000000005</v>
      </c>
      <c r="BB150" s="237">
        <f t="shared" si="313"/>
        <v>15.737370000000004</v>
      </c>
      <c r="BC150" s="238">
        <f t="shared" si="314"/>
        <v>0</v>
      </c>
      <c r="BD150" s="96">
        <f t="shared" si="315"/>
        <v>6.6847000000000012</v>
      </c>
      <c r="BE150" s="96">
        <f t="shared" si="316"/>
        <v>1.7334900000000002</v>
      </c>
      <c r="BF150" s="96">
        <f t="shared" si="317"/>
        <v>0.36256000000000005</v>
      </c>
      <c r="BG150" s="96">
        <f t="shared" si="318"/>
        <v>0.67980000000000007</v>
      </c>
      <c r="BH150" s="96">
        <f t="shared" si="319"/>
        <v>5.6763300000000001</v>
      </c>
      <c r="BI150" s="96">
        <f t="shared" si="320"/>
        <v>5.65367</v>
      </c>
      <c r="BJ150" s="96">
        <f t="shared" si="321"/>
        <v>0</v>
      </c>
      <c r="BK150" s="96">
        <f t="shared" si="322"/>
        <v>0</v>
      </c>
      <c r="BL150" s="96">
        <f t="shared" si="323"/>
        <v>0</v>
      </c>
      <c r="BM150" s="98">
        <f t="shared" si="324"/>
        <v>1.0536900000000002</v>
      </c>
      <c r="BN150" s="113">
        <f t="shared" si="325"/>
        <v>1547590.5656100004</v>
      </c>
      <c r="BO150" s="250">
        <f t="shared" si="292"/>
        <v>648056.46537000011</v>
      </c>
      <c r="BP150" s="250">
        <f t="shared" si="293"/>
        <v>0</v>
      </c>
      <c r="BQ150" s="113">
        <f t="shared" si="294"/>
        <v>275272.36470000003</v>
      </c>
      <c r="BR150" s="113">
        <f t="shared" si="295"/>
        <v>71384.189490000004</v>
      </c>
      <c r="BS150" s="113">
        <f t="shared" si="296"/>
        <v>14930.02656</v>
      </c>
      <c r="BT150" s="113">
        <f t="shared" si="297"/>
        <v>27993.799800000004</v>
      </c>
      <c r="BU150" s="113">
        <f t="shared" si="298"/>
        <v>233748.22832999998</v>
      </c>
      <c r="BV150" s="113">
        <f t="shared" si="299"/>
        <v>232815.10167</v>
      </c>
      <c r="BW150" s="113">
        <f t="shared" si="300"/>
        <v>0</v>
      </c>
      <c r="BX150" s="113">
        <f t="shared" si="301"/>
        <v>0</v>
      </c>
      <c r="BY150" s="113">
        <f t="shared" si="302"/>
        <v>0</v>
      </c>
      <c r="BZ150" s="113">
        <f t="shared" si="303"/>
        <v>43390.389690000004</v>
      </c>
    </row>
    <row r="151" spans="1:78" ht="12" customHeight="1" x14ac:dyDescent="0.25">
      <c r="A151" s="18">
        <f t="shared" si="326"/>
        <v>147</v>
      </c>
      <c r="B151" s="6" t="s">
        <v>119</v>
      </c>
      <c r="C151" s="10">
        <f t="shared" si="327"/>
        <v>4927</v>
      </c>
      <c r="D151" s="7">
        <v>4927</v>
      </c>
      <c r="E151" s="7">
        <v>0</v>
      </c>
      <c r="F151" s="7">
        <v>436.6</v>
      </c>
      <c r="G151" s="18" t="s">
        <v>214</v>
      </c>
      <c r="H151" s="16">
        <v>7</v>
      </c>
      <c r="I151" s="16" t="s">
        <v>276</v>
      </c>
      <c r="J151" s="5">
        <v>31</v>
      </c>
      <c r="K151" s="17">
        <v>5.0999999999999996</v>
      </c>
      <c r="L151" s="17">
        <v>6.59</v>
      </c>
      <c r="M151" s="17">
        <v>8.98</v>
      </c>
      <c r="N151" s="17">
        <v>6.92</v>
      </c>
      <c r="O151" s="17">
        <v>3.15</v>
      </c>
      <c r="P151" s="17">
        <v>0</v>
      </c>
      <c r="Q151" s="17">
        <v>0</v>
      </c>
      <c r="R151" s="17">
        <v>0.26</v>
      </c>
      <c r="S151" s="3">
        <v>40</v>
      </c>
      <c r="T151" s="3">
        <v>40</v>
      </c>
      <c r="U151" s="3">
        <v>2604.04</v>
      </c>
      <c r="V151" s="17">
        <v>195.98199600000001</v>
      </c>
      <c r="W151" s="3">
        <v>42.3</v>
      </c>
      <c r="X151" s="3">
        <v>2604.04</v>
      </c>
      <c r="Y151" s="17">
        <v>7.85</v>
      </c>
      <c r="Z151" s="4">
        <v>0</v>
      </c>
      <c r="AA151" s="17">
        <v>6.73</v>
      </c>
      <c r="AB151" s="17">
        <v>10.67</v>
      </c>
      <c r="AC151" s="17">
        <v>14</v>
      </c>
      <c r="AD151" s="5">
        <f t="shared" si="304"/>
        <v>916422</v>
      </c>
      <c r="AE151" s="17">
        <f t="shared" si="305"/>
        <v>150766.19999999998</v>
      </c>
      <c r="AF151" s="17">
        <f t="shared" si="306"/>
        <v>194813.58000000002</v>
      </c>
      <c r="AG151" s="17">
        <f t="shared" si="307"/>
        <v>265466.76</v>
      </c>
      <c r="AH151" s="17">
        <f t="shared" si="308"/>
        <v>204569.03999999998</v>
      </c>
      <c r="AI151" s="17">
        <f t="shared" si="309"/>
        <v>93120.299999999988</v>
      </c>
      <c r="AJ151" s="17">
        <f t="shared" si="310"/>
        <v>0</v>
      </c>
      <c r="AK151" s="17">
        <f t="shared" si="311"/>
        <v>0</v>
      </c>
      <c r="AL151" s="17">
        <f t="shared" si="312"/>
        <v>7686.12</v>
      </c>
      <c r="AN151" s="96">
        <f>SUMIF('Page 1'!$L:$L,$B:$B,'Page 1'!$S:$S)</f>
        <v>33.17</v>
      </c>
      <c r="AO151" s="237">
        <f>SUMIF(СиР!$T$25:$Z$25,$AN$5:$AN$244,СиР!$T$26:$Z$26)</f>
        <v>13.89</v>
      </c>
      <c r="AP151" s="238"/>
      <c r="AQ151" s="96">
        <f>SUMIF(СиР!$T$25:$Z$25,$AN$5:$AN$244,СиР!$T$28:$Z$28)</f>
        <v>5.9</v>
      </c>
      <c r="AR151" s="96">
        <f>SUMIF(СиР!$T$25:$Z$25,$AN$5:$AN$244,СиР!$T$29:$Z$29)</f>
        <v>1.53</v>
      </c>
      <c r="AS151" s="96">
        <f>SUMIF(СиР!$T$25:$Z$25,$AN$5:$AN$244,СиР!$T$30:$Z$30)</f>
        <v>0.32</v>
      </c>
      <c r="AT151" s="96">
        <f>SUMIF(СиР!$T$25:$Z$25,$AN$5:$AN$244,СиР!$T$31:$Z$31)</f>
        <v>0.6</v>
      </c>
      <c r="AU151" s="96">
        <f>SUMIF(СиР!$T$25:$Z$25,$AN$5:$AN$244,СиР!$T$32:$Z$32)</f>
        <v>5.01</v>
      </c>
      <c r="AV151" s="96">
        <f>SUMIF(СиР!$T$25:$Z$25,$AN$5:$AN$244,СиР!$T$33:$Z$33)</f>
        <v>4.99</v>
      </c>
      <c r="AW151" s="96">
        <f>SUMIF(СиР!$T$25:$Z$25,$AN$5:$AN$244,СиР!$T$34:$Z$34)</f>
        <v>0</v>
      </c>
      <c r="AX151" s="96">
        <f>SUMIF(СиР!$T$25:$Z$25,$AN$5:$AN$244,СиР!$T$35:$Z$35)</f>
        <v>0</v>
      </c>
      <c r="AY151" s="96">
        <f>SUMIF(СиР!$T$25:$Z$25,$AN$5:$AN$244,СиР!$T$36:$Z$36)</f>
        <v>0</v>
      </c>
      <c r="AZ151" s="98">
        <f>SUMIF(СиР!$T$25:$Z$25,$AN$5:$AN$244,СиР!$T$37:$Z$37)</f>
        <v>0.93</v>
      </c>
      <c r="BA151" s="96">
        <f t="shared" si="328"/>
        <v>37.581610000000005</v>
      </c>
      <c r="BB151" s="237">
        <f t="shared" si="313"/>
        <v>15.737370000000004</v>
      </c>
      <c r="BC151" s="238">
        <f t="shared" si="314"/>
        <v>0</v>
      </c>
      <c r="BD151" s="96">
        <f t="shared" si="315"/>
        <v>6.6847000000000012</v>
      </c>
      <c r="BE151" s="96">
        <f t="shared" si="316"/>
        <v>1.7334900000000002</v>
      </c>
      <c r="BF151" s="96">
        <f t="shared" si="317"/>
        <v>0.36256000000000005</v>
      </c>
      <c r="BG151" s="96">
        <f t="shared" si="318"/>
        <v>0.67980000000000007</v>
      </c>
      <c r="BH151" s="96">
        <f t="shared" si="319"/>
        <v>5.6763300000000001</v>
      </c>
      <c r="BI151" s="96">
        <f t="shared" si="320"/>
        <v>5.65367</v>
      </c>
      <c r="BJ151" s="96">
        <f t="shared" si="321"/>
        <v>0</v>
      </c>
      <c r="BK151" s="96">
        <f t="shared" si="322"/>
        <v>0</v>
      </c>
      <c r="BL151" s="96">
        <f t="shared" si="323"/>
        <v>0</v>
      </c>
      <c r="BM151" s="98">
        <f t="shared" si="324"/>
        <v>1.0536900000000002</v>
      </c>
      <c r="BN151" s="113">
        <f t="shared" si="325"/>
        <v>2178503.1047</v>
      </c>
      <c r="BO151" s="250">
        <f t="shared" si="292"/>
        <v>912252.2799000002</v>
      </c>
      <c r="BP151" s="250">
        <f t="shared" si="293"/>
        <v>0</v>
      </c>
      <c r="BQ151" s="113">
        <f t="shared" si="294"/>
        <v>387493.76900000003</v>
      </c>
      <c r="BR151" s="113">
        <f t="shared" si="295"/>
        <v>100485.67230000001</v>
      </c>
      <c r="BS151" s="113">
        <f t="shared" si="296"/>
        <v>21016.611199999999</v>
      </c>
      <c r="BT151" s="113">
        <f t="shared" si="297"/>
        <v>39406.146000000008</v>
      </c>
      <c r="BU151" s="113">
        <f t="shared" si="298"/>
        <v>329041.31909999996</v>
      </c>
      <c r="BV151" s="113">
        <f t="shared" si="299"/>
        <v>327727.78090000001</v>
      </c>
      <c r="BW151" s="113">
        <f t="shared" si="300"/>
        <v>0</v>
      </c>
      <c r="BX151" s="113">
        <f t="shared" si="301"/>
        <v>0</v>
      </c>
      <c r="BY151" s="113">
        <f t="shared" si="302"/>
        <v>0</v>
      </c>
      <c r="BZ151" s="113">
        <f t="shared" si="303"/>
        <v>61079.526300000012</v>
      </c>
    </row>
    <row r="152" spans="1:78" ht="12" customHeight="1" x14ac:dyDescent="0.25">
      <c r="A152" s="18">
        <f t="shared" si="326"/>
        <v>148</v>
      </c>
      <c r="B152" s="6" t="s">
        <v>120</v>
      </c>
      <c r="C152" s="10">
        <f t="shared" si="327"/>
        <v>4940.66</v>
      </c>
      <c r="D152" s="7">
        <v>4940.66</v>
      </c>
      <c r="E152" s="7">
        <v>0</v>
      </c>
      <c r="F152" s="7">
        <v>452.8</v>
      </c>
      <c r="G152" s="18" t="s">
        <v>214</v>
      </c>
      <c r="H152" s="16">
        <v>7</v>
      </c>
      <c r="I152" s="16" t="s">
        <v>276</v>
      </c>
      <c r="J152" s="5">
        <v>31</v>
      </c>
      <c r="K152" s="17">
        <v>5.0999999999999996</v>
      </c>
      <c r="L152" s="17">
        <v>6.59</v>
      </c>
      <c r="M152" s="17">
        <v>8.98</v>
      </c>
      <c r="N152" s="17">
        <v>6.92</v>
      </c>
      <c r="O152" s="17">
        <v>3.15</v>
      </c>
      <c r="P152" s="17">
        <v>0</v>
      </c>
      <c r="Q152" s="17">
        <v>0</v>
      </c>
      <c r="R152" s="17">
        <v>0.26</v>
      </c>
      <c r="S152" s="3">
        <v>40</v>
      </c>
      <c r="T152" s="3">
        <v>40</v>
      </c>
      <c r="U152" s="3">
        <v>2604.04</v>
      </c>
      <c r="V152" s="17">
        <v>195.98199600000001</v>
      </c>
      <c r="W152" s="3">
        <v>42.3</v>
      </c>
      <c r="X152" s="3">
        <v>2604.04</v>
      </c>
      <c r="Y152" s="17">
        <v>7.85</v>
      </c>
      <c r="Z152" s="4">
        <v>0</v>
      </c>
      <c r="AA152" s="17">
        <v>6.73</v>
      </c>
      <c r="AB152" s="17">
        <v>10.67</v>
      </c>
      <c r="AC152" s="17">
        <v>14</v>
      </c>
      <c r="AD152" s="5">
        <f t="shared" si="304"/>
        <v>918962.76</v>
      </c>
      <c r="AE152" s="17">
        <f t="shared" si="305"/>
        <v>151184.196</v>
      </c>
      <c r="AF152" s="17">
        <f t="shared" si="306"/>
        <v>195353.69639999999</v>
      </c>
      <c r="AG152" s="17">
        <f t="shared" si="307"/>
        <v>266202.76079999999</v>
      </c>
      <c r="AH152" s="17">
        <f t="shared" si="308"/>
        <v>205136.20319999999</v>
      </c>
      <c r="AI152" s="17">
        <f t="shared" si="309"/>
        <v>93378.474000000002</v>
      </c>
      <c r="AJ152" s="17">
        <f t="shared" si="310"/>
        <v>0</v>
      </c>
      <c r="AK152" s="17">
        <f t="shared" si="311"/>
        <v>0</v>
      </c>
      <c r="AL152" s="17">
        <f t="shared" si="312"/>
        <v>7707.4295999999995</v>
      </c>
      <c r="AN152" s="96">
        <f>SUMIF('Page 1'!$L:$L,$B:$B,'Page 1'!$S:$S)</f>
        <v>33.17</v>
      </c>
      <c r="AO152" s="237">
        <f>SUMIF(СиР!$T$25:$Z$25,$AN$5:$AN$244,СиР!$T$26:$Z$26)</f>
        <v>13.89</v>
      </c>
      <c r="AP152" s="238"/>
      <c r="AQ152" s="96">
        <f>SUMIF(СиР!$T$25:$Z$25,$AN$5:$AN$244,СиР!$T$28:$Z$28)</f>
        <v>5.9</v>
      </c>
      <c r="AR152" s="96">
        <f>SUMIF(СиР!$T$25:$Z$25,$AN$5:$AN$244,СиР!$T$29:$Z$29)</f>
        <v>1.53</v>
      </c>
      <c r="AS152" s="96">
        <f>SUMIF(СиР!$T$25:$Z$25,$AN$5:$AN$244,СиР!$T$30:$Z$30)</f>
        <v>0.32</v>
      </c>
      <c r="AT152" s="96">
        <f>SUMIF(СиР!$T$25:$Z$25,$AN$5:$AN$244,СиР!$T$31:$Z$31)</f>
        <v>0.6</v>
      </c>
      <c r="AU152" s="96">
        <f>SUMIF(СиР!$T$25:$Z$25,$AN$5:$AN$244,СиР!$T$32:$Z$32)</f>
        <v>5.01</v>
      </c>
      <c r="AV152" s="96">
        <f>SUMIF(СиР!$T$25:$Z$25,$AN$5:$AN$244,СиР!$T$33:$Z$33)</f>
        <v>4.99</v>
      </c>
      <c r="AW152" s="96">
        <f>SUMIF(СиР!$T$25:$Z$25,$AN$5:$AN$244,СиР!$T$34:$Z$34)</f>
        <v>0</v>
      </c>
      <c r="AX152" s="96">
        <f>SUMIF(СиР!$T$25:$Z$25,$AN$5:$AN$244,СиР!$T$35:$Z$35)</f>
        <v>0</v>
      </c>
      <c r="AY152" s="96">
        <f>SUMIF(СиР!$T$25:$Z$25,$AN$5:$AN$244,СиР!$T$36:$Z$36)</f>
        <v>0</v>
      </c>
      <c r="AZ152" s="98">
        <f>SUMIF(СиР!$T$25:$Z$25,$AN$5:$AN$244,СиР!$T$37:$Z$37)</f>
        <v>0.93</v>
      </c>
      <c r="BA152" s="96">
        <f t="shared" si="328"/>
        <v>37.581610000000005</v>
      </c>
      <c r="BB152" s="237">
        <f t="shared" si="313"/>
        <v>15.737370000000004</v>
      </c>
      <c r="BC152" s="238">
        <f t="shared" si="314"/>
        <v>0</v>
      </c>
      <c r="BD152" s="96">
        <f t="shared" si="315"/>
        <v>6.6847000000000012</v>
      </c>
      <c r="BE152" s="96">
        <f t="shared" si="316"/>
        <v>1.7334900000000002</v>
      </c>
      <c r="BF152" s="96">
        <f t="shared" si="317"/>
        <v>0.36256000000000005</v>
      </c>
      <c r="BG152" s="96">
        <f t="shared" si="318"/>
        <v>0.67980000000000007</v>
      </c>
      <c r="BH152" s="96">
        <f t="shared" si="319"/>
        <v>5.6763300000000001</v>
      </c>
      <c r="BI152" s="96">
        <f t="shared" si="320"/>
        <v>5.65367</v>
      </c>
      <c r="BJ152" s="96">
        <f t="shared" si="321"/>
        <v>0</v>
      </c>
      <c r="BK152" s="96">
        <f t="shared" si="322"/>
        <v>0</v>
      </c>
      <c r="BL152" s="96">
        <f t="shared" si="323"/>
        <v>0</v>
      </c>
      <c r="BM152" s="98">
        <f t="shared" si="324"/>
        <v>1.0536900000000002</v>
      </c>
      <c r="BN152" s="113">
        <f t="shared" si="325"/>
        <v>2184542.9570260001</v>
      </c>
      <c r="BO152" s="250">
        <f t="shared" si="292"/>
        <v>914781.47944200016</v>
      </c>
      <c r="BP152" s="250">
        <f t="shared" si="293"/>
        <v>0</v>
      </c>
      <c r="BQ152" s="113">
        <f t="shared" si="294"/>
        <v>388568.08702000004</v>
      </c>
      <c r="BR152" s="113">
        <f t="shared" si="295"/>
        <v>100764.266634</v>
      </c>
      <c r="BS152" s="113">
        <f t="shared" si="296"/>
        <v>21074.879295999999</v>
      </c>
      <c r="BT152" s="113">
        <f t="shared" si="297"/>
        <v>39515.398680000006</v>
      </c>
      <c r="BU152" s="113">
        <f t="shared" si="298"/>
        <v>329953.57897799998</v>
      </c>
      <c r="BV152" s="113">
        <f t="shared" si="299"/>
        <v>328636.39902199997</v>
      </c>
      <c r="BW152" s="113">
        <f t="shared" si="300"/>
        <v>0</v>
      </c>
      <c r="BX152" s="113">
        <f t="shared" si="301"/>
        <v>0</v>
      </c>
      <c r="BY152" s="113">
        <f t="shared" si="302"/>
        <v>0</v>
      </c>
      <c r="BZ152" s="113">
        <f t="shared" si="303"/>
        <v>61248.867954000008</v>
      </c>
    </row>
    <row r="153" spans="1:78" ht="12" customHeight="1" x14ac:dyDescent="0.25">
      <c r="A153" s="18">
        <f t="shared" si="326"/>
        <v>149</v>
      </c>
      <c r="B153" s="6" t="s">
        <v>121</v>
      </c>
      <c r="C153" s="10">
        <f t="shared" si="327"/>
        <v>3456.99</v>
      </c>
      <c r="D153" s="7">
        <v>3456.99</v>
      </c>
      <c r="E153" s="7">
        <v>0</v>
      </c>
      <c r="F153" s="7">
        <v>619</v>
      </c>
      <c r="G153" s="18" t="s">
        <v>214</v>
      </c>
      <c r="H153" s="16">
        <v>7</v>
      </c>
      <c r="I153" s="16" t="s">
        <v>276</v>
      </c>
      <c r="J153" s="5">
        <v>31</v>
      </c>
      <c r="K153" s="17">
        <v>5.0999999999999996</v>
      </c>
      <c r="L153" s="17">
        <v>6.59</v>
      </c>
      <c r="M153" s="17">
        <v>8.98</v>
      </c>
      <c r="N153" s="17">
        <v>6.92</v>
      </c>
      <c r="O153" s="17">
        <v>3.15</v>
      </c>
      <c r="P153" s="17">
        <v>0</v>
      </c>
      <c r="Q153" s="17">
        <v>0</v>
      </c>
      <c r="R153" s="17">
        <v>0.26</v>
      </c>
      <c r="S153" s="3">
        <v>40</v>
      </c>
      <c r="T153" s="3">
        <v>40</v>
      </c>
      <c r="U153" s="3">
        <v>2604.04</v>
      </c>
      <c r="V153" s="17">
        <v>195.98199600000001</v>
      </c>
      <c r="W153" s="3">
        <v>42.3</v>
      </c>
      <c r="X153" s="3">
        <v>2604.04</v>
      </c>
      <c r="Y153" s="17">
        <v>7.85</v>
      </c>
      <c r="Z153" s="4">
        <v>0</v>
      </c>
      <c r="AA153" s="17">
        <v>6.73</v>
      </c>
      <c r="AB153" s="17">
        <v>10.67</v>
      </c>
      <c r="AC153" s="17">
        <v>14</v>
      </c>
      <c r="AD153" s="5">
        <f t="shared" si="304"/>
        <v>643000.1399999999</v>
      </c>
      <c r="AE153" s="17">
        <f t="shared" si="305"/>
        <v>105783.89399999999</v>
      </c>
      <c r="AF153" s="17">
        <f t="shared" si="306"/>
        <v>136689.38459999999</v>
      </c>
      <c r="AG153" s="17">
        <f t="shared" si="307"/>
        <v>186262.62119999999</v>
      </c>
      <c r="AH153" s="17">
        <f t="shared" si="308"/>
        <v>143534.22479999997</v>
      </c>
      <c r="AI153" s="17">
        <f t="shared" si="309"/>
        <v>65337.11099999999</v>
      </c>
      <c r="AJ153" s="17">
        <f t="shared" si="310"/>
        <v>0</v>
      </c>
      <c r="AK153" s="17">
        <f t="shared" si="311"/>
        <v>0</v>
      </c>
      <c r="AL153" s="17">
        <f t="shared" si="312"/>
        <v>5392.9044000000004</v>
      </c>
      <c r="AN153" s="96">
        <f>SUMIF('Page 1'!$L:$L,$B:$B,'Page 1'!$S:$S)</f>
        <v>33.17</v>
      </c>
      <c r="AO153" s="237">
        <f>SUMIF(СиР!$T$25:$Z$25,$AN$5:$AN$244,СиР!$T$26:$Z$26)</f>
        <v>13.89</v>
      </c>
      <c r="AP153" s="238"/>
      <c r="AQ153" s="96">
        <f>SUMIF(СиР!$T$25:$Z$25,$AN$5:$AN$244,СиР!$T$28:$Z$28)</f>
        <v>5.9</v>
      </c>
      <c r="AR153" s="96">
        <f>SUMIF(СиР!$T$25:$Z$25,$AN$5:$AN$244,СиР!$T$29:$Z$29)</f>
        <v>1.53</v>
      </c>
      <c r="AS153" s="96">
        <f>SUMIF(СиР!$T$25:$Z$25,$AN$5:$AN$244,СиР!$T$30:$Z$30)</f>
        <v>0.32</v>
      </c>
      <c r="AT153" s="96">
        <f>SUMIF(СиР!$T$25:$Z$25,$AN$5:$AN$244,СиР!$T$31:$Z$31)</f>
        <v>0.6</v>
      </c>
      <c r="AU153" s="96">
        <f>SUMIF(СиР!$T$25:$Z$25,$AN$5:$AN$244,СиР!$T$32:$Z$32)</f>
        <v>5.01</v>
      </c>
      <c r="AV153" s="96">
        <f>SUMIF(СиР!$T$25:$Z$25,$AN$5:$AN$244,СиР!$T$33:$Z$33)</f>
        <v>4.99</v>
      </c>
      <c r="AW153" s="96">
        <f>SUMIF(СиР!$T$25:$Z$25,$AN$5:$AN$244,СиР!$T$34:$Z$34)</f>
        <v>0</v>
      </c>
      <c r="AX153" s="96">
        <f>SUMIF(СиР!$T$25:$Z$25,$AN$5:$AN$244,СиР!$T$35:$Z$35)</f>
        <v>0</v>
      </c>
      <c r="AY153" s="96">
        <f>SUMIF(СиР!$T$25:$Z$25,$AN$5:$AN$244,СиР!$T$36:$Z$36)</f>
        <v>0</v>
      </c>
      <c r="AZ153" s="98">
        <f>SUMIF(СиР!$T$25:$Z$25,$AN$5:$AN$244,СиР!$T$37:$Z$37)</f>
        <v>0.93</v>
      </c>
      <c r="BA153" s="96">
        <f t="shared" si="328"/>
        <v>37.581610000000005</v>
      </c>
      <c r="BB153" s="237">
        <f t="shared" si="313"/>
        <v>15.737370000000004</v>
      </c>
      <c r="BC153" s="238">
        <f t="shared" si="314"/>
        <v>0</v>
      </c>
      <c r="BD153" s="96">
        <f t="shared" si="315"/>
        <v>6.6847000000000012</v>
      </c>
      <c r="BE153" s="96">
        <f t="shared" si="316"/>
        <v>1.7334900000000002</v>
      </c>
      <c r="BF153" s="96">
        <f t="shared" si="317"/>
        <v>0.36256000000000005</v>
      </c>
      <c r="BG153" s="96">
        <f t="shared" si="318"/>
        <v>0.67980000000000007</v>
      </c>
      <c r="BH153" s="96">
        <f t="shared" si="319"/>
        <v>5.6763300000000001</v>
      </c>
      <c r="BI153" s="96">
        <f t="shared" si="320"/>
        <v>5.65367</v>
      </c>
      <c r="BJ153" s="96">
        <f t="shared" si="321"/>
        <v>0</v>
      </c>
      <c r="BK153" s="96">
        <f t="shared" si="322"/>
        <v>0</v>
      </c>
      <c r="BL153" s="96">
        <f t="shared" si="323"/>
        <v>0</v>
      </c>
      <c r="BM153" s="98">
        <f t="shared" si="324"/>
        <v>1.0536900000000002</v>
      </c>
      <c r="BN153" s="113">
        <f t="shared" si="325"/>
        <v>1528529.2161390001</v>
      </c>
      <c r="BO153" s="250">
        <f t="shared" si="292"/>
        <v>640074.48936300015</v>
      </c>
      <c r="BP153" s="250">
        <f t="shared" si="293"/>
        <v>0</v>
      </c>
      <c r="BQ153" s="113">
        <f t="shared" si="294"/>
        <v>271881.89253000001</v>
      </c>
      <c r="BR153" s="113">
        <f t="shared" si="295"/>
        <v>70504.965350999992</v>
      </c>
      <c r="BS153" s="113">
        <f t="shared" si="296"/>
        <v>14746.136543999999</v>
      </c>
      <c r="BT153" s="113">
        <f t="shared" si="297"/>
        <v>27649.006020000001</v>
      </c>
      <c r="BU153" s="113">
        <f t="shared" si="298"/>
        <v>230869.20026699998</v>
      </c>
      <c r="BV153" s="113">
        <f t="shared" si="299"/>
        <v>229947.56673299999</v>
      </c>
      <c r="BW153" s="113">
        <f t="shared" si="300"/>
        <v>0</v>
      </c>
      <c r="BX153" s="113">
        <f t="shared" si="301"/>
        <v>0</v>
      </c>
      <c r="BY153" s="113">
        <f t="shared" si="302"/>
        <v>0</v>
      </c>
      <c r="BZ153" s="113">
        <f t="shared" si="303"/>
        <v>42855.959331000005</v>
      </c>
    </row>
    <row r="154" spans="1:78" ht="12" customHeight="1" x14ac:dyDescent="0.25">
      <c r="A154" s="18">
        <f t="shared" si="326"/>
        <v>150</v>
      </c>
      <c r="B154" s="6" t="s">
        <v>122</v>
      </c>
      <c r="C154" s="10">
        <f t="shared" si="327"/>
        <v>3483.9</v>
      </c>
      <c r="D154" s="7">
        <v>3483.9</v>
      </c>
      <c r="E154" s="7">
        <v>0</v>
      </c>
      <c r="F154" s="7">
        <v>445.9</v>
      </c>
      <c r="G154" s="18" t="s">
        <v>214</v>
      </c>
      <c r="H154" s="16">
        <v>7</v>
      </c>
      <c r="I154" s="16" t="s">
        <v>276</v>
      </c>
      <c r="J154" s="5">
        <v>31</v>
      </c>
      <c r="K154" s="17">
        <v>5.0999999999999996</v>
      </c>
      <c r="L154" s="17">
        <v>6.59</v>
      </c>
      <c r="M154" s="17">
        <v>8.98</v>
      </c>
      <c r="N154" s="17">
        <v>6.92</v>
      </c>
      <c r="O154" s="17">
        <v>3.15</v>
      </c>
      <c r="P154" s="17">
        <v>0</v>
      </c>
      <c r="Q154" s="17">
        <v>0</v>
      </c>
      <c r="R154" s="17">
        <v>0.26</v>
      </c>
      <c r="S154" s="3">
        <v>40</v>
      </c>
      <c r="T154" s="3">
        <v>40</v>
      </c>
      <c r="U154" s="3">
        <v>2604.04</v>
      </c>
      <c r="V154" s="17">
        <v>195.98199600000001</v>
      </c>
      <c r="W154" s="3">
        <v>42.3</v>
      </c>
      <c r="X154" s="3">
        <v>2604.04</v>
      </c>
      <c r="Y154" s="17">
        <v>7.85</v>
      </c>
      <c r="Z154" s="4">
        <v>0</v>
      </c>
      <c r="AA154" s="17">
        <v>6.73</v>
      </c>
      <c r="AB154" s="17">
        <v>10.67</v>
      </c>
      <c r="AC154" s="17">
        <v>14</v>
      </c>
      <c r="AD154" s="5">
        <f t="shared" si="304"/>
        <v>648005.4</v>
      </c>
      <c r="AE154" s="17">
        <f t="shared" si="305"/>
        <v>106607.34</v>
      </c>
      <c r="AF154" s="17">
        <f t="shared" si="306"/>
        <v>137753.40600000002</v>
      </c>
      <c r="AG154" s="17">
        <f t="shared" si="307"/>
        <v>187712.53200000001</v>
      </c>
      <c r="AH154" s="17">
        <f t="shared" si="308"/>
        <v>144651.52799999999</v>
      </c>
      <c r="AI154" s="17">
        <f t="shared" si="309"/>
        <v>65845.709999999992</v>
      </c>
      <c r="AJ154" s="17">
        <f t="shared" si="310"/>
        <v>0</v>
      </c>
      <c r="AK154" s="17">
        <f t="shared" si="311"/>
        <v>0</v>
      </c>
      <c r="AL154" s="17">
        <f t="shared" si="312"/>
        <v>5434.884</v>
      </c>
      <c r="AN154" s="96">
        <f>SUMIF('Page 1'!$L:$L,$B:$B,'Page 1'!$S:$S)</f>
        <v>33.17</v>
      </c>
      <c r="AO154" s="237">
        <f>SUMIF(СиР!$T$25:$Z$25,$AN$5:$AN$244,СиР!$T$26:$Z$26)</f>
        <v>13.89</v>
      </c>
      <c r="AP154" s="238"/>
      <c r="AQ154" s="96">
        <f>SUMIF(СиР!$T$25:$Z$25,$AN$5:$AN$244,СиР!$T$28:$Z$28)</f>
        <v>5.9</v>
      </c>
      <c r="AR154" s="96">
        <f>SUMIF(СиР!$T$25:$Z$25,$AN$5:$AN$244,СиР!$T$29:$Z$29)</f>
        <v>1.53</v>
      </c>
      <c r="AS154" s="96">
        <f>SUMIF(СиР!$T$25:$Z$25,$AN$5:$AN$244,СиР!$T$30:$Z$30)</f>
        <v>0.32</v>
      </c>
      <c r="AT154" s="96">
        <f>SUMIF(СиР!$T$25:$Z$25,$AN$5:$AN$244,СиР!$T$31:$Z$31)</f>
        <v>0.6</v>
      </c>
      <c r="AU154" s="96">
        <f>SUMIF(СиР!$T$25:$Z$25,$AN$5:$AN$244,СиР!$T$32:$Z$32)</f>
        <v>5.01</v>
      </c>
      <c r="AV154" s="96">
        <f>SUMIF(СиР!$T$25:$Z$25,$AN$5:$AN$244,СиР!$T$33:$Z$33)</f>
        <v>4.99</v>
      </c>
      <c r="AW154" s="96">
        <f>SUMIF(СиР!$T$25:$Z$25,$AN$5:$AN$244,СиР!$T$34:$Z$34)</f>
        <v>0</v>
      </c>
      <c r="AX154" s="96">
        <f>SUMIF(СиР!$T$25:$Z$25,$AN$5:$AN$244,СиР!$T$35:$Z$35)</f>
        <v>0</v>
      </c>
      <c r="AY154" s="96">
        <f>SUMIF(СиР!$T$25:$Z$25,$AN$5:$AN$244,СиР!$T$36:$Z$36)</f>
        <v>0</v>
      </c>
      <c r="AZ154" s="98">
        <f>SUMIF(СиР!$T$25:$Z$25,$AN$5:$AN$244,СиР!$T$37:$Z$37)</f>
        <v>0.93</v>
      </c>
      <c r="BA154" s="96">
        <f t="shared" si="328"/>
        <v>37.581610000000005</v>
      </c>
      <c r="BB154" s="237">
        <f t="shared" si="313"/>
        <v>15.737370000000004</v>
      </c>
      <c r="BC154" s="238">
        <f t="shared" si="314"/>
        <v>0</v>
      </c>
      <c r="BD154" s="96">
        <f t="shared" si="315"/>
        <v>6.6847000000000012</v>
      </c>
      <c r="BE154" s="96">
        <f t="shared" si="316"/>
        <v>1.7334900000000002</v>
      </c>
      <c r="BF154" s="96">
        <f t="shared" si="317"/>
        <v>0.36256000000000005</v>
      </c>
      <c r="BG154" s="96">
        <f t="shared" si="318"/>
        <v>0.67980000000000007</v>
      </c>
      <c r="BH154" s="96">
        <f t="shared" si="319"/>
        <v>5.6763300000000001</v>
      </c>
      <c r="BI154" s="96">
        <f t="shared" si="320"/>
        <v>5.65367</v>
      </c>
      <c r="BJ154" s="96">
        <f t="shared" si="321"/>
        <v>0</v>
      </c>
      <c r="BK154" s="96">
        <f t="shared" si="322"/>
        <v>0</v>
      </c>
      <c r="BL154" s="96">
        <f t="shared" si="323"/>
        <v>0</v>
      </c>
      <c r="BM154" s="98">
        <f t="shared" si="324"/>
        <v>1.0536900000000002</v>
      </c>
      <c r="BN154" s="113">
        <f t="shared" si="325"/>
        <v>1540427.6367900004</v>
      </c>
      <c r="BO154" s="250">
        <f t="shared" si="292"/>
        <v>645056.97543000022</v>
      </c>
      <c r="BP154" s="250">
        <f t="shared" si="293"/>
        <v>0</v>
      </c>
      <c r="BQ154" s="113">
        <f t="shared" si="294"/>
        <v>273998.28330000001</v>
      </c>
      <c r="BR154" s="113">
        <f t="shared" si="295"/>
        <v>71053.792109999995</v>
      </c>
      <c r="BS154" s="113">
        <f t="shared" si="296"/>
        <v>14860.923840000001</v>
      </c>
      <c r="BT154" s="113">
        <f t="shared" si="297"/>
        <v>27864.232200000006</v>
      </c>
      <c r="BU154" s="113">
        <f t="shared" si="298"/>
        <v>232666.33887000001</v>
      </c>
      <c r="BV154" s="113">
        <f t="shared" si="299"/>
        <v>231737.53113000002</v>
      </c>
      <c r="BW154" s="113">
        <f t="shared" si="300"/>
        <v>0</v>
      </c>
      <c r="BX154" s="113">
        <f t="shared" si="301"/>
        <v>0</v>
      </c>
      <c r="BY154" s="113">
        <f t="shared" si="302"/>
        <v>0</v>
      </c>
      <c r="BZ154" s="113">
        <f t="shared" si="303"/>
        <v>43189.559910000011</v>
      </c>
    </row>
    <row r="155" spans="1:78" ht="12" customHeight="1" x14ac:dyDescent="0.25">
      <c r="A155" s="18">
        <f t="shared" si="326"/>
        <v>151</v>
      </c>
      <c r="B155" s="6" t="s">
        <v>123</v>
      </c>
      <c r="C155" s="10">
        <f t="shared" si="327"/>
        <v>4951.3999999999996</v>
      </c>
      <c r="D155" s="7">
        <v>4951.3999999999996</v>
      </c>
      <c r="E155" s="7">
        <v>0</v>
      </c>
      <c r="F155" s="7">
        <v>456</v>
      </c>
      <c r="G155" s="18" t="s">
        <v>214</v>
      </c>
      <c r="H155" s="16">
        <v>7</v>
      </c>
      <c r="I155" s="16" t="s">
        <v>276</v>
      </c>
      <c r="J155" s="5">
        <v>31</v>
      </c>
      <c r="K155" s="17">
        <v>5.0999999999999996</v>
      </c>
      <c r="L155" s="17">
        <v>6.59</v>
      </c>
      <c r="M155" s="17">
        <v>8.98</v>
      </c>
      <c r="N155" s="17">
        <v>6.92</v>
      </c>
      <c r="O155" s="17">
        <v>3.15</v>
      </c>
      <c r="P155" s="17">
        <v>0</v>
      </c>
      <c r="Q155" s="17">
        <v>0</v>
      </c>
      <c r="R155" s="17">
        <v>0.26</v>
      </c>
      <c r="S155" s="3">
        <v>40</v>
      </c>
      <c r="T155" s="3">
        <v>40</v>
      </c>
      <c r="U155" s="3">
        <v>2604.04</v>
      </c>
      <c r="V155" s="17">
        <v>195.98199600000001</v>
      </c>
      <c r="W155" s="3">
        <v>42.3</v>
      </c>
      <c r="X155" s="3">
        <v>2604.04</v>
      </c>
      <c r="Y155" s="17">
        <v>7.85</v>
      </c>
      <c r="Z155" s="4">
        <v>0</v>
      </c>
      <c r="AA155" s="17">
        <v>6.73</v>
      </c>
      <c r="AB155" s="17">
        <v>10.67</v>
      </c>
      <c r="AC155" s="17">
        <v>14</v>
      </c>
      <c r="AD155" s="5">
        <f t="shared" si="304"/>
        <v>920960.39999999991</v>
      </c>
      <c r="AE155" s="17">
        <f t="shared" si="305"/>
        <v>151512.83999999997</v>
      </c>
      <c r="AF155" s="17">
        <f t="shared" si="306"/>
        <v>195778.35599999997</v>
      </c>
      <c r="AG155" s="17">
        <f t="shared" si="307"/>
        <v>266781.43200000003</v>
      </c>
      <c r="AH155" s="17">
        <f t="shared" si="308"/>
        <v>205582.12799999997</v>
      </c>
      <c r="AI155" s="17">
        <f t="shared" si="309"/>
        <v>93581.459999999992</v>
      </c>
      <c r="AJ155" s="17">
        <f t="shared" si="310"/>
        <v>0</v>
      </c>
      <c r="AK155" s="17">
        <f t="shared" si="311"/>
        <v>0</v>
      </c>
      <c r="AL155" s="17">
        <f t="shared" si="312"/>
        <v>7724.1840000000002</v>
      </c>
      <c r="AN155" s="96">
        <f>SUMIF('Page 1'!$L:$L,$B:$B,'Page 1'!$S:$S)</f>
        <v>33.17</v>
      </c>
      <c r="AO155" s="237">
        <f>SUMIF(СиР!$T$25:$Z$25,$AN$5:$AN$244,СиР!$T$26:$Z$26)</f>
        <v>13.89</v>
      </c>
      <c r="AP155" s="238"/>
      <c r="AQ155" s="96">
        <f>SUMIF(СиР!$T$25:$Z$25,$AN$5:$AN$244,СиР!$T$28:$Z$28)</f>
        <v>5.9</v>
      </c>
      <c r="AR155" s="96">
        <f>SUMIF(СиР!$T$25:$Z$25,$AN$5:$AN$244,СиР!$T$29:$Z$29)</f>
        <v>1.53</v>
      </c>
      <c r="AS155" s="96">
        <f>SUMIF(СиР!$T$25:$Z$25,$AN$5:$AN$244,СиР!$T$30:$Z$30)</f>
        <v>0.32</v>
      </c>
      <c r="AT155" s="96">
        <f>SUMIF(СиР!$T$25:$Z$25,$AN$5:$AN$244,СиР!$T$31:$Z$31)</f>
        <v>0.6</v>
      </c>
      <c r="AU155" s="96">
        <f>SUMIF(СиР!$T$25:$Z$25,$AN$5:$AN$244,СиР!$T$32:$Z$32)</f>
        <v>5.01</v>
      </c>
      <c r="AV155" s="96">
        <f>SUMIF(СиР!$T$25:$Z$25,$AN$5:$AN$244,СиР!$T$33:$Z$33)</f>
        <v>4.99</v>
      </c>
      <c r="AW155" s="96">
        <f>SUMIF(СиР!$T$25:$Z$25,$AN$5:$AN$244,СиР!$T$34:$Z$34)</f>
        <v>0</v>
      </c>
      <c r="AX155" s="96">
        <f>SUMIF(СиР!$T$25:$Z$25,$AN$5:$AN$244,СиР!$T$35:$Z$35)</f>
        <v>0</v>
      </c>
      <c r="AY155" s="96">
        <f>SUMIF(СиР!$T$25:$Z$25,$AN$5:$AN$244,СиР!$T$36:$Z$36)</f>
        <v>0</v>
      </c>
      <c r="AZ155" s="98">
        <f>SUMIF(СиР!$T$25:$Z$25,$AN$5:$AN$244,СиР!$T$37:$Z$37)</f>
        <v>0.93</v>
      </c>
      <c r="BA155" s="96">
        <f t="shared" si="328"/>
        <v>37.581610000000005</v>
      </c>
      <c r="BB155" s="237">
        <f t="shared" si="313"/>
        <v>15.737370000000004</v>
      </c>
      <c r="BC155" s="238">
        <f t="shared" si="314"/>
        <v>0</v>
      </c>
      <c r="BD155" s="96">
        <f t="shared" si="315"/>
        <v>6.6847000000000012</v>
      </c>
      <c r="BE155" s="96">
        <f t="shared" si="316"/>
        <v>1.7334900000000002</v>
      </c>
      <c r="BF155" s="96">
        <f t="shared" si="317"/>
        <v>0.36256000000000005</v>
      </c>
      <c r="BG155" s="96">
        <f t="shared" si="318"/>
        <v>0.67980000000000007</v>
      </c>
      <c r="BH155" s="96">
        <f t="shared" si="319"/>
        <v>5.6763300000000001</v>
      </c>
      <c r="BI155" s="96">
        <f t="shared" si="320"/>
        <v>5.65367</v>
      </c>
      <c r="BJ155" s="96">
        <f t="shared" si="321"/>
        <v>0</v>
      </c>
      <c r="BK155" s="96">
        <f t="shared" si="322"/>
        <v>0</v>
      </c>
      <c r="BL155" s="96">
        <f t="shared" si="323"/>
        <v>0</v>
      </c>
      <c r="BM155" s="98">
        <f t="shared" si="324"/>
        <v>1.0536900000000002</v>
      </c>
      <c r="BN155" s="113">
        <f t="shared" si="325"/>
        <v>2189291.7135399999</v>
      </c>
      <c r="BO155" s="250">
        <f t="shared" si="292"/>
        <v>916770.03018000012</v>
      </c>
      <c r="BP155" s="250">
        <f t="shared" si="293"/>
        <v>0</v>
      </c>
      <c r="BQ155" s="113">
        <f t="shared" si="294"/>
        <v>389412.75579999998</v>
      </c>
      <c r="BR155" s="113">
        <f t="shared" si="295"/>
        <v>100983.30785999999</v>
      </c>
      <c r="BS155" s="113">
        <f t="shared" si="296"/>
        <v>21120.69184</v>
      </c>
      <c r="BT155" s="113">
        <f t="shared" si="297"/>
        <v>39601.297200000001</v>
      </c>
      <c r="BU155" s="113">
        <f t="shared" si="298"/>
        <v>330670.83161999995</v>
      </c>
      <c r="BV155" s="113">
        <f t="shared" si="299"/>
        <v>329350.78837999998</v>
      </c>
      <c r="BW155" s="113">
        <f t="shared" si="300"/>
        <v>0</v>
      </c>
      <c r="BX155" s="113">
        <f t="shared" si="301"/>
        <v>0</v>
      </c>
      <c r="BY155" s="113">
        <f t="shared" si="302"/>
        <v>0</v>
      </c>
      <c r="BZ155" s="113">
        <f t="shared" si="303"/>
        <v>61382.010660000007</v>
      </c>
    </row>
    <row r="156" spans="1:78" ht="12" customHeight="1" x14ac:dyDescent="0.25">
      <c r="A156" s="18">
        <f t="shared" si="326"/>
        <v>152</v>
      </c>
      <c r="B156" s="6" t="s">
        <v>124</v>
      </c>
      <c r="C156" s="10">
        <f t="shared" si="327"/>
        <v>4883.7</v>
      </c>
      <c r="D156" s="7">
        <v>4883.7</v>
      </c>
      <c r="E156" s="7">
        <v>0</v>
      </c>
      <c r="F156" s="7">
        <v>716.4</v>
      </c>
      <c r="G156" s="18" t="s">
        <v>214</v>
      </c>
      <c r="H156" s="16">
        <v>7</v>
      </c>
      <c r="I156" s="16" t="s">
        <v>276</v>
      </c>
      <c r="J156" s="5">
        <v>31</v>
      </c>
      <c r="K156" s="17">
        <v>5.0999999999999996</v>
      </c>
      <c r="L156" s="17">
        <v>6.59</v>
      </c>
      <c r="M156" s="17">
        <v>8.98</v>
      </c>
      <c r="N156" s="17">
        <v>6.92</v>
      </c>
      <c r="O156" s="17">
        <v>3.15</v>
      </c>
      <c r="P156" s="17">
        <v>0</v>
      </c>
      <c r="Q156" s="17">
        <v>0</v>
      </c>
      <c r="R156" s="17">
        <v>0.26</v>
      </c>
      <c r="S156" s="3">
        <v>40</v>
      </c>
      <c r="T156" s="3">
        <v>40</v>
      </c>
      <c r="U156" s="3">
        <v>2604.04</v>
      </c>
      <c r="V156" s="17">
        <v>195.98199600000001</v>
      </c>
      <c r="W156" s="3">
        <v>42.3</v>
      </c>
      <c r="X156" s="3">
        <v>2604.04</v>
      </c>
      <c r="Y156" s="17">
        <v>7.85</v>
      </c>
      <c r="Z156" s="4">
        <v>0</v>
      </c>
      <c r="AA156" s="17">
        <v>6.73</v>
      </c>
      <c r="AB156" s="17">
        <v>10.67</v>
      </c>
      <c r="AC156" s="17">
        <v>14</v>
      </c>
      <c r="AD156" s="5">
        <f t="shared" si="304"/>
        <v>908368.2</v>
      </c>
      <c r="AE156" s="17">
        <f t="shared" si="305"/>
        <v>149441.22</v>
      </c>
      <c r="AF156" s="17">
        <f t="shared" si="306"/>
        <v>193101.49799999999</v>
      </c>
      <c r="AG156" s="17">
        <f t="shared" si="307"/>
        <v>263133.75600000005</v>
      </c>
      <c r="AH156" s="17">
        <f t="shared" si="308"/>
        <v>202771.22399999999</v>
      </c>
      <c r="AI156" s="17">
        <f t="shared" si="309"/>
        <v>92301.93</v>
      </c>
      <c r="AJ156" s="17">
        <f t="shared" si="310"/>
        <v>0</v>
      </c>
      <c r="AK156" s="17">
        <f t="shared" si="311"/>
        <v>0</v>
      </c>
      <c r="AL156" s="17">
        <f t="shared" si="312"/>
        <v>7618.5720000000001</v>
      </c>
      <c r="AN156" s="96">
        <f>SUMIF('Page 1'!$L:$L,$B:$B,'Page 1'!$S:$S)</f>
        <v>33.17</v>
      </c>
      <c r="AO156" s="237">
        <f>SUMIF(СиР!$T$25:$Z$25,$AN$5:$AN$244,СиР!$T$26:$Z$26)</f>
        <v>13.89</v>
      </c>
      <c r="AP156" s="238"/>
      <c r="AQ156" s="96">
        <f>SUMIF(СиР!$T$25:$Z$25,$AN$5:$AN$244,СиР!$T$28:$Z$28)</f>
        <v>5.9</v>
      </c>
      <c r="AR156" s="96">
        <f>SUMIF(СиР!$T$25:$Z$25,$AN$5:$AN$244,СиР!$T$29:$Z$29)</f>
        <v>1.53</v>
      </c>
      <c r="AS156" s="96">
        <f>SUMIF(СиР!$T$25:$Z$25,$AN$5:$AN$244,СиР!$T$30:$Z$30)</f>
        <v>0.32</v>
      </c>
      <c r="AT156" s="96">
        <f>SUMIF(СиР!$T$25:$Z$25,$AN$5:$AN$244,СиР!$T$31:$Z$31)</f>
        <v>0.6</v>
      </c>
      <c r="AU156" s="96">
        <f>SUMIF(СиР!$T$25:$Z$25,$AN$5:$AN$244,СиР!$T$32:$Z$32)</f>
        <v>5.01</v>
      </c>
      <c r="AV156" s="96">
        <f>SUMIF(СиР!$T$25:$Z$25,$AN$5:$AN$244,СиР!$T$33:$Z$33)</f>
        <v>4.99</v>
      </c>
      <c r="AW156" s="96">
        <f>SUMIF(СиР!$T$25:$Z$25,$AN$5:$AN$244,СиР!$T$34:$Z$34)</f>
        <v>0</v>
      </c>
      <c r="AX156" s="96">
        <f>SUMIF(СиР!$T$25:$Z$25,$AN$5:$AN$244,СиР!$T$35:$Z$35)</f>
        <v>0</v>
      </c>
      <c r="AY156" s="96">
        <f>SUMIF(СиР!$T$25:$Z$25,$AN$5:$AN$244,СиР!$T$36:$Z$36)</f>
        <v>0</v>
      </c>
      <c r="AZ156" s="98">
        <f>SUMIF(СиР!$T$25:$Z$25,$AN$5:$AN$244,СиР!$T$37:$Z$37)</f>
        <v>0.93</v>
      </c>
      <c r="BA156" s="96">
        <f t="shared" si="328"/>
        <v>37.581610000000005</v>
      </c>
      <c r="BB156" s="237">
        <f t="shared" si="313"/>
        <v>15.737370000000004</v>
      </c>
      <c r="BC156" s="238">
        <f t="shared" si="314"/>
        <v>0</v>
      </c>
      <c r="BD156" s="96">
        <f t="shared" si="315"/>
        <v>6.6847000000000012</v>
      </c>
      <c r="BE156" s="96">
        <f t="shared" si="316"/>
        <v>1.7334900000000002</v>
      </c>
      <c r="BF156" s="96">
        <f t="shared" si="317"/>
        <v>0.36256000000000005</v>
      </c>
      <c r="BG156" s="96">
        <f t="shared" si="318"/>
        <v>0.67980000000000007</v>
      </c>
      <c r="BH156" s="96">
        <f t="shared" si="319"/>
        <v>5.6763300000000001</v>
      </c>
      <c r="BI156" s="96">
        <f t="shared" si="320"/>
        <v>5.65367</v>
      </c>
      <c r="BJ156" s="96">
        <f t="shared" si="321"/>
        <v>0</v>
      </c>
      <c r="BK156" s="96">
        <f t="shared" si="322"/>
        <v>0</v>
      </c>
      <c r="BL156" s="96">
        <f t="shared" si="323"/>
        <v>0</v>
      </c>
      <c r="BM156" s="98">
        <f t="shared" si="324"/>
        <v>1.0536900000000002</v>
      </c>
      <c r="BN156" s="113">
        <f t="shared" si="325"/>
        <v>2159357.7455700003</v>
      </c>
      <c r="BO156" s="250">
        <f t="shared" si="292"/>
        <v>904235.1246900002</v>
      </c>
      <c r="BP156" s="250">
        <f t="shared" si="293"/>
        <v>0</v>
      </c>
      <c r="BQ156" s="113">
        <f t="shared" si="294"/>
        <v>384088.35389999999</v>
      </c>
      <c r="BR156" s="113">
        <f t="shared" si="295"/>
        <v>99602.57312999999</v>
      </c>
      <c r="BS156" s="113">
        <f t="shared" si="296"/>
        <v>20831.91072</v>
      </c>
      <c r="BT156" s="113">
        <f t="shared" si="297"/>
        <v>39059.832600000002</v>
      </c>
      <c r="BU156" s="113">
        <f t="shared" si="298"/>
        <v>326149.60220999998</v>
      </c>
      <c r="BV156" s="113">
        <f t="shared" si="299"/>
        <v>324847.60778999998</v>
      </c>
      <c r="BW156" s="113">
        <f t="shared" si="300"/>
        <v>0</v>
      </c>
      <c r="BX156" s="113">
        <f t="shared" si="301"/>
        <v>0</v>
      </c>
      <c r="BY156" s="113">
        <f t="shared" si="302"/>
        <v>0</v>
      </c>
      <c r="BZ156" s="113">
        <f t="shared" si="303"/>
        <v>60542.74053000001</v>
      </c>
    </row>
    <row r="157" spans="1:78" ht="12" customHeight="1" x14ac:dyDescent="0.25">
      <c r="A157" s="18">
        <f t="shared" si="326"/>
        <v>153</v>
      </c>
      <c r="B157" s="6" t="s">
        <v>125</v>
      </c>
      <c r="C157" s="10">
        <f t="shared" si="327"/>
        <v>3117.6399999999994</v>
      </c>
      <c r="D157" s="7">
        <v>3038.8399999999992</v>
      </c>
      <c r="E157" s="7">
        <v>78.8</v>
      </c>
      <c r="F157" s="7">
        <v>325.39999999999998</v>
      </c>
      <c r="G157" s="18" t="s">
        <v>214</v>
      </c>
      <c r="H157" s="16">
        <v>7</v>
      </c>
      <c r="I157" s="16" t="s">
        <v>276</v>
      </c>
      <c r="J157" s="5">
        <v>31</v>
      </c>
      <c r="K157" s="17">
        <v>5.0999999999999996</v>
      </c>
      <c r="L157" s="17">
        <v>6.59</v>
      </c>
      <c r="M157" s="17">
        <v>8.98</v>
      </c>
      <c r="N157" s="17">
        <v>6.92</v>
      </c>
      <c r="O157" s="17">
        <v>3.15</v>
      </c>
      <c r="P157" s="17">
        <v>0</v>
      </c>
      <c r="Q157" s="17">
        <v>0</v>
      </c>
      <c r="R157" s="17">
        <v>0.26</v>
      </c>
      <c r="S157" s="3">
        <v>40</v>
      </c>
      <c r="T157" s="3">
        <v>40</v>
      </c>
      <c r="U157" s="3">
        <v>2604.04</v>
      </c>
      <c r="V157" s="17">
        <v>195.98199600000001</v>
      </c>
      <c r="W157" s="3">
        <v>42.3</v>
      </c>
      <c r="X157" s="3">
        <v>2604.04</v>
      </c>
      <c r="Y157" s="17">
        <v>7.85</v>
      </c>
      <c r="Z157" s="4">
        <v>0</v>
      </c>
      <c r="AA157" s="17">
        <v>6.73</v>
      </c>
      <c r="AB157" s="17">
        <v>10.67</v>
      </c>
      <c r="AC157" s="17">
        <v>14</v>
      </c>
      <c r="AD157" s="5">
        <f t="shared" si="304"/>
        <v>579881.03999999992</v>
      </c>
      <c r="AE157" s="17">
        <f t="shared" si="305"/>
        <v>95399.783999999985</v>
      </c>
      <c r="AF157" s="17">
        <f t="shared" si="306"/>
        <v>123271.48559999997</v>
      </c>
      <c r="AG157" s="17">
        <f t="shared" si="307"/>
        <v>167978.44319999998</v>
      </c>
      <c r="AH157" s="17">
        <f t="shared" si="308"/>
        <v>129444.41279999999</v>
      </c>
      <c r="AI157" s="17">
        <f t="shared" si="309"/>
        <v>58923.395999999979</v>
      </c>
      <c r="AJ157" s="17">
        <f t="shared" si="310"/>
        <v>0</v>
      </c>
      <c r="AK157" s="17">
        <f t="shared" si="311"/>
        <v>0</v>
      </c>
      <c r="AL157" s="17">
        <f t="shared" si="312"/>
        <v>4863.518399999999</v>
      </c>
      <c r="AN157" s="96">
        <f>SUMIF('Page 1'!$L:$L,$B:$B,'Page 1'!$S:$S)</f>
        <v>33.17</v>
      </c>
      <c r="AO157" s="237">
        <f>SUMIF(СиР!$T$25:$Z$25,$AN$5:$AN$244,СиР!$T$26:$Z$26)</f>
        <v>13.89</v>
      </c>
      <c r="AP157" s="238"/>
      <c r="AQ157" s="96">
        <f>SUMIF(СиР!$T$25:$Z$25,$AN$5:$AN$244,СиР!$T$28:$Z$28)</f>
        <v>5.9</v>
      </c>
      <c r="AR157" s="96">
        <f>SUMIF(СиР!$T$25:$Z$25,$AN$5:$AN$244,СиР!$T$29:$Z$29)</f>
        <v>1.53</v>
      </c>
      <c r="AS157" s="96">
        <f>SUMIF(СиР!$T$25:$Z$25,$AN$5:$AN$244,СиР!$T$30:$Z$30)</f>
        <v>0.32</v>
      </c>
      <c r="AT157" s="96">
        <f>SUMIF(СиР!$T$25:$Z$25,$AN$5:$AN$244,СиР!$T$31:$Z$31)</f>
        <v>0.6</v>
      </c>
      <c r="AU157" s="96">
        <f>SUMIF(СиР!$T$25:$Z$25,$AN$5:$AN$244,СиР!$T$32:$Z$32)</f>
        <v>5.01</v>
      </c>
      <c r="AV157" s="96">
        <f>SUMIF(СиР!$T$25:$Z$25,$AN$5:$AN$244,СиР!$T$33:$Z$33)</f>
        <v>4.99</v>
      </c>
      <c r="AW157" s="96">
        <f>SUMIF(СиР!$T$25:$Z$25,$AN$5:$AN$244,СиР!$T$34:$Z$34)</f>
        <v>0</v>
      </c>
      <c r="AX157" s="96">
        <f>SUMIF(СиР!$T$25:$Z$25,$AN$5:$AN$244,СиР!$T$35:$Z$35)</f>
        <v>0</v>
      </c>
      <c r="AY157" s="96">
        <f>SUMIF(СиР!$T$25:$Z$25,$AN$5:$AN$244,СиР!$T$36:$Z$36)</f>
        <v>0</v>
      </c>
      <c r="AZ157" s="98">
        <f>SUMIF(СиР!$T$25:$Z$25,$AN$5:$AN$244,СиР!$T$37:$Z$37)</f>
        <v>0.93</v>
      </c>
      <c r="BA157" s="96">
        <f t="shared" si="328"/>
        <v>37.581610000000005</v>
      </c>
      <c r="BB157" s="237">
        <f t="shared" si="313"/>
        <v>15.737370000000004</v>
      </c>
      <c r="BC157" s="238">
        <f t="shared" si="314"/>
        <v>0</v>
      </c>
      <c r="BD157" s="96">
        <f t="shared" si="315"/>
        <v>6.6847000000000012</v>
      </c>
      <c r="BE157" s="96">
        <f t="shared" si="316"/>
        <v>1.7334900000000002</v>
      </c>
      <c r="BF157" s="96">
        <f t="shared" si="317"/>
        <v>0.36256000000000005</v>
      </c>
      <c r="BG157" s="96">
        <f t="shared" si="318"/>
        <v>0.67980000000000007</v>
      </c>
      <c r="BH157" s="96">
        <f t="shared" si="319"/>
        <v>5.6763300000000001</v>
      </c>
      <c r="BI157" s="96">
        <f t="shared" si="320"/>
        <v>5.65367</v>
      </c>
      <c r="BJ157" s="96">
        <f t="shared" si="321"/>
        <v>0</v>
      </c>
      <c r="BK157" s="96">
        <f t="shared" si="322"/>
        <v>0</v>
      </c>
      <c r="BL157" s="96">
        <f t="shared" si="323"/>
        <v>0</v>
      </c>
      <c r="BM157" s="98">
        <f t="shared" si="324"/>
        <v>1.0536900000000002</v>
      </c>
      <c r="BN157" s="113">
        <f t="shared" si="325"/>
        <v>1378483.5436039998</v>
      </c>
      <c r="BO157" s="250">
        <f t="shared" si="292"/>
        <v>577242.58126800007</v>
      </c>
      <c r="BP157" s="250">
        <f t="shared" si="293"/>
        <v>0</v>
      </c>
      <c r="BQ157" s="113">
        <f t="shared" si="294"/>
        <v>245193.03307999996</v>
      </c>
      <c r="BR157" s="113">
        <f t="shared" si="295"/>
        <v>63583.956035999989</v>
      </c>
      <c r="BS157" s="113">
        <f t="shared" si="296"/>
        <v>13298.605183999998</v>
      </c>
      <c r="BT157" s="113">
        <f t="shared" si="297"/>
        <v>24934.884719999998</v>
      </c>
      <c r="BU157" s="113">
        <f t="shared" si="298"/>
        <v>208206.28741199995</v>
      </c>
      <c r="BV157" s="113">
        <f t="shared" si="299"/>
        <v>207375.12458799995</v>
      </c>
      <c r="BW157" s="113">
        <f t="shared" si="300"/>
        <v>0</v>
      </c>
      <c r="BX157" s="113">
        <f t="shared" si="301"/>
        <v>0</v>
      </c>
      <c r="BY157" s="113">
        <f t="shared" si="302"/>
        <v>0</v>
      </c>
      <c r="BZ157" s="113">
        <f t="shared" si="303"/>
        <v>38649.071316000001</v>
      </c>
    </row>
    <row r="158" spans="1:78" ht="12" customHeight="1" x14ac:dyDescent="0.25">
      <c r="A158" s="18">
        <f t="shared" si="326"/>
        <v>154</v>
      </c>
      <c r="B158" s="6" t="s">
        <v>126</v>
      </c>
      <c r="C158" s="10">
        <f t="shared" si="327"/>
        <v>2702.7899999999995</v>
      </c>
      <c r="D158" s="7">
        <v>2702.7899999999995</v>
      </c>
      <c r="E158" s="7">
        <v>0</v>
      </c>
      <c r="F158" s="7">
        <v>379.4</v>
      </c>
      <c r="G158" s="18" t="s">
        <v>214</v>
      </c>
      <c r="H158" s="16">
        <v>5</v>
      </c>
      <c r="I158" s="16" t="s">
        <v>276</v>
      </c>
      <c r="J158" s="5">
        <v>35.11</v>
      </c>
      <c r="K158" s="17">
        <v>5.0999999999999996</v>
      </c>
      <c r="L158" s="17">
        <v>6.59</v>
      </c>
      <c r="M158" s="17">
        <v>11.28</v>
      </c>
      <c r="N158" s="17">
        <v>6.92</v>
      </c>
      <c r="O158" s="17">
        <v>3.15</v>
      </c>
      <c r="P158" s="17">
        <v>1.81</v>
      </c>
      <c r="Q158" s="17">
        <v>0</v>
      </c>
      <c r="R158" s="17">
        <v>0.26</v>
      </c>
      <c r="S158" s="3">
        <v>40</v>
      </c>
      <c r="T158" s="3">
        <v>40</v>
      </c>
      <c r="U158" s="3">
        <v>2604.04</v>
      </c>
      <c r="V158" s="17">
        <v>195.98199600000001</v>
      </c>
      <c r="W158" s="3">
        <v>42.3</v>
      </c>
      <c r="X158" s="3">
        <v>2604.04</v>
      </c>
      <c r="Y158" s="17">
        <v>7.85</v>
      </c>
      <c r="Z158" s="4">
        <v>0</v>
      </c>
      <c r="AA158" s="17">
        <v>6.73</v>
      </c>
      <c r="AB158" s="17">
        <v>10.67</v>
      </c>
      <c r="AC158" s="17">
        <v>14</v>
      </c>
      <c r="AD158" s="5">
        <f t="shared" si="304"/>
        <v>569369.74139999982</v>
      </c>
      <c r="AE158" s="17">
        <f t="shared" si="305"/>
        <v>82705.373999999982</v>
      </c>
      <c r="AF158" s="17">
        <f t="shared" si="306"/>
        <v>106868.31659999998</v>
      </c>
      <c r="AG158" s="17">
        <f t="shared" si="307"/>
        <v>182924.82719999994</v>
      </c>
      <c r="AH158" s="17">
        <f t="shared" si="308"/>
        <v>112219.84079999998</v>
      </c>
      <c r="AI158" s="17">
        <f t="shared" si="309"/>
        <v>51082.730999999992</v>
      </c>
      <c r="AJ158" s="17">
        <f t="shared" si="310"/>
        <v>29352.299399999996</v>
      </c>
      <c r="AK158" s="17">
        <f t="shared" si="311"/>
        <v>0</v>
      </c>
      <c r="AL158" s="17">
        <f t="shared" si="312"/>
        <v>4216.3523999999998</v>
      </c>
      <c r="AN158" s="96">
        <f>SUMIF('Page 1'!$L:$L,$B:$B,'Page 1'!$S:$S)</f>
        <v>37.57</v>
      </c>
      <c r="AO158" s="237">
        <f>SUMIF(СиР!$T$25:$Z$25,$AN$5:$AN$244,СиР!$T$26:$Z$26)</f>
        <v>13.9</v>
      </c>
      <c r="AP158" s="238"/>
      <c r="AQ158" s="96">
        <f>SUMIF(СиР!$T$25:$Z$25,$AN$5:$AN$244,СиР!$T$28:$Z$28)</f>
        <v>7.51</v>
      </c>
      <c r="AR158" s="96">
        <f>SUMIF(СиР!$T$25:$Z$25,$AN$5:$AN$244,СиР!$T$29:$Z$29)</f>
        <v>1.53</v>
      </c>
      <c r="AS158" s="96">
        <f>SUMIF(СиР!$T$25:$Z$25,$AN$5:$AN$244,СиР!$T$30:$Z$30)</f>
        <v>0.32</v>
      </c>
      <c r="AT158" s="96">
        <f>SUMIF(СиР!$T$25:$Z$25,$AN$5:$AN$244,СиР!$T$31:$Z$31)</f>
        <v>0.68</v>
      </c>
      <c r="AU158" s="96">
        <f>SUMIF(СиР!$T$25:$Z$25,$AN$5:$AN$244,СиР!$T$32:$Z$32)</f>
        <v>5.01</v>
      </c>
      <c r="AV158" s="96">
        <f>SUMIF(СиР!$T$25:$Z$25,$AN$5:$AN$244,СиР!$T$33:$Z$33)</f>
        <v>4.99</v>
      </c>
      <c r="AW158" s="96">
        <f>SUMIF(СиР!$T$25:$Z$25,$AN$5:$AN$244,СиР!$T$34:$Z$34)</f>
        <v>2.7</v>
      </c>
      <c r="AX158" s="96">
        <f>SUMIF(СиР!$T$25:$Z$25,$AN$5:$AN$244,СиР!$T$35:$Z$35)</f>
        <v>0</v>
      </c>
      <c r="AY158" s="96">
        <f>SUMIF(СиР!$T$25:$Z$25,$AN$5:$AN$244,СиР!$T$36:$Z$36)</f>
        <v>0</v>
      </c>
      <c r="AZ158" s="98">
        <f>SUMIF(СиР!$T$25:$Z$25,$AN$5:$AN$244,СиР!$T$37:$Z$37)</f>
        <v>0.93</v>
      </c>
      <c r="BA158" s="96">
        <f t="shared" si="328"/>
        <v>42.566810000000004</v>
      </c>
      <c r="BB158" s="237">
        <f t="shared" si="313"/>
        <v>15.748700000000001</v>
      </c>
      <c r="BC158" s="238">
        <f t="shared" si="314"/>
        <v>0</v>
      </c>
      <c r="BD158" s="96">
        <f t="shared" si="315"/>
        <v>8.5088299999999997</v>
      </c>
      <c r="BE158" s="96">
        <f t="shared" si="316"/>
        <v>1.7334900000000002</v>
      </c>
      <c r="BF158" s="96">
        <f t="shared" si="317"/>
        <v>0.36256000000000005</v>
      </c>
      <c r="BG158" s="96">
        <f t="shared" si="318"/>
        <v>0.77044000000000012</v>
      </c>
      <c r="BH158" s="96">
        <f t="shared" si="319"/>
        <v>5.6763300000000001</v>
      </c>
      <c r="BI158" s="96">
        <f t="shared" si="320"/>
        <v>5.6536700000000009</v>
      </c>
      <c r="BJ158" s="96">
        <f t="shared" si="321"/>
        <v>3.0591000000000008</v>
      </c>
      <c r="BK158" s="96">
        <f t="shared" si="322"/>
        <v>0</v>
      </c>
      <c r="BL158" s="96">
        <f t="shared" si="323"/>
        <v>0</v>
      </c>
      <c r="BM158" s="98">
        <f t="shared" si="324"/>
        <v>1.05369</v>
      </c>
      <c r="BN158" s="113">
        <f t="shared" si="325"/>
        <v>1353579.124599</v>
      </c>
      <c r="BO158" s="250">
        <f t="shared" si="292"/>
        <v>500791.85073000001</v>
      </c>
      <c r="BP158" s="250">
        <f t="shared" si="293"/>
        <v>0</v>
      </c>
      <c r="BQ158" s="113">
        <f t="shared" si="294"/>
        <v>270571.71215699997</v>
      </c>
      <c r="BR158" s="113">
        <f t="shared" si="295"/>
        <v>55123.131770999993</v>
      </c>
      <c r="BS158" s="113">
        <f t="shared" si="296"/>
        <v>11529.021023999998</v>
      </c>
      <c r="BT158" s="113">
        <f t="shared" si="297"/>
        <v>24499.169675999998</v>
      </c>
      <c r="BU158" s="113">
        <f t="shared" si="298"/>
        <v>180501.23540699997</v>
      </c>
      <c r="BV158" s="113">
        <f t="shared" si="299"/>
        <v>179780.67159300001</v>
      </c>
      <c r="BW158" s="113">
        <f t="shared" si="300"/>
        <v>97276.114889999997</v>
      </c>
      <c r="BX158" s="113">
        <f t="shared" si="301"/>
        <v>0</v>
      </c>
      <c r="BY158" s="113">
        <f t="shared" si="302"/>
        <v>0</v>
      </c>
      <c r="BZ158" s="113">
        <f t="shared" si="303"/>
        <v>33506.217350999992</v>
      </c>
    </row>
    <row r="159" spans="1:78" ht="12" customHeight="1" x14ac:dyDescent="0.25">
      <c r="A159" s="18">
        <f t="shared" si="326"/>
        <v>155</v>
      </c>
      <c r="B159" s="6" t="s">
        <v>127</v>
      </c>
      <c r="C159" s="10">
        <f t="shared" si="327"/>
        <v>2709.6</v>
      </c>
      <c r="D159" s="7">
        <v>2709.6</v>
      </c>
      <c r="E159" s="7">
        <v>0</v>
      </c>
      <c r="F159" s="7">
        <v>294.8</v>
      </c>
      <c r="G159" s="18" t="s">
        <v>214</v>
      </c>
      <c r="H159" s="16">
        <v>5</v>
      </c>
      <c r="I159" s="16" t="s">
        <v>276</v>
      </c>
      <c r="J159" s="5">
        <v>35.11</v>
      </c>
      <c r="K159" s="17">
        <v>5.0999999999999996</v>
      </c>
      <c r="L159" s="17">
        <v>6.59</v>
      </c>
      <c r="M159" s="17">
        <v>11.28</v>
      </c>
      <c r="N159" s="17">
        <v>6.92</v>
      </c>
      <c r="O159" s="17">
        <v>3.15</v>
      </c>
      <c r="P159" s="17">
        <v>1.81</v>
      </c>
      <c r="Q159" s="17">
        <v>0</v>
      </c>
      <c r="R159" s="17">
        <v>0.26</v>
      </c>
      <c r="S159" s="3">
        <v>40</v>
      </c>
      <c r="T159" s="3">
        <v>40</v>
      </c>
      <c r="U159" s="3">
        <v>2604.04</v>
      </c>
      <c r="V159" s="17">
        <v>195.98199600000001</v>
      </c>
      <c r="W159" s="3">
        <v>42.3</v>
      </c>
      <c r="X159" s="3">
        <v>2604.04</v>
      </c>
      <c r="Y159" s="17">
        <v>7.85</v>
      </c>
      <c r="Z159" s="4">
        <v>0</v>
      </c>
      <c r="AA159" s="17">
        <v>6.73</v>
      </c>
      <c r="AB159" s="17">
        <v>10.67</v>
      </c>
      <c r="AC159" s="17">
        <v>14</v>
      </c>
      <c r="AD159" s="5">
        <f t="shared" si="304"/>
        <v>570804.33600000001</v>
      </c>
      <c r="AE159" s="17">
        <f t="shared" si="305"/>
        <v>82913.759999999995</v>
      </c>
      <c r="AF159" s="17">
        <f t="shared" si="306"/>
        <v>107137.584</v>
      </c>
      <c r="AG159" s="17">
        <f t="shared" si="307"/>
        <v>183385.72799999997</v>
      </c>
      <c r="AH159" s="17">
        <f t="shared" si="308"/>
        <v>112502.592</v>
      </c>
      <c r="AI159" s="17">
        <f t="shared" si="309"/>
        <v>51211.44</v>
      </c>
      <c r="AJ159" s="17">
        <f t="shared" si="310"/>
        <v>29426.256000000001</v>
      </c>
      <c r="AK159" s="17">
        <f t="shared" si="311"/>
        <v>0</v>
      </c>
      <c r="AL159" s="17">
        <f t="shared" si="312"/>
        <v>4226.9759999999997</v>
      </c>
      <c r="AN159" s="96">
        <f>SUMIF('Page 1'!$L:$L,$B:$B,'Page 1'!$S:$S)</f>
        <v>37.57</v>
      </c>
      <c r="AO159" s="237">
        <f>SUMIF(СиР!$T$25:$Z$25,$AN$5:$AN$244,СиР!$T$26:$Z$26)</f>
        <v>13.9</v>
      </c>
      <c r="AP159" s="238"/>
      <c r="AQ159" s="96">
        <f>SUMIF(СиР!$T$25:$Z$25,$AN$5:$AN$244,СиР!$T$28:$Z$28)</f>
        <v>7.51</v>
      </c>
      <c r="AR159" s="96">
        <f>SUMIF(СиР!$T$25:$Z$25,$AN$5:$AN$244,СиР!$T$29:$Z$29)</f>
        <v>1.53</v>
      </c>
      <c r="AS159" s="96">
        <f>SUMIF(СиР!$T$25:$Z$25,$AN$5:$AN$244,СиР!$T$30:$Z$30)</f>
        <v>0.32</v>
      </c>
      <c r="AT159" s="96">
        <f>SUMIF(СиР!$T$25:$Z$25,$AN$5:$AN$244,СиР!$T$31:$Z$31)</f>
        <v>0.68</v>
      </c>
      <c r="AU159" s="96">
        <f>SUMIF(СиР!$T$25:$Z$25,$AN$5:$AN$244,СиР!$T$32:$Z$32)</f>
        <v>5.01</v>
      </c>
      <c r="AV159" s="96">
        <f>SUMIF(СиР!$T$25:$Z$25,$AN$5:$AN$244,СиР!$T$33:$Z$33)</f>
        <v>4.99</v>
      </c>
      <c r="AW159" s="96">
        <f>SUMIF(СиР!$T$25:$Z$25,$AN$5:$AN$244,СиР!$T$34:$Z$34)</f>
        <v>2.7</v>
      </c>
      <c r="AX159" s="96">
        <f>SUMIF(СиР!$T$25:$Z$25,$AN$5:$AN$244,СиР!$T$35:$Z$35)</f>
        <v>0</v>
      </c>
      <c r="AY159" s="96">
        <f>SUMIF(СиР!$T$25:$Z$25,$AN$5:$AN$244,СиР!$T$36:$Z$36)</f>
        <v>0</v>
      </c>
      <c r="AZ159" s="98">
        <f>SUMIF(СиР!$T$25:$Z$25,$AN$5:$AN$244,СиР!$T$37:$Z$37)</f>
        <v>0.93</v>
      </c>
      <c r="BA159" s="96">
        <f t="shared" si="328"/>
        <v>42.566810000000004</v>
      </c>
      <c r="BB159" s="237">
        <f t="shared" si="313"/>
        <v>15.748700000000001</v>
      </c>
      <c r="BC159" s="238">
        <f t="shared" si="314"/>
        <v>0</v>
      </c>
      <c r="BD159" s="96">
        <f t="shared" si="315"/>
        <v>8.5088299999999997</v>
      </c>
      <c r="BE159" s="96">
        <f t="shared" si="316"/>
        <v>1.7334900000000002</v>
      </c>
      <c r="BF159" s="96">
        <f t="shared" si="317"/>
        <v>0.36256000000000005</v>
      </c>
      <c r="BG159" s="96">
        <f t="shared" si="318"/>
        <v>0.77044000000000012</v>
      </c>
      <c r="BH159" s="96">
        <f t="shared" si="319"/>
        <v>5.6763300000000001</v>
      </c>
      <c r="BI159" s="96">
        <f t="shared" si="320"/>
        <v>5.6536700000000009</v>
      </c>
      <c r="BJ159" s="96">
        <f t="shared" si="321"/>
        <v>3.0591000000000008</v>
      </c>
      <c r="BK159" s="96">
        <f t="shared" si="322"/>
        <v>0</v>
      </c>
      <c r="BL159" s="96">
        <f t="shared" si="323"/>
        <v>0</v>
      </c>
      <c r="BM159" s="98">
        <f t="shared" si="324"/>
        <v>1.05369</v>
      </c>
      <c r="BN159" s="113">
        <f t="shared" si="325"/>
        <v>1356989.6277600001</v>
      </c>
      <c r="BO159" s="250">
        <f t="shared" si="292"/>
        <v>502053.6552000001</v>
      </c>
      <c r="BP159" s="250">
        <f t="shared" si="293"/>
        <v>0</v>
      </c>
      <c r="BQ159" s="113">
        <f t="shared" si="294"/>
        <v>271253.44967999996</v>
      </c>
      <c r="BR159" s="113">
        <f t="shared" si="295"/>
        <v>55262.02104</v>
      </c>
      <c r="BS159" s="113">
        <f t="shared" si="296"/>
        <v>11558.06976</v>
      </c>
      <c r="BT159" s="113">
        <f t="shared" si="297"/>
        <v>24560.898240000002</v>
      </c>
      <c r="BU159" s="113">
        <f t="shared" si="298"/>
        <v>180956.02967999998</v>
      </c>
      <c r="BV159" s="113">
        <f t="shared" si="299"/>
        <v>180233.65032000004</v>
      </c>
      <c r="BW159" s="113">
        <f t="shared" si="300"/>
        <v>97521.213600000017</v>
      </c>
      <c r="BX159" s="113">
        <f t="shared" si="301"/>
        <v>0</v>
      </c>
      <c r="BY159" s="113">
        <f t="shared" si="302"/>
        <v>0</v>
      </c>
      <c r="BZ159" s="113">
        <f t="shared" si="303"/>
        <v>33590.640239999993</v>
      </c>
    </row>
    <row r="160" spans="1:78" ht="12" customHeight="1" x14ac:dyDescent="0.25">
      <c r="A160" s="18">
        <f t="shared" si="326"/>
        <v>156</v>
      </c>
      <c r="B160" s="6" t="s">
        <v>128</v>
      </c>
      <c r="C160" s="10">
        <f t="shared" si="327"/>
        <v>3377.3</v>
      </c>
      <c r="D160" s="7">
        <v>3377.3</v>
      </c>
      <c r="E160" s="7">
        <v>0</v>
      </c>
      <c r="F160" s="7">
        <v>297.8</v>
      </c>
      <c r="G160" s="18" t="s">
        <v>214</v>
      </c>
      <c r="H160" s="16">
        <v>7</v>
      </c>
      <c r="I160" s="16" t="s">
        <v>276</v>
      </c>
      <c r="J160" s="5">
        <v>31</v>
      </c>
      <c r="K160" s="17">
        <v>5.0999999999999996</v>
      </c>
      <c r="L160" s="17">
        <v>6.59</v>
      </c>
      <c r="M160" s="17">
        <v>8.98</v>
      </c>
      <c r="N160" s="17">
        <v>6.92</v>
      </c>
      <c r="O160" s="17">
        <v>3.15</v>
      </c>
      <c r="P160" s="17">
        <v>0</v>
      </c>
      <c r="Q160" s="17">
        <v>0</v>
      </c>
      <c r="R160" s="17">
        <v>0.26</v>
      </c>
      <c r="S160" s="3">
        <v>40</v>
      </c>
      <c r="T160" s="3">
        <v>40</v>
      </c>
      <c r="U160" s="3">
        <v>2604.04</v>
      </c>
      <c r="V160" s="17">
        <v>195.98199600000001</v>
      </c>
      <c r="W160" s="3">
        <v>42.3</v>
      </c>
      <c r="X160" s="3">
        <v>2604.04</v>
      </c>
      <c r="Y160" s="17">
        <v>7.85</v>
      </c>
      <c r="Z160" s="4">
        <v>0</v>
      </c>
      <c r="AA160" s="17">
        <v>6.73</v>
      </c>
      <c r="AB160" s="17">
        <v>10.67</v>
      </c>
      <c r="AC160" s="17">
        <v>14</v>
      </c>
      <c r="AD160" s="5">
        <f t="shared" si="304"/>
        <v>628177.80000000005</v>
      </c>
      <c r="AE160" s="17">
        <f t="shared" si="305"/>
        <v>103345.38</v>
      </c>
      <c r="AF160" s="17">
        <f t="shared" si="306"/>
        <v>133538.44199999998</v>
      </c>
      <c r="AG160" s="17">
        <f t="shared" si="307"/>
        <v>181968.924</v>
      </c>
      <c r="AH160" s="17">
        <f t="shared" si="308"/>
        <v>140225.49600000001</v>
      </c>
      <c r="AI160" s="17">
        <f t="shared" si="309"/>
        <v>63830.97</v>
      </c>
      <c r="AJ160" s="17">
        <f t="shared" si="310"/>
        <v>0</v>
      </c>
      <c r="AK160" s="17">
        <f t="shared" si="311"/>
        <v>0</v>
      </c>
      <c r="AL160" s="17">
        <f t="shared" si="312"/>
        <v>5268.5880000000006</v>
      </c>
      <c r="AN160" s="96">
        <f>SUMIF('Page 1'!$L:$L,$B:$B,'Page 1'!$S:$S)</f>
        <v>33.17</v>
      </c>
      <c r="AO160" s="237">
        <f>SUMIF(СиР!$T$25:$Z$25,$AN$5:$AN$244,СиР!$T$26:$Z$26)</f>
        <v>13.89</v>
      </c>
      <c r="AP160" s="238"/>
      <c r="AQ160" s="96">
        <f>SUMIF(СиР!$T$25:$Z$25,$AN$5:$AN$244,СиР!$T$28:$Z$28)</f>
        <v>5.9</v>
      </c>
      <c r="AR160" s="96">
        <f>SUMIF(СиР!$T$25:$Z$25,$AN$5:$AN$244,СиР!$T$29:$Z$29)</f>
        <v>1.53</v>
      </c>
      <c r="AS160" s="96">
        <f>SUMIF(СиР!$T$25:$Z$25,$AN$5:$AN$244,СиР!$T$30:$Z$30)</f>
        <v>0.32</v>
      </c>
      <c r="AT160" s="96">
        <f>SUMIF(СиР!$T$25:$Z$25,$AN$5:$AN$244,СиР!$T$31:$Z$31)</f>
        <v>0.6</v>
      </c>
      <c r="AU160" s="96">
        <f>SUMIF(СиР!$T$25:$Z$25,$AN$5:$AN$244,СиР!$T$32:$Z$32)</f>
        <v>5.01</v>
      </c>
      <c r="AV160" s="96">
        <f>SUMIF(СиР!$T$25:$Z$25,$AN$5:$AN$244,СиР!$T$33:$Z$33)</f>
        <v>4.99</v>
      </c>
      <c r="AW160" s="96">
        <f>SUMIF(СиР!$T$25:$Z$25,$AN$5:$AN$244,СиР!$T$34:$Z$34)</f>
        <v>0</v>
      </c>
      <c r="AX160" s="96">
        <f>SUMIF(СиР!$T$25:$Z$25,$AN$5:$AN$244,СиР!$T$35:$Z$35)</f>
        <v>0</v>
      </c>
      <c r="AY160" s="96">
        <f>SUMIF(СиР!$T$25:$Z$25,$AN$5:$AN$244,СиР!$T$36:$Z$36)</f>
        <v>0</v>
      </c>
      <c r="AZ160" s="98">
        <f>SUMIF(СиР!$T$25:$Z$25,$AN$5:$AN$244,СиР!$T$37:$Z$37)</f>
        <v>0.93</v>
      </c>
      <c r="BA160" s="96">
        <f t="shared" si="328"/>
        <v>37.581610000000005</v>
      </c>
      <c r="BB160" s="237">
        <f t="shared" si="313"/>
        <v>15.737370000000004</v>
      </c>
      <c r="BC160" s="238">
        <f t="shared" si="314"/>
        <v>0</v>
      </c>
      <c r="BD160" s="96">
        <f t="shared" si="315"/>
        <v>6.6847000000000012</v>
      </c>
      <c r="BE160" s="96">
        <f t="shared" si="316"/>
        <v>1.7334900000000002</v>
      </c>
      <c r="BF160" s="96">
        <f t="shared" si="317"/>
        <v>0.36256000000000005</v>
      </c>
      <c r="BG160" s="96">
        <f t="shared" si="318"/>
        <v>0.67980000000000007</v>
      </c>
      <c r="BH160" s="96">
        <f t="shared" si="319"/>
        <v>5.6763300000000001</v>
      </c>
      <c r="BI160" s="96">
        <f t="shared" si="320"/>
        <v>5.65367</v>
      </c>
      <c r="BJ160" s="96">
        <f t="shared" si="321"/>
        <v>0</v>
      </c>
      <c r="BK160" s="96">
        <f t="shared" si="322"/>
        <v>0</v>
      </c>
      <c r="BL160" s="96">
        <f t="shared" si="323"/>
        <v>0</v>
      </c>
      <c r="BM160" s="98">
        <f t="shared" si="324"/>
        <v>1.0536900000000002</v>
      </c>
      <c r="BN160" s="113">
        <f t="shared" si="325"/>
        <v>1493293.7965300004</v>
      </c>
      <c r="BO160" s="250">
        <f t="shared" si="292"/>
        <v>625319.59101000021</v>
      </c>
      <c r="BP160" s="250">
        <f t="shared" si="293"/>
        <v>0</v>
      </c>
      <c r="BQ160" s="113">
        <f t="shared" si="294"/>
        <v>265614.51310000004</v>
      </c>
      <c r="BR160" s="113">
        <f t="shared" si="295"/>
        <v>68879.695770000006</v>
      </c>
      <c r="BS160" s="113">
        <f t="shared" si="296"/>
        <v>14406.210880000001</v>
      </c>
      <c r="BT160" s="113">
        <f t="shared" si="297"/>
        <v>27011.645400000005</v>
      </c>
      <c r="BU160" s="113">
        <f t="shared" si="298"/>
        <v>225547.23908999999</v>
      </c>
      <c r="BV160" s="113">
        <f t="shared" si="299"/>
        <v>224646.85091000001</v>
      </c>
      <c r="BW160" s="113">
        <f t="shared" si="300"/>
        <v>0</v>
      </c>
      <c r="BX160" s="113">
        <f t="shared" si="301"/>
        <v>0</v>
      </c>
      <c r="BY160" s="113">
        <f t="shared" si="302"/>
        <v>0</v>
      </c>
      <c r="BZ160" s="113">
        <f t="shared" si="303"/>
        <v>41868.050370000012</v>
      </c>
    </row>
    <row r="161" spans="1:78" ht="12" customHeight="1" x14ac:dyDescent="0.25">
      <c r="A161" s="18">
        <f t="shared" si="326"/>
        <v>157</v>
      </c>
      <c r="B161" s="6" t="s">
        <v>129</v>
      </c>
      <c r="C161" s="10">
        <f t="shared" si="327"/>
        <v>3351.3</v>
      </c>
      <c r="D161" s="7">
        <v>3351.3</v>
      </c>
      <c r="E161" s="7">
        <v>0</v>
      </c>
      <c r="F161" s="7">
        <v>279.2</v>
      </c>
      <c r="G161" s="18" t="s">
        <v>214</v>
      </c>
      <c r="H161" s="16">
        <v>7</v>
      </c>
      <c r="I161" s="16" t="s">
        <v>276</v>
      </c>
      <c r="J161" s="5">
        <v>31</v>
      </c>
      <c r="K161" s="17">
        <v>5.0999999999999996</v>
      </c>
      <c r="L161" s="17">
        <v>6.59</v>
      </c>
      <c r="M161" s="17">
        <v>8.98</v>
      </c>
      <c r="N161" s="17">
        <v>6.92</v>
      </c>
      <c r="O161" s="17">
        <v>3.15</v>
      </c>
      <c r="P161" s="17">
        <v>0</v>
      </c>
      <c r="Q161" s="17">
        <v>0</v>
      </c>
      <c r="R161" s="17">
        <v>0.26</v>
      </c>
      <c r="S161" s="3">
        <v>40</v>
      </c>
      <c r="T161" s="3">
        <v>40</v>
      </c>
      <c r="U161" s="3">
        <v>2604.04</v>
      </c>
      <c r="V161" s="17">
        <v>195.98199600000001</v>
      </c>
      <c r="W161" s="3">
        <v>42.3</v>
      </c>
      <c r="X161" s="3">
        <v>2604.04</v>
      </c>
      <c r="Y161" s="17">
        <v>7.85</v>
      </c>
      <c r="Z161" s="4">
        <v>0</v>
      </c>
      <c r="AA161" s="17">
        <v>6.73</v>
      </c>
      <c r="AB161" s="17">
        <v>10.67</v>
      </c>
      <c r="AC161" s="17">
        <v>14</v>
      </c>
      <c r="AD161" s="5">
        <f t="shared" si="304"/>
        <v>623341.80000000005</v>
      </c>
      <c r="AE161" s="17">
        <f t="shared" si="305"/>
        <v>102549.78</v>
      </c>
      <c r="AF161" s="17">
        <f t="shared" si="306"/>
        <v>132510.402</v>
      </c>
      <c r="AG161" s="17">
        <f t="shared" si="307"/>
        <v>180568.04400000002</v>
      </c>
      <c r="AH161" s="17">
        <f t="shared" si="308"/>
        <v>139145.97600000002</v>
      </c>
      <c r="AI161" s="17">
        <f t="shared" si="309"/>
        <v>63339.570000000007</v>
      </c>
      <c r="AJ161" s="17">
        <f t="shared" si="310"/>
        <v>0</v>
      </c>
      <c r="AK161" s="17">
        <f t="shared" si="311"/>
        <v>0</v>
      </c>
      <c r="AL161" s="17">
        <f t="shared" si="312"/>
        <v>5228.0280000000002</v>
      </c>
      <c r="AN161" s="96">
        <f>SUMIF('Page 1'!$L:$L,$B:$B,'Page 1'!$S:$S)</f>
        <v>33.17</v>
      </c>
      <c r="AO161" s="237">
        <f>SUMIF(СиР!$T$25:$Z$25,$AN$5:$AN$244,СиР!$T$26:$Z$26)</f>
        <v>13.89</v>
      </c>
      <c r="AP161" s="238"/>
      <c r="AQ161" s="96">
        <f>SUMIF(СиР!$T$25:$Z$25,$AN$5:$AN$244,СиР!$T$28:$Z$28)</f>
        <v>5.9</v>
      </c>
      <c r="AR161" s="96">
        <f>SUMIF(СиР!$T$25:$Z$25,$AN$5:$AN$244,СиР!$T$29:$Z$29)</f>
        <v>1.53</v>
      </c>
      <c r="AS161" s="96">
        <f>SUMIF(СиР!$T$25:$Z$25,$AN$5:$AN$244,СиР!$T$30:$Z$30)</f>
        <v>0.32</v>
      </c>
      <c r="AT161" s="96">
        <f>SUMIF(СиР!$T$25:$Z$25,$AN$5:$AN$244,СиР!$T$31:$Z$31)</f>
        <v>0.6</v>
      </c>
      <c r="AU161" s="96">
        <f>SUMIF(СиР!$T$25:$Z$25,$AN$5:$AN$244,СиР!$T$32:$Z$32)</f>
        <v>5.01</v>
      </c>
      <c r="AV161" s="96">
        <f>SUMIF(СиР!$T$25:$Z$25,$AN$5:$AN$244,СиР!$T$33:$Z$33)</f>
        <v>4.99</v>
      </c>
      <c r="AW161" s="96">
        <f>SUMIF(СиР!$T$25:$Z$25,$AN$5:$AN$244,СиР!$T$34:$Z$34)</f>
        <v>0</v>
      </c>
      <c r="AX161" s="96">
        <f>SUMIF(СиР!$T$25:$Z$25,$AN$5:$AN$244,СиР!$T$35:$Z$35)</f>
        <v>0</v>
      </c>
      <c r="AY161" s="96">
        <f>SUMIF(СиР!$T$25:$Z$25,$AN$5:$AN$244,СиР!$T$36:$Z$36)</f>
        <v>0</v>
      </c>
      <c r="AZ161" s="98">
        <f>SUMIF(СиР!$T$25:$Z$25,$AN$5:$AN$244,СиР!$T$37:$Z$37)</f>
        <v>0.93</v>
      </c>
      <c r="BA161" s="96">
        <f t="shared" si="328"/>
        <v>37.581610000000005</v>
      </c>
      <c r="BB161" s="237">
        <f t="shared" si="313"/>
        <v>15.737370000000004</v>
      </c>
      <c r="BC161" s="238">
        <f t="shared" si="314"/>
        <v>0</v>
      </c>
      <c r="BD161" s="96">
        <f t="shared" si="315"/>
        <v>6.6847000000000012</v>
      </c>
      <c r="BE161" s="96">
        <f t="shared" si="316"/>
        <v>1.7334900000000002</v>
      </c>
      <c r="BF161" s="96">
        <f t="shared" si="317"/>
        <v>0.36256000000000005</v>
      </c>
      <c r="BG161" s="96">
        <f t="shared" si="318"/>
        <v>0.67980000000000007</v>
      </c>
      <c r="BH161" s="96">
        <f t="shared" si="319"/>
        <v>5.6763300000000001</v>
      </c>
      <c r="BI161" s="96">
        <f t="shared" si="320"/>
        <v>5.65367</v>
      </c>
      <c r="BJ161" s="96">
        <f t="shared" si="321"/>
        <v>0</v>
      </c>
      <c r="BK161" s="96">
        <f t="shared" si="322"/>
        <v>0</v>
      </c>
      <c r="BL161" s="96">
        <f t="shared" si="323"/>
        <v>0</v>
      </c>
      <c r="BM161" s="98">
        <f t="shared" si="324"/>
        <v>1.0536900000000002</v>
      </c>
      <c r="BN161" s="113">
        <f t="shared" si="325"/>
        <v>1481797.7379300001</v>
      </c>
      <c r="BO161" s="250">
        <f t="shared" si="292"/>
        <v>620505.59481000016</v>
      </c>
      <c r="BP161" s="250">
        <f t="shared" si="293"/>
        <v>0</v>
      </c>
      <c r="BQ161" s="113">
        <f t="shared" si="294"/>
        <v>263569.69110000005</v>
      </c>
      <c r="BR161" s="113">
        <f t="shared" si="295"/>
        <v>68349.428370000009</v>
      </c>
      <c r="BS161" s="113">
        <f t="shared" si="296"/>
        <v>14295.30528</v>
      </c>
      <c r="BT161" s="113">
        <f t="shared" si="297"/>
        <v>26803.697400000005</v>
      </c>
      <c r="BU161" s="113">
        <f t="shared" si="298"/>
        <v>223810.87328999999</v>
      </c>
      <c r="BV161" s="113">
        <f t="shared" si="299"/>
        <v>222917.41671000002</v>
      </c>
      <c r="BW161" s="113">
        <f t="shared" si="300"/>
        <v>0</v>
      </c>
      <c r="BX161" s="113">
        <f t="shared" si="301"/>
        <v>0</v>
      </c>
      <c r="BY161" s="113">
        <f t="shared" si="302"/>
        <v>0</v>
      </c>
      <c r="BZ161" s="113">
        <f t="shared" si="303"/>
        <v>41545.730970000011</v>
      </c>
    </row>
    <row r="162" spans="1:78" ht="12" customHeight="1" x14ac:dyDescent="0.25">
      <c r="A162" s="18">
        <f t="shared" si="326"/>
        <v>158</v>
      </c>
      <c r="B162" s="6" t="s">
        <v>130</v>
      </c>
      <c r="C162" s="10">
        <f t="shared" si="327"/>
        <v>3357.8</v>
      </c>
      <c r="D162" s="7">
        <v>3357.8</v>
      </c>
      <c r="E162" s="7">
        <v>0</v>
      </c>
      <c r="F162" s="7">
        <v>279.2</v>
      </c>
      <c r="G162" s="18" t="s">
        <v>214</v>
      </c>
      <c r="H162" s="16">
        <v>7</v>
      </c>
      <c r="I162" s="16" t="s">
        <v>276</v>
      </c>
      <c r="J162" s="5">
        <v>31</v>
      </c>
      <c r="K162" s="17">
        <v>5.0999999999999996</v>
      </c>
      <c r="L162" s="17">
        <v>6.59</v>
      </c>
      <c r="M162" s="17">
        <v>8.98</v>
      </c>
      <c r="N162" s="17">
        <v>6.92</v>
      </c>
      <c r="O162" s="17">
        <v>3.15</v>
      </c>
      <c r="P162" s="17">
        <v>0</v>
      </c>
      <c r="Q162" s="17">
        <v>0</v>
      </c>
      <c r="R162" s="17">
        <v>0.26</v>
      </c>
      <c r="S162" s="3">
        <v>40</v>
      </c>
      <c r="T162" s="3">
        <v>40</v>
      </c>
      <c r="U162" s="3">
        <v>2604.04</v>
      </c>
      <c r="V162" s="17">
        <v>195.98199600000001</v>
      </c>
      <c r="W162" s="3">
        <v>42.3</v>
      </c>
      <c r="X162" s="3">
        <v>2604.04</v>
      </c>
      <c r="Y162" s="17">
        <v>7.85</v>
      </c>
      <c r="Z162" s="4">
        <v>0</v>
      </c>
      <c r="AA162" s="17">
        <v>6.73</v>
      </c>
      <c r="AB162" s="17">
        <v>10.67</v>
      </c>
      <c r="AC162" s="17">
        <v>14</v>
      </c>
      <c r="AD162" s="5">
        <f t="shared" si="304"/>
        <v>624550.80000000005</v>
      </c>
      <c r="AE162" s="17">
        <f t="shared" si="305"/>
        <v>102748.68</v>
      </c>
      <c r="AF162" s="17">
        <f t="shared" si="306"/>
        <v>132767.41200000001</v>
      </c>
      <c r="AG162" s="17">
        <f t="shared" si="307"/>
        <v>180918.26400000002</v>
      </c>
      <c r="AH162" s="17">
        <f t="shared" si="308"/>
        <v>139415.85600000003</v>
      </c>
      <c r="AI162" s="17">
        <f t="shared" si="309"/>
        <v>63462.42</v>
      </c>
      <c r="AJ162" s="17">
        <f t="shared" si="310"/>
        <v>0</v>
      </c>
      <c r="AK162" s="17">
        <f t="shared" si="311"/>
        <v>0</v>
      </c>
      <c r="AL162" s="17">
        <f t="shared" si="312"/>
        <v>5238.1680000000006</v>
      </c>
      <c r="AN162" s="96">
        <f>SUMIF('Page 1'!$L:$L,$B:$B,'Page 1'!$S:$S)</f>
        <v>33.17</v>
      </c>
      <c r="AO162" s="237">
        <f>SUMIF(СиР!$T$25:$Z$25,$AN$5:$AN$244,СиР!$T$26:$Z$26)</f>
        <v>13.89</v>
      </c>
      <c r="AP162" s="238"/>
      <c r="AQ162" s="96">
        <f>SUMIF(СиР!$T$25:$Z$25,$AN$5:$AN$244,СиР!$T$28:$Z$28)</f>
        <v>5.9</v>
      </c>
      <c r="AR162" s="96">
        <f>SUMIF(СиР!$T$25:$Z$25,$AN$5:$AN$244,СиР!$T$29:$Z$29)</f>
        <v>1.53</v>
      </c>
      <c r="AS162" s="96">
        <f>SUMIF(СиР!$T$25:$Z$25,$AN$5:$AN$244,СиР!$T$30:$Z$30)</f>
        <v>0.32</v>
      </c>
      <c r="AT162" s="96">
        <f>SUMIF(СиР!$T$25:$Z$25,$AN$5:$AN$244,СиР!$T$31:$Z$31)</f>
        <v>0.6</v>
      </c>
      <c r="AU162" s="96">
        <f>SUMIF(СиР!$T$25:$Z$25,$AN$5:$AN$244,СиР!$T$32:$Z$32)</f>
        <v>5.01</v>
      </c>
      <c r="AV162" s="96">
        <f>SUMIF(СиР!$T$25:$Z$25,$AN$5:$AN$244,СиР!$T$33:$Z$33)</f>
        <v>4.99</v>
      </c>
      <c r="AW162" s="96">
        <f>SUMIF(СиР!$T$25:$Z$25,$AN$5:$AN$244,СиР!$T$34:$Z$34)</f>
        <v>0</v>
      </c>
      <c r="AX162" s="96">
        <f>SUMIF(СиР!$T$25:$Z$25,$AN$5:$AN$244,СиР!$T$35:$Z$35)</f>
        <v>0</v>
      </c>
      <c r="AY162" s="96">
        <f>SUMIF(СиР!$T$25:$Z$25,$AN$5:$AN$244,СиР!$T$36:$Z$36)</f>
        <v>0</v>
      </c>
      <c r="AZ162" s="98">
        <f>SUMIF(СиР!$T$25:$Z$25,$AN$5:$AN$244,СиР!$T$37:$Z$37)</f>
        <v>0.93</v>
      </c>
      <c r="BA162" s="96">
        <f t="shared" si="328"/>
        <v>37.581610000000005</v>
      </c>
      <c r="BB162" s="237">
        <f t="shared" si="313"/>
        <v>15.737370000000004</v>
      </c>
      <c r="BC162" s="238">
        <f t="shared" si="314"/>
        <v>0</v>
      </c>
      <c r="BD162" s="96">
        <f t="shared" si="315"/>
        <v>6.6847000000000012</v>
      </c>
      <c r="BE162" s="96">
        <f t="shared" si="316"/>
        <v>1.7334900000000002</v>
      </c>
      <c r="BF162" s="96">
        <f t="shared" si="317"/>
        <v>0.36256000000000005</v>
      </c>
      <c r="BG162" s="96">
        <f t="shared" si="318"/>
        <v>0.67980000000000007</v>
      </c>
      <c r="BH162" s="96">
        <f t="shared" si="319"/>
        <v>5.6763300000000001</v>
      </c>
      <c r="BI162" s="96">
        <f t="shared" si="320"/>
        <v>5.65367</v>
      </c>
      <c r="BJ162" s="96">
        <f t="shared" si="321"/>
        <v>0</v>
      </c>
      <c r="BK162" s="96">
        <f t="shared" si="322"/>
        <v>0</v>
      </c>
      <c r="BL162" s="96">
        <f t="shared" si="323"/>
        <v>0</v>
      </c>
      <c r="BM162" s="98">
        <f t="shared" si="324"/>
        <v>1.0536900000000002</v>
      </c>
      <c r="BN162" s="113">
        <f t="shared" si="325"/>
        <v>1484671.7525800003</v>
      </c>
      <c r="BO162" s="250">
        <f t="shared" si="292"/>
        <v>621709.09386000014</v>
      </c>
      <c r="BP162" s="250">
        <f t="shared" si="293"/>
        <v>0</v>
      </c>
      <c r="BQ162" s="113">
        <f t="shared" si="294"/>
        <v>264080.89660000004</v>
      </c>
      <c r="BR162" s="113">
        <f t="shared" si="295"/>
        <v>68481.995219999997</v>
      </c>
      <c r="BS162" s="113">
        <f t="shared" si="296"/>
        <v>14323.031680000002</v>
      </c>
      <c r="BT162" s="113">
        <f t="shared" si="297"/>
        <v>26855.684400000006</v>
      </c>
      <c r="BU162" s="113">
        <f t="shared" si="298"/>
        <v>224244.96474</v>
      </c>
      <c r="BV162" s="113">
        <f t="shared" si="299"/>
        <v>223349.77526000002</v>
      </c>
      <c r="BW162" s="113">
        <f t="shared" si="300"/>
        <v>0</v>
      </c>
      <c r="BX162" s="113">
        <f t="shared" si="301"/>
        <v>0</v>
      </c>
      <c r="BY162" s="113">
        <f t="shared" si="302"/>
        <v>0</v>
      </c>
      <c r="BZ162" s="113">
        <f t="shared" si="303"/>
        <v>41626.310820000013</v>
      </c>
    </row>
    <row r="163" spans="1:78" ht="12" customHeight="1" x14ac:dyDescent="0.25">
      <c r="A163" s="18">
        <f t="shared" si="326"/>
        <v>159</v>
      </c>
      <c r="B163" s="6" t="s">
        <v>131</v>
      </c>
      <c r="C163" s="10">
        <f t="shared" si="327"/>
        <v>4948.74</v>
      </c>
      <c r="D163" s="7">
        <v>4641.3</v>
      </c>
      <c r="E163" s="7">
        <v>307.44</v>
      </c>
      <c r="F163" s="7">
        <v>379.6</v>
      </c>
      <c r="G163" s="18" t="s">
        <v>214</v>
      </c>
      <c r="H163" s="16">
        <v>1</v>
      </c>
      <c r="I163" s="16" t="s">
        <v>276</v>
      </c>
      <c r="J163" s="5">
        <v>44.8</v>
      </c>
      <c r="K163" s="17">
        <v>5.0999999999999996</v>
      </c>
      <c r="L163" s="17">
        <v>8.6300000000000008</v>
      </c>
      <c r="M163" s="17">
        <v>13.43</v>
      </c>
      <c r="N163" s="17">
        <v>6.91</v>
      </c>
      <c r="O163" s="17">
        <v>3.15</v>
      </c>
      <c r="P163" s="17">
        <v>1.81</v>
      </c>
      <c r="Q163" s="17">
        <v>5.77</v>
      </c>
      <c r="R163" s="17">
        <v>0</v>
      </c>
      <c r="S163" s="3">
        <v>40</v>
      </c>
      <c r="T163" s="3">
        <v>40</v>
      </c>
      <c r="U163" s="3">
        <v>2604.04</v>
      </c>
      <c r="V163" s="17">
        <v>195.98199600000001</v>
      </c>
      <c r="W163" s="3">
        <v>42.3</v>
      </c>
      <c r="X163" s="3">
        <v>2604.04</v>
      </c>
      <c r="Y163" s="17">
        <v>0</v>
      </c>
      <c r="Z163" s="4">
        <v>0</v>
      </c>
      <c r="AA163" s="17">
        <v>5.05</v>
      </c>
      <c r="AB163" s="17">
        <v>10.67</v>
      </c>
      <c r="AC163" s="17">
        <v>14</v>
      </c>
      <c r="AD163" s="5">
        <f t="shared" si="304"/>
        <v>1330221.3119999999</v>
      </c>
      <c r="AE163" s="17">
        <f t="shared" si="305"/>
        <v>151431.44399999999</v>
      </c>
      <c r="AF163" s="17">
        <f t="shared" si="306"/>
        <v>256245.75719999999</v>
      </c>
      <c r="AG163" s="17">
        <f t="shared" si="307"/>
        <v>398769.46919999993</v>
      </c>
      <c r="AH163" s="17">
        <f t="shared" si="308"/>
        <v>205174.76040000003</v>
      </c>
      <c r="AI163" s="17">
        <f t="shared" si="309"/>
        <v>93531.185999999987</v>
      </c>
      <c r="AJ163" s="17">
        <f t="shared" si="310"/>
        <v>53743.316399999996</v>
      </c>
      <c r="AK163" s="17">
        <f t="shared" si="311"/>
        <v>171325.37879999998</v>
      </c>
      <c r="AL163" s="17">
        <f t="shared" si="312"/>
        <v>0</v>
      </c>
      <c r="AN163" s="96">
        <f>SUMIF('Page 1'!$L:$L,$B:$B,'Page 1'!$S:$S)</f>
        <v>48.16</v>
      </c>
      <c r="AO163" s="237">
        <f>SUMIF(СиР!$T$25:$Z$25,$AN$5:$AN$244,СиР!$T$26:$Z$26)</f>
        <v>18.649999999999999</v>
      </c>
      <c r="AP163" s="238"/>
      <c r="AQ163" s="96">
        <f>SUMIF(СиР!$T$25:$Z$25,$AN$5:$AN$244,СиР!$T$28:$Z$28)</f>
        <v>7.16</v>
      </c>
      <c r="AR163" s="96">
        <f>SUMIF(СиР!$T$25:$Z$25,$AN$5:$AN$244,СиР!$T$29:$Z$29)</f>
        <v>1.53</v>
      </c>
      <c r="AS163" s="96">
        <f>SUMIF(СиР!$T$25:$Z$25,$AN$5:$AN$244,СиР!$T$30:$Z$30)</f>
        <v>0.32</v>
      </c>
      <c r="AT163" s="96">
        <f>SUMIF(СиР!$T$25:$Z$25,$AN$5:$AN$244,СиР!$T$31:$Z$31)</f>
        <v>0.87</v>
      </c>
      <c r="AU163" s="96">
        <f>SUMIF(СиР!$T$25:$Z$25,$AN$5:$AN$244,СиР!$T$32:$Z$32)</f>
        <v>5.01</v>
      </c>
      <c r="AV163" s="96">
        <f>SUMIF(СиР!$T$25:$Z$25,$AN$5:$AN$244,СиР!$T$33:$Z$33)</f>
        <v>4.99</v>
      </c>
      <c r="AW163" s="96">
        <f>SUMIF(СиР!$T$25:$Z$25,$AN$5:$AN$244,СиР!$T$34:$Z$34)</f>
        <v>2.7</v>
      </c>
      <c r="AX163" s="96">
        <f>SUMIF(СиР!$T$25:$Z$25,$AN$5:$AN$244,СиР!$T$35:$Z$35)</f>
        <v>6.46</v>
      </c>
      <c r="AY163" s="96">
        <f>SUMIF(СиР!$T$25:$Z$25,$AN$5:$AN$244,СиР!$T$36:$Z$36)</f>
        <v>0.47</v>
      </c>
      <c r="AZ163" s="98">
        <f>SUMIF(СиР!$T$25:$Z$25,$AN$5:$AN$244,СиР!$T$37:$Z$37)</f>
        <v>0</v>
      </c>
      <c r="BA163" s="96">
        <f t="shared" si="328"/>
        <v>54.565279999999994</v>
      </c>
      <c r="BB163" s="237">
        <f t="shared" si="313"/>
        <v>21.130449999999996</v>
      </c>
      <c r="BC163" s="238">
        <f t="shared" si="314"/>
        <v>0</v>
      </c>
      <c r="BD163" s="96">
        <f t="shared" si="315"/>
        <v>8.1122800000000002</v>
      </c>
      <c r="BE163" s="96">
        <f t="shared" si="316"/>
        <v>1.7334900000000002</v>
      </c>
      <c r="BF163" s="96">
        <f t="shared" si="317"/>
        <v>0.36255999999999999</v>
      </c>
      <c r="BG163" s="96">
        <f t="shared" si="318"/>
        <v>0.98570999999999998</v>
      </c>
      <c r="BH163" s="96">
        <f t="shared" si="319"/>
        <v>5.6763299999999992</v>
      </c>
      <c r="BI163" s="96">
        <f t="shared" si="320"/>
        <v>5.6536700000000009</v>
      </c>
      <c r="BJ163" s="96">
        <f t="shared" si="321"/>
        <v>3.0591000000000004</v>
      </c>
      <c r="BK163" s="96">
        <f t="shared" si="322"/>
        <v>7.3191800000000002</v>
      </c>
      <c r="BL163" s="96">
        <f t="shared" si="323"/>
        <v>0.53250999999999993</v>
      </c>
      <c r="BM163" s="98">
        <f t="shared" si="324"/>
        <v>0</v>
      </c>
      <c r="BN163" s="113">
        <f t="shared" si="325"/>
        <v>3176956.4742720001</v>
      </c>
      <c r="BO163" s="250">
        <f t="shared" si="292"/>
        <v>1230279.0333299998</v>
      </c>
      <c r="BP163" s="250">
        <f t="shared" si="293"/>
        <v>0</v>
      </c>
      <c r="BQ163" s="113">
        <f t="shared" si="294"/>
        <v>472321.60207199998</v>
      </c>
      <c r="BR163" s="113">
        <f t="shared" si="295"/>
        <v>100929.057426</v>
      </c>
      <c r="BS163" s="113">
        <f t="shared" si="296"/>
        <v>21109.345343999998</v>
      </c>
      <c r="BT163" s="113">
        <f t="shared" si="297"/>
        <v>57391.032653999995</v>
      </c>
      <c r="BU163" s="113">
        <f t="shared" si="298"/>
        <v>330493.18804199999</v>
      </c>
      <c r="BV163" s="113">
        <f t="shared" si="299"/>
        <v>329173.85395800008</v>
      </c>
      <c r="BW163" s="113">
        <f t="shared" si="300"/>
        <v>178110.10134000002</v>
      </c>
      <c r="BX163" s="113">
        <f t="shared" si="301"/>
        <v>426144.909132</v>
      </c>
      <c r="BY163" s="113">
        <f t="shared" si="302"/>
        <v>31004.35097399999</v>
      </c>
      <c r="BZ163" s="113">
        <f t="shared" si="303"/>
        <v>0</v>
      </c>
    </row>
    <row r="164" spans="1:78" ht="12" customHeight="1" x14ac:dyDescent="0.25">
      <c r="A164" s="18">
        <f t="shared" si="326"/>
        <v>160</v>
      </c>
      <c r="B164" s="6" t="s">
        <v>132</v>
      </c>
      <c r="C164" s="10">
        <f t="shared" si="327"/>
        <v>2466.6</v>
      </c>
      <c r="D164" s="7">
        <v>2466.6</v>
      </c>
      <c r="E164" s="7">
        <v>0</v>
      </c>
      <c r="F164" s="7">
        <v>283.8</v>
      </c>
      <c r="G164" s="18" t="s">
        <v>214</v>
      </c>
      <c r="H164" s="16">
        <v>7</v>
      </c>
      <c r="I164" s="16" t="s">
        <v>276</v>
      </c>
      <c r="J164" s="5">
        <v>31</v>
      </c>
      <c r="K164" s="17">
        <v>5.0999999999999996</v>
      </c>
      <c r="L164" s="17">
        <v>6.59</v>
      </c>
      <c r="M164" s="17">
        <v>8.98</v>
      </c>
      <c r="N164" s="17">
        <v>6.92</v>
      </c>
      <c r="O164" s="17">
        <v>3.15</v>
      </c>
      <c r="P164" s="17">
        <v>0</v>
      </c>
      <c r="Q164" s="17">
        <v>0</v>
      </c>
      <c r="R164" s="17">
        <v>0.26</v>
      </c>
      <c r="S164" s="3">
        <v>40</v>
      </c>
      <c r="T164" s="3">
        <v>40</v>
      </c>
      <c r="U164" s="3">
        <v>2604.04</v>
      </c>
      <c r="V164" s="17">
        <v>195.98199600000001</v>
      </c>
      <c r="W164" s="3">
        <v>42.3</v>
      </c>
      <c r="X164" s="3">
        <v>2604.04</v>
      </c>
      <c r="Y164" s="17">
        <v>7.85</v>
      </c>
      <c r="Z164" s="4">
        <v>0</v>
      </c>
      <c r="AA164" s="17">
        <v>6.73</v>
      </c>
      <c r="AB164" s="17">
        <v>10.67</v>
      </c>
      <c r="AC164" s="17">
        <v>14</v>
      </c>
      <c r="AD164" s="5">
        <f t="shared" si="304"/>
        <v>458787.6</v>
      </c>
      <c r="AE164" s="17">
        <f t="shared" si="305"/>
        <v>75477.959999999992</v>
      </c>
      <c r="AF164" s="17">
        <f t="shared" si="306"/>
        <v>97529.363999999987</v>
      </c>
      <c r="AG164" s="17">
        <f t="shared" si="307"/>
        <v>132900.408</v>
      </c>
      <c r="AH164" s="17">
        <f t="shared" si="308"/>
        <v>102413.23199999999</v>
      </c>
      <c r="AI164" s="17">
        <f t="shared" si="309"/>
        <v>46618.739999999991</v>
      </c>
      <c r="AJ164" s="17">
        <f t="shared" si="310"/>
        <v>0</v>
      </c>
      <c r="AK164" s="17">
        <f t="shared" si="311"/>
        <v>0</v>
      </c>
      <c r="AL164" s="17">
        <f t="shared" si="312"/>
        <v>3847.8960000000002</v>
      </c>
      <c r="AN164" s="96">
        <f>SUMIF('Page 1'!$L:$L,$B:$B,'Page 1'!$S:$S)</f>
        <v>33.17</v>
      </c>
      <c r="AO164" s="237">
        <f>SUMIF(СиР!$T$25:$Z$25,$AN$5:$AN$244,СиР!$T$26:$Z$26)</f>
        <v>13.89</v>
      </c>
      <c r="AP164" s="238"/>
      <c r="AQ164" s="96">
        <f>SUMIF(СиР!$T$25:$Z$25,$AN$5:$AN$244,СиР!$T$28:$Z$28)</f>
        <v>5.9</v>
      </c>
      <c r="AR164" s="96">
        <f>SUMIF(СиР!$T$25:$Z$25,$AN$5:$AN$244,СиР!$T$29:$Z$29)</f>
        <v>1.53</v>
      </c>
      <c r="AS164" s="96">
        <f>SUMIF(СиР!$T$25:$Z$25,$AN$5:$AN$244,СиР!$T$30:$Z$30)</f>
        <v>0.32</v>
      </c>
      <c r="AT164" s="96">
        <f>SUMIF(СиР!$T$25:$Z$25,$AN$5:$AN$244,СиР!$T$31:$Z$31)</f>
        <v>0.6</v>
      </c>
      <c r="AU164" s="96">
        <f>SUMIF(СиР!$T$25:$Z$25,$AN$5:$AN$244,СиР!$T$32:$Z$32)</f>
        <v>5.01</v>
      </c>
      <c r="AV164" s="96">
        <f>SUMIF(СиР!$T$25:$Z$25,$AN$5:$AN$244,СиР!$T$33:$Z$33)</f>
        <v>4.99</v>
      </c>
      <c r="AW164" s="96">
        <f>SUMIF(СиР!$T$25:$Z$25,$AN$5:$AN$244,СиР!$T$34:$Z$34)</f>
        <v>0</v>
      </c>
      <c r="AX164" s="96">
        <f>SUMIF(СиР!$T$25:$Z$25,$AN$5:$AN$244,СиР!$T$35:$Z$35)</f>
        <v>0</v>
      </c>
      <c r="AY164" s="96">
        <f>SUMIF(СиР!$T$25:$Z$25,$AN$5:$AN$244,СиР!$T$36:$Z$36)</f>
        <v>0</v>
      </c>
      <c r="AZ164" s="98">
        <f>SUMIF(СиР!$T$25:$Z$25,$AN$5:$AN$244,СиР!$T$37:$Z$37)</f>
        <v>0.93</v>
      </c>
      <c r="BA164" s="96">
        <f t="shared" si="328"/>
        <v>37.581610000000005</v>
      </c>
      <c r="BB164" s="237">
        <f t="shared" si="313"/>
        <v>15.737370000000004</v>
      </c>
      <c r="BC164" s="238">
        <f t="shared" si="314"/>
        <v>0</v>
      </c>
      <c r="BD164" s="96">
        <f t="shared" si="315"/>
        <v>6.6847000000000012</v>
      </c>
      <c r="BE164" s="96">
        <f t="shared" si="316"/>
        <v>1.7334900000000002</v>
      </c>
      <c r="BF164" s="96">
        <f t="shared" si="317"/>
        <v>0.36256000000000005</v>
      </c>
      <c r="BG164" s="96">
        <f t="shared" si="318"/>
        <v>0.67980000000000007</v>
      </c>
      <c r="BH164" s="96">
        <f t="shared" si="319"/>
        <v>5.6763300000000001</v>
      </c>
      <c r="BI164" s="96">
        <f t="shared" si="320"/>
        <v>5.65367</v>
      </c>
      <c r="BJ164" s="96">
        <f t="shared" si="321"/>
        <v>0</v>
      </c>
      <c r="BK164" s="96">
        <f t="shared" si="322"/>
        <v>0</v>
      </c>
      <c r="BL164" s="96">
        <f t="shared" si="323"/>
        <v>0</v>
      </c>
      <c r="BM164" s="98">
        <f t="shared" si="324"/>
        <v>1.0536900000000002</v>
      </c>
      <c r="BN164" s="113">
        <f t="shared" si="325"/>
        <v>1090622.2362599999</v>
      </c>
      <c r="BO164" s="250">
        <f t="shared" si="292"/>
        <v>456700.11642000009</v>
      </c>
      <c r="BP164" s="250">
        <f t="shared" si="293"/>
        <v>0</v>
      </c>
      <c r="BQ164" s="113">
        <f t="shared" si="294"/>
        <v>193990.69020000001</v>
      </c>
      <c r="BR164" s="113">
        <f t="shared" si="295"/>
        <v>50306.060339999996</v>
      </c>
      <c r="BS164" s="113">
        <f t="shared" si="296"/>
        <v>10521.52896</v>
      </c>
      <c r="BT164" s="113">
        <f t="shared" si="297"/>
        <v>19727.866800000003</v>
      </c>
      <c r="BU164" s="113">
        <f t="shared" si="298"/>
        <v>164727.68777999998</v>
      </c>
      <c r="BV164" s="113">
        <f t="shared" si="299"/>
        <v>164070.09221999999</v>
      </c>
      <c r="BW164" s="113">
        <f t="shared" si="300"/>
        <v>0</v>
      </c>
      <c r="BX164" s="113">
        <f t="shared" si="301"/>
        <v>0</v>
      </c>
      <c r="BY164" s="113">
        <f t="shared" si="302"/>
        <v>0</v>
      </c>
      <c r="BZ164" s="113">
        <f t="shared" si="303"/>
        <v>30578.193540000004</v>
      </c>
    </row>
    <row r="165" spans="1:78" ht="12" customHeight="1" x14ac:dyDescent="0.25">
      <c r="A165" s="18">
        <f t="shared" si="326"/>
        <v>161</v>
      </c>
      <c r="B165" s="6" t="s">
        <v>133</v>
      </c>
      <c r="C165" s="10">
        <f t="shared" si="327"/>
        <v>2921.9300000000003</v>
      </c>
      <c r="D165" s="7">
        <v>1982.23</v>
      </c>
      <c r="E165" s="7">
        <v>939.7</v>
      </c>
      <c r="F165" s="7">
        <v>273.8</v>
      </c>
      <c r="G165" s="18" t="s">
        <v>214</v>
      </c>
      <c r="H165" s="16">
        <v>7</v>
      </c>
      <c r="I165" s="16" t="s">
        <v>276</v>
      </c>
      <c r="J165" s="5">
        <v>31</v>
      </c>
      <c r="K165" s="17">
        <v>5.0999999999999996</v>
      </c>
      <c r="L165" s="17">
        <v>6.59</v>
      </c>
      <c r="M165" s="17">
        <v>8.98</v>
      </c>
      <c r="N165" s="17">
        <v>6.92</v>
      </c>
      <c r="O165" s="17">
        <v>3.15</v>
      </c>
      <c r="P165" s="17">
        <v>0</v>
      </c>
      <c r="Q165" s="17">
        <v>0</v>
      </c>
      <c r="R165" s="17">
        <v>0.26</v>
      </c>
      <c r="S165" s="3">
        <v>40</v>
      </c>
      <c r="T165" s="3">
        <v>40</v>
      </c>
      <c r="U165" s="3">
        <v>2604.04</v>
      </c>
      <c r="V165" s="17">
        <v>195.98199600000001</v>
      </c>
      <c r="W165" s="3">
        <v>42.3</v>
      </c>
      <c r="X165" s="3">
        <v>2604.04</v>
      </c>
      <c r="Y165" s="17">
        <v>7.85</v>
      </c>
      <c r="Z165" s="4">
        <v>0</v>
      </c>
      <c r="AA165" s="17">
        <v>6.73</v>
      </c>
      <c r="AB165" s="17">
        <v>10.67</v>
      </c>
      <c r="AC165" s="17">
        <v>14</v>
      </c>
      <c r="AD165" s="5">
        <f t="shared" si="304"/>
        <v>543478.9800000001</v>
      </c>
      <c r="AE165" s="17">
        <f t="shared" si="305"/>
        <v>89411.058000000005</v>
      </c>
      <c r="AF165" s="17">
        <f t="shared" si="306"/>
        <v>115533.1122</v>
      </c>
      <c r="AG165" s="17">
        <f t="shared" si="307"/>
        <v>157433.58840000004</v>
      </c>
      <c r="AH165" s="17">
        <f t="shared" si="308"/>
        <v>121318.5336</v>
      </c>
      <c r="AI165" s="17">
        <f t="shared" si="309"/>
        <v>55224.476999999999</v>
      </c>
      <c r="AJ165" s="17">
        <f t="shared" si="310"/>
        <v>0</v>
      </c>
      <c r="AK165" s="17">
        <f t="shared" si="311"/>
        <v>0</v>
      </c>
      <c r="AL165" s="17">
        <f t="shared" si="312"/>
        <v>4558.2108000000007</v>
      </c>
      <c r="AN165" s="96">
        <f>SUMIF('Page 1'!$L:$L,$B:$B,'Page 1'!$S:$S)</f>
        <v>33.17</v>
      </c>
      <c r="AO165" s="237">
        <f>SUMIF(СиР!$T$25:$Z$25,$AN$5:$AN$244,СиР!$T$26:$Z$26)</f>
        <v>13.89</v>
      </c>
      <c r="AP165" s="238"/>
      <c r="AQ165" s="96">
        <f>SUMIF(СиР!$T$25:$Z$25,$AN$5:$AN$244,СиР!$T$28:$Z$28)</f>
        <v>5.9</v>
      </c>
      <c r="AR165" s="96">
        <f>SUMIF(СиР!$T$25:$Z$25,$AN$5:$AN$244,СиР!$T$29:$Z$29)</f>
        <v>1.53</v>
      </c>
      <c r="AS165" s="96">
        <f>SUMIF(СиР!$T$25:$Z$25,$AN$5:$AN$244,СиР!$T$30:$Z$30)</f>
        <v>0.32</v>
      </c>
      <c r="AT165" s="96">
        <f>SUMIF(СиР!$T$25:$Z$25,$AN$5:$AN$244,СиР!$T$31:$Z$31)</f>
        <v>0.6</v>
      </c>
      <c r="AU165" s="96">
        <f>SUMIF(СиР!$T$25:$Z$25,$AN$5:$AN$244,СиР!$T$32:$Z$32)</f>
        <v>5.01</v>
      </c>
      <c r="AV165" s="96">
        <f>SUMIF(СиР!$T$25:$Z$25,$AN$5:$AN$244,СиР!$T$33:$Z$33)</f>
        <v>4.99</v>
      </c>
      <c r="AW165" s="96">
        <f>SUMIF(СиР!$T$25:$Z$25,$AN$5:$AN$244,СиР!$T$34:$Z$34)</f>
        <v>0</v>
      </c>
      <c r="AX165" s="96">
        <f>SUMIF(СиР!$T$25:$Z$25,$AN$5:$AN$244,СиР!$T$35:$Z$35)</f>
        <v>0</v>
      </c>
      <c r="AY165" s="96">
        <f>SUMIF(СиР!$T$25:$Z$25,$AN$5:$AN$244,СиР!$T$36:$Z$36)</f>
        <v>0</v>
      </c>
      <c r="AZ165" s="98">
        <f>SUMIF(СиР!$T$25:$Z$25,$AN$5:$AN$244,СиР!$T$37:$Z$37)</f>
        <v>0.93</v>
      </c>
      <c r="BA165" s="96">
        <f t="shared" si="328"/>
        <v>37.581610000000005</v>
      </c>
      <c r="BB165" s="237">
        <f t="shared" si="313"/>
        <v>15.737370000000004</v>
      </c>
      <c r="BC165" s="238">
        <f t="shared" si="314"/>
        <v>0</v>
      </c>
      <c r="BD165" s="96">
        <f t="shared" si="315"/>
        <v>6.6847000000000012</v>
      </c>
      <c r="BE165" s="96">
        <f t="shared" si="316"/>
        <v>1.7334900000000002</v>
      </c>
      <c r="BF165" s="96">
        <f t="shared" si="317"/>
        <v>0.36256000000000005</v>
      </c>
      <c r="BG165" s="96">
        <f t="shared" si="318"/>
        <v>0.67980000000000007</v>
      </c>
      <c r="BH165" s="96">
        <f t="shared" si="319"/>
        <v>5.6763300000000001</v>
      </c>
      <c r="BI165" s="96">
        <f t="shared" si="320"/>
        <v>5.65367</v>
      </c>
      <c r="BJ165" s="96">
        <f t="shared" si="321"/>
        <v>0</v>
      </c>
      <c r="BK165" s="96">
        <f t="shared" si="322"/>
        <v>0</v>
      </c>
      <c r="BL165" s="96">
        <f t="shared" si="323"/>
        <v>0</v>
      </c>
      <c r="BM165" s="98">
        <f t="shared" si="324"/>
        <v>1.0536900000000002</v>
      </c>
      <c r="BN165" s="113">
        <f t="shared" si="325"/>
        <v>1291949.1732730002</v>
      </c>
      <c r="BO165" s="250">
        <f t="shared" si="292"/>
        <v>541006.15064100013</v>
      </c>
      <c r="BP165" s="250">
        <f t="shared" si="293"/>
        <v>0</v>
      </c>
      <c r="BQ165" s="113">
        <f t="shared" si="294"/>
        <v>229801.02871000004</v>
      </c>
      <c r="BR165" s="113">
        <f t="shared" si="295"/>
        <v>59592.470157000003</v>
      </c>
      <c r="BS165" s="113">
        <f t="shared" si="296"/>
        <v>12463.784608000002</v>
      </c>
      <c r="BT165" s="113">
        <f t="shared" si="297"/>
        <v>23369.596140000005</v>
      </c>
      <c r="BU165" s="113">
        <f t="shared" si="298"/>
        <v>195136.12776900001</v>
      </c>
      <c r="BV165" s="113">
        <f t="shared" si="299"/>
        <v>194357.14123100002</v>
      </c>
      <c r="BW165" s="113">
        <f t="shared" si="300"/>
        <v>0</v>
      </c>
      <c r="BX165" s="113">
        <f t="shared" si="301"/>
        <v>0</v>
      </c>
      <c r="BY165" s="113">
        <f t="shared" si="302"/>
        <v>0</v>
      </c>
      <c r="BZ165" s="113">
        <f t="shared" si="303"/>
        <v>36222.874017000009</v>
      </c>
    </row>
    <row r="166" spans="1:78" ht="12" customHeight="1" x14ac:dyDescent="0.25">
      <c r="A166" s="18">
        <f t="shared" si="326"/>
        <v>162</v>
      </c>
      <c r="B166" s="6" t="s">
        <v>134</v>
      </c>
      <c r="C166" s="10">
        <f t="shared" si="327"/>
        <v>3423.1</v>
      </c>
      <c r="D166" s="7">
        <v>2691.7</v>
      </c>
      <c r="E166" s="7">
        <v>731.4</v>
      </c>
      <c r="F166" s="7">
        <v>366.3</v>
      </c>
      <c r="G166" s="18" t="s">
        <v>214</v>
      </c>
      <c r="H166" s="16">
        <v>7</v>
      </c>
      <c r="I166" s="16" t="s">
        <v>276</v>
      </c>
      <c r="J166" s="5">
        <v>31</v>
      </c>
      <c r="K166" s="17">
        <v>5.0999999999999996</v>
      </c>
      <c r="L166" s="17">
        <v>6.59</v>
      </c>
      <c r="M166" s="17">
        <v>8.98</v>
      </c>
      <c r="N166" s="17">
        <v>6.92</v>
      </c>
      <c r="O166" s="17">
        <v>3.15</v>
      </c>
      <c r="P166" s="17">
        <v>0</v>
      </c>
      <c r="Q166" s="17">
        <v>0</v>
      </c>
      <c r="R166" s="17">
        <v>0.26</v>
      </c>
      <c r="S166" s="3">
        <v>40</v>
      </c>
      <c r="T166" s="3">
        <v>40</v>
      </c>
      <c r="U166" s="3">
        <v>2604.04</v>
      </c>
      <c r="V166" s="17">
        <v>195.98199600000001</v>
      </c>
      <c r="W166" s="3">
        <v>42.3</v>
      </c>
      <c r="X166" s="3">
        <v>2604.04</v>
      </c>
      <c r="Y166" s="17">
        <v>7.85</v>
      </c>
      <c r="Z166" s="4">
        <v>0</v>
      </c>
      <c r="AA166" s="17">
        <v>6.73</v>
      </c>
      <c r="AB166" s="17">
        <v>10.67</v>
      </c>
      <c r="AC166" s="17">
        <v>14</v>
      </c>
      <c r="AD166" s="5">
        <f t="shared" si="304"/>
        <v>636696.6</v>
      </c>
      <c r="AE166" s="17">
        <f t="shared" si="305"/>
        <v>104746.85999999999</v>
      </c>
      <c r="AF166" s="17">
        <f t="shared" si="306"/>
        <v>135349.37400000001</v>
      </c>
      <c r="AG166" s="17">
        <f t="shared" si="307"/>
        <v>184436.62800000003</v>
      </c>
      <c r="AH166" s="17">
        <f t="shared" si="308"/>
        <v>142127.11199999999</v>
      </c>
      <c r="AI166" s="17">
        <f t="shared" si="309"/>
        <v>64696.59</v>
      </c>
      <c r="AJ166" s="17">
        <f t="shared" si="310"/>
        <v>0</v>
      </c>
      <c r="AK166" s="17">
        <f t="shared" si="311"/>
        <v>0</v>
      </c>
      <c r="AL166" s="17">
        <f t="shared" si="312"/>
        <v>5340.0360000000001</v>
      </c>
      <c r="AN166" s="96">
        <f>SUMIF('Page 1'!$L:$L,$B:$B,'Page 1'!$S:$S)</f>
        <v>33.17</v>
      </c>
      <c r="AO166" s="237">
        <f>SUMIF(СиР!$T$25:$Z$25,$AN$5:$AN$244,СиР!$T$26:$Z$26)</f>
        <v>13.89</v>
      </c>
      <c r="AP166" s="238"/>
      <c r="AQ166" s="96">
        <f>SUMIF(СиР!$T$25:$Z$25,$AN$5:$AN$244,СиР!$T$28:$Z$28)</f>
        <v>5.9</v>
      </c>
      <c r="AR166" s="96">
        <f>SUMIF(СиР!$T$25:$Z$25,$AN$5:$AN$244,СиР!$T$29:$Z$29)</f>
        <v>1.53</v>
      </c>
      <c r="AS166" s="96">
        <f>SUMIF(СиР!$T$25:$Z$25,$AN$5:$AN$244,СиР!$T$30:$Z$30)</f>
        <v>0.32</v>
      </c>
      <c r="AT166" s="96">
        <f>SUMIF(СиР!$T$25:$Z$25,$AN$5:$AN$244,СиР!$T$31:$Z$31)</f>
        <v>0.6</v>
      </c>
      <c r="AU166" s="96">
        <f>SUMIF(СиР!$T$25:$Z$25,$AN$5:$AN$244,СиР!$T$32:$Z$32)</f>
        <v>5.01</v>
      </c>
      <c r="AV166" s="96">
        <f>SUMIF(СиР!$T$25:$Z$25,$AN$5:$AN$244,СиР!$T$33:$Z$33)</f>
        <v>4.99</v>
      </c>
      <c r="AW166" s="96">
        <f>SUMIF(СиР!$T$25:$Z$25,$AN$5:$AN$244,СиР!$T$34:$Z$34)</f>
        <v>0</v>
      </c>
      <c r="AX166" s="96">
        <f>SUMIF(СиР!$T$25:$Z$25,$AN$5:$AN$244,СиР!$T$35:$Z$35)</f>
        <v>0</v>
      </c>
      <c r="AY166" s="96">
        <f>SUMIF(СиР!$T$25:$Z$25,$AN$5:$AN$244,СиР!$T$36:$Z$36)</f>
        <v>0</v>
      </c>
      <c r="AZ166" s="98">
        <f>SUMIF(СиР!$T$25:$Z$25,$AN$5:$AN$244,СиР!$T$37:$Z$37)</f>
        <v>0.93</v>
      </c>
      <c r="BA166" s="96">
        <f t="shared" si="328"/>
        <v>37.581610000000005</v>
      </c>
      <c r="BB166" s="237">
        <f t="shared" si="313"/>
        <v>15.737370000000004</v>
      </c>
      <c r="BC166" s="238">
        <f t="shared" si="314"/>
        <v>0</v>
      </c>
      <c r="BD166" s="96">
        <f t="shared" si="315"/>
        <v>6.6847000000000012</v>
      </c>
      <c r="BE166" s="96">
        <f t="shared" si="316"/>
        <v>1.7334900000000002</v>
      </c>
      <c r="BF166" s="96">
        <f t="shared" si="317"/>
        <v>0.36256000000000005</v>
      </c>
      <c r="BG166" s="96">
        <f t="shared" si="318"/>
        <v>0.67980000000000007</v>
      </c>
      <c r="BH166" s="96">
        <f t="shared" si="319"/>
        <v>5.6763300000000001</v>
      </c>
      <c r="BI166" s="96">
        <f t="shared" si="320"/>
        <v>5.65367</v>
      </c>
      <c r="BJ166" s="96">
        <f t="shared" si="321"/>
        <v>0</v>
      </c>
      <c r="BK166" s="96">
        <f t="shared" si="322"/>
        <v>0</v>
      </c>
      <c r="BL166" s="96">
        <f t="shared" si="323"/>
        <v>0</v>
      </c>
      <c r="BM166" s="98">
        <f t="shared" si="324"/>
        <v>1.0536900000000002</v>
      </c>
      <c r="BN166" s="113">
        <f t="shared" si="325"/>
        <v>1513544.5459100001</v>
      </c>
      <c r="BO166" s="250">
        <f t="shared" si="292"/>
        <v>633799.63047000009</v>
      </c>
      <c r="BP166" s="250">
        <f t="shared" si="293"/>
        <v>0</v>
      </c>
      <c r="BQ166" s="113">
        <f t="shared" si="294"/>
        <v>269216.54570000002</v>
      </c>
      <c r="BR166" s="113">
        <f t="shared" si="295"/>
        <v>69813.782189999998</v>
      </c>
      <c r="BS166" s="113">
        <f t="shared" si="296"/>
        <v>14601.575359999999</v>
      </c>
      <c r="BT166" s="113">
        <f t="shared" si="297"/>
        <v>27377.953800000003</v>
      </c>
      <c r="BU166" s="113">
        <f t="shared" si="298"/>
        <v>228605.91422999999</v>
      </c>
      <c r="BV166" s="113">
        <f t="shared" si="299"/>
        <v>227693.31576999999</v>
      </c>
      <c r="BW166" s="113">
        <f t="shared" si="300"/>
        <v>0</v>
      </c>
      <c r="BX166" s="113">
        <f t="shared" si="301"/>
        <v>0</v>
      </c>
      <c r="BY166" s="113">
        <f t="shared" si="302"/>
        <v>0</v>
      </c>
      <c r="BZ166" s="113">
        <f t="shared" si="303"/>
        <v>42435.82839000001</v>
      </c>
    </row>
    <row r="167" spans="1:78" ht="12" customHeight="1" x14ac:dyDescent="0.25">
      <c r="A167" s="18">
        <f t="shared" si="326"/>
        <v>163</v>
      </c>
      <c r="B167" s="6" t="s">
        <v>135</v>
      </c>
      <c r="C167" s="10">
        <f t="shared" si="327"/>
        <v>4904.5600000000004</v>
      </c>
      <c r="D167" s="7">
        <v>4904.5600000000004</v>
      </c>
      <c r="E167" s="7">
        <v>0</v>
      </c>
      <c r="F167" s="7">
        <v>488.4</v>
      </c>
      <c r="G167" s="18" t="s">
        <v>214</v>
      </c>
      <c r="H167" s="16">
        <v>7</v>
      </c>
      <c r="I167" s="16" t="s">
        <v>276</v>
      </c>
      <c r="J167" s="5">
        <v>31</v>
      </c>
      <c r="K167" s="17">
        <v>5.0999999999999996</v>
      </c>
      <c r="L167" s="17">
        <v>6.59</v>
      </c>
      <c r="M167" s="17">
        <v>8.98</v>
      </c>
      <c r="N167" s="17">
        <v>6.92</v>
      </c>
      <c r="O167" s="17">
        <v>3.15</v>
      </c>
      <c r="P167" s="17">
        <v>0</v>
      </c>
      <c r="Q167" s="17">
        <v>0</v>
      </c>
      <c r="R167" s="17">
        <v>0.26</v>
      </c>
      <c r="S167" s="3">
        <v>40</v>
      </c>
      <c r="T167" s="3">
        <v>40</v>
      </c>
      <c r="U167" s="3">
        <v>2604.04</v>
      </c>
      <c r="V167" s="17">
        <v>195.98199600000001</v>
      </c>
      <c r="W167" s="3">
        <v>42.3</v>
      </c>
      <c r="X167" s="3">
        <v>2604.04</v>
      </c>
      <c r="Y167" s="17">
        <v>7.85</v>
      </c>
      <c r="Z167" s="4">
        <v>0</v>
      </c>
      <c r="AA167" s="17">
        <v>6.73</v>
      </c>
      <c r="AB167" s="17">
        <v>10.67</v>
      </c>
      <c r="AC167" s="17">
        <v>14</v>
      </c>
      <c r="AD167" s="5">
        <f t="shared" si="304"/>
        <v>912248.16000000015</v>
      </c>
      <c r="AE167" s="17">
        <f t="shared" si="305"/>
        <v>150079.53600000002</v>
      </c>
      <c r="AF167" s="17">
        <f t="shared" si="306"/>
        <v>193926.30240000002</v>
      </c>
      <c r="AG167" s="17">
        <f t="shared" si="307"/>
        <v>264257.69280000002</v>
      </c>
      <c r="AH167" s="17">
        <f t="shared" si="308"/>
        <v>203637.33120000002</v>
      </c>
      <c r="AI167" s="17">
        <f t="shared" si="309"/>
        <v>92696.184000000008</v>
      </c>
      <c r="AJ167" s="17">
        <f t="shared" si="310"/>
        <v>0</v>
      </c>
      <c r="AK167" s="17">
        <f t="shared" si="311"/>
        <v>0</v>
      </c>
      <c r="AL167" s="17">
        <f t="shared" si="312"/>
        <v>7651.1136000000015</v>
      </c>
      <c r="AN167" s="96">
        <f>SUMIF('Page 1'!$L:$L,$B:$B,'Page 1'!$S:$S)</f>
        <v>33.17</v>
      </c>
      <c r="AO167" s="237">
        <f>SUMIF(СиР!$T$25:$Z$25,$AN$5:$AN$244,СиР!$T$26:$Z$26)</f>
        <v>13.89</v>
      </c>
      <c r="AP167" s="238"/>
      <c r="AQ167" s="96">
        <f>SUMIF(СиР!$T$25:$Z$25,$AN$5:$AN$244,СиР!$T$28:$Z$28)</f>
        <v>5.9</v>
      </c>
      <c r="AR167" s="96">
        <f>SUMIF(СиР!$T$25:$Z$25,$AN$5:$AN$244,СиР!$T$29:$Z$29)</f>
        <v>1.53</v>
      </c>
      <c r="AS167" s="96">
        <f>SUMIF(СиР!$T$25:$Z$25,$AN$5:$AN$244,СиР!$T$30:$Z$30)</f>
        <v>0.32</v>
      </c>
      <c r="AT167" s="96">
        <f>SUMIF(СиР!$T$25:$Z$25,$AN$5:$AN$244,СиР!$T$31:$Z$31)</f>
        <v>0.6</v>
      </c>
      <c r="AU167" s="96">
        <f>SUMIF(СиР!$T$25:$Z$25,$AN$5:$AN$244,СиР!$T$32:$Z$32)</f>
        <v>5.01</v>
      </c>
      <c r="AV167" s="96">
        <f>SUMIF(СиР!$T$25:$Z$25,$AN$5:$AN$244,СиР!$T$33:$Z$33)</f>
        <v>4.99</v>
      </c>
      <c r="AW167" s="96">
        <f>SUMIF(СиР!$T$25:$Z$25,$AN$5:$AN$244,СиР!$T$34:$Z$34)</f>
        <v>0</v>
      </c>
      <c r="AX167" s="96">
        <f>SUMIF(СиР!$T$25:$Z$25,$AN$5:$AN$244,СиР!$T$35:$Z$35)</f>
        <v>0</v>
      </c>
      <c r="AY167" s="96">
        <f>SUMIF(СиР!$T$25:$Z$25,$AN$5:$AN$244,СиР!$T$36:$Z$36)</f>
        <v>0</v>
      </c>
      <c r="AZ167" s="98">
        <f>SUMIF(СиР!$T$25:$Z$25,$AN$5:$AN$244,СиР!$T$37:$Z$37)</f>
        <v>0.93</v>
      </c>
      <c r="BA167" s="96">
        <f t="shared" si="328"/>
        <v>37.581610000000005</v>
      </c>
      <c r="BB167" s="237">
        <f t="shared" si="313"/>
        <v>15.737370000000004</v>
      </c>
      <c r="BC167" s="238">
        <f t="shared" si="314"/>
        <v>0</v>
      </c>
      <c r="BD167" s="96">
        <f t="shared" si="315"/>
        <v>6.6847000000000012</v>
      </c>
      <c r="BE167" s="96">
        <f t="shared" si="316"/>
        <v>1.7334900000000002</v>
      </c>
      <c r="BF167" s="96">
        <f t="shared" si="317"/>
        <v>0.36256000000000005</v>
      </c>
      <c r="BG167" s="96">
        <f t="shared" si="318"/>
        <v>0.67980000000000007</v>
      </c>
      <c r="BH167" s="96">
        <f t="shared" si="319"/>
        <v>5.6763300000000001</v>
      </c>
      <c r="BI167" s="96">
        <f t="shared" si="320"/>
        <v>5.65367</v>
      </c>
      <c r="BJ167" s="96">
        <f t="shared" si="321"/>
        <v>0</v>
      </c>
      <c r="BK167" s="96">
        <f t="shared" si="322"/>
        <v>0</v>
      </c>
      <c r="BL167" s="96">
        <f t="shared" si="323"/>
        <v>0</v>
      </c>
      <c r="BM167" s="98">
        <f t="shared" si="324"/>
        <v>1.0536900000000002</v>
      </c>
      <c r="BN167" s="113">
        <f t="shared" si="325"/>
        <v>2168581.1218160009</v>
      </c>
      <c r="BO167" s="250">
        <f t="shared" ref="BO167:BO184" si="329">(AO167*2+BB167*10)*$C167</f>
        <v>908097.43087200029</v>
      </c>
      <c r="BP167" s="250">
        <f t="shared" ref="BP167:BP184" si="330">(AP167*6+BC167*6)*$C167</f>
        <v>0</v>
      </c>
      <c r="BQ167" s="113">
        <f t="shared" ref="BQ167:BQ184" si="331">(AQ167*2+BD167*10)*$C167</f>
        <v>385728.93032000004</v>
      </c>
      <c r="BR167" s="113">
        <f t="shared" ref="BR167:BR184" si="332">(AR167*2+BE167*10)*$C167</f>
        <v>100028.01074400001</v>
      </c>
      <c r="BS167" s="113">
        <f t="shared" ref="BS167:BS184" si="333">(AS167*2+BF167*10)*$C167</f>
        <v>20920.891136000002</v>
      </c>
      <c r="BT167" s="113">
        <f t="shared" ref="BT167:BT184" si="334">(AT167*2+BG167*10)*$C167</f>
        <v>39226.670880000005</v>
      </c>
      <c r="BU167" s="113">
        <f t="shared" ref="BU167:BU184" si="335">(AU167*2+BH167*10)*$C167</f>
        <v>327542.701848</v>
      </c>
      <c r="BV167" s="113">
        <f t="shared" ref="BV167:BV184" si="336">(AV167*2+BI167*10)*$C167</f>
        <v>326235.146152</v>
      </c>
      <c r="BW167" s="113">
        <f t="shared" ref="BW167:BW184" si="337">(AW167*2+BJ167*10)*$C167</f>
        <v>0</v>
      </c>
      <c r="BX167" s="113">
        <f t="shared" ref="BX167:BX184" si="338">(AX167*2+BK167*10)*$C167</f>
        <v>0</v>
      </c>
      <c r="BY167" s="113">
        <f t="shared" ref="BY167:BY184" si="339">(AY167*2+BL167*10)*$C167</f>
        <v>0</v>
      </c>
      <c r="BZ167" s="113">
        <f t="shared" ref="BZ167:BZ184" si="340">(AZ167*2+BM167*10)*$C167</f>
        <v>60801.339864000016</v>
      </c>
    </row>
    <row r="168" spans="1:78" ht="12" customHeight="1" x14ac:dyDescent="0.25">
      <c r="A168" s="18">
        <f t="shared" si="326"/>
        <v>164</v>
      </c>
      <c r="B168" s="6" t="s">
        <v>136</v>
      </c>
      <c r="C168" s="10">
        <f t="shared" si="327"/>
        <v>4886.43</v>
      </c>
      <c r="D168" s="7">
        <v>4886.43</v>
      </c>
      <c r="E168" s="7">
        <v>0</v>
      </c>
      <c r="F168" s="7">
        <v>451.5</v>
      </c>
      <c r="G168" s="18" t="s">
        <v>214</v>
      </c>
      <c r="H168" s="16">
        <v>7</v>
      </c>
      <c r="I168" s="16" t="s">
        <v>276</v>
      </c>
      <c r="J168" s="5">
        <v>31</v>
      </c>
      <c r="K168" s="17">
        <v>5.0999999999999996</v>
      </c>
      <c r="L168" s="17">
        <v>6.59</v>
      </c>
      <c r="M168" s="17">
        <v>8.98</v>
      </c>
      <c r="N168" s="17">
        <v>6.92</v>
      </c>
      <c r="O168" s="17">
        <v>3.15</v>
      </c>
      <c r="P168" s="17">
        <v>0</v>
      </c>
      <c r="Q168" s="17">
        <v>0</v>
      </c>
      <c r="R168" s="17">
        <v>0.26</v>
      </c>
      <c r="S168" s="3">
        <v>40</v>
      </c>
      <c r="T168" s="3">
        <v>40</v>
      </c>
      <c r="U168" s="3">
        <v>2604.04</v>
      </c>
      <c r="V168" s="17">
        <v>195.98199600000001</v>
      </c>
      <c r="W168" s="3">
        <v>42.3</v>
      </c>
      <c r="X168" s="3">
        <v>2604.04</v>
      </c>
      <c r="Y168" s="17">
        <v>7.85</v>
      </c>
      <c r="Z168" s="4">
        <v>0</v>
      </c>
      <c r="AA168" s="17">
        <v>6.73</v>
      </c>
      <c r="AB168" s="17">
        <v>10.67</v>
      </c>
      <c r="AC168" s="17">
        <v>14</v>
      </c>
      <c r="AD168" s="5">
        <f t="shared" si="304"/>
        <v>908875.9800000001</v>
      </c>
      <c r="AE168" s="17">
        <f t="shared" si="305"/>
        <v>149524.758</v>
      </c>
      <c r="AF168" s="17">
        <f t="shared" si="306"/>
        <v>193209.44219999999</v>
      </c>
      <c r="AG168" s="17">
        <f t="shared" si="307"/>
        <v>263280.84840000002</v>
      </c>
      <c r="AH168" s="17">
        <f t="shared" si="308"/>
        <v>202884.5736</v>
      </c>
      <c r="AI168" s="17">
        <f t="shared" si="309"/>
        <v>92353.527000000002</v>
      </c>
      <c r="AJ168" s="17">
        <f t="shared" si="310"/>
        <v>0</v>
      </c>
      <c r="AK168" s="17">
        <f t="shared" si="311"/>
        <v>0</v>
      </c>
      <c r="AL168" s="17">
        <f t="shared" si="312"/>
        <v>7622.8307999999997</v>
      </c>
      <c r="AN168" s="96">
        <f>SUMIF('Page 1'!$L:$L,$B:$B,'Page 1'!$S:$S)</f>
        <v>33.17</v>
      </c>
      <c r="AO168" s="237">
        <f>SUMIF(СиР!$T$25:$Z$25,$AN$5:$AN$244,СиР!$T$26:$Z$26)</f>
        <v>13.89</v>
      </c>
      <c r="AP168" s="238"/>
      <c r="AQ168" s="96">
        <f>SUMIF(СиР!$T$25:$Z$25,$AN$5:$AN$244,СиР!$T$28:$Z$28)</f>
        <v>5.9</v>
      </c>
      <c r="AR168" s="96">
        <f>SUMIF(СиР!$T$25:$Z$25,$AN$5:$AN$244,СиР!$T$29:$Z$29)</f>
        <v>1.53</v>
      </c>
      <c r="AS168" s="96">
        <f>SUMIF(СиР!$T$25:$Z$25,$AN$5:$AN$244,СиР!$T$30:$Z$30)</f>
        <v>0.32</v>
      </c>
      <c r="AT168" s="96">
        <f>SUMIF(СиР!$T$25:$Z$25,$AN$5:$AN$244,СиР!$T$31:$Z$31)</f>
        <v>0.6</v>
      </c>
      <c r="AU168" s="96">
        <f>SUMIF(СиР!$T$25:$Z$25,$AN$5:$AN$244,СиР!$T$32:$Z$32)</f>
        <v>5.01</v>
      </c>
      <c r="AV168" s="96">
        <f>SUMIF(СиР!$T$25:$Z$25,$AN$5:$AN$244,СиР!$T$33:$Z$33)</f>
        <v>4.99</v>
      </c>
      <c r="AW168" s="96">
        <f>SUMIF(СиР!$T$25:$Z$25,$AN$5:$AN$244,СиР!$T$34:$Z$34)</f>
        <v>0</v>
      </c>
      <c r="AX168" s="96">
        <f>SUMIF(СиР!$T$25:$Z$25,$AN$5:$AN$244,СиР!$T$35:$Z$35)</f>
        <v>0</v>
      </c>
      <c r="AY168" s="96">
        <f>SUMIF(СиР!$T$25:$Z$25,$AN$5:$AN$244,СиР!$T$36:$Z$36)</f>
        <v>0</v>
      </c>
      <c r="AZ168" s="98">
        <f>SUMIF(СиР!$T$25:$Z$25,$AN$5:$AN$244,СиР!$T$37:$Z$37)</f>
        <v>0.93</v>
      </c>
      <c r="BA168" s="96">
        <f t="shared" si="328"/>
        <v>37.581610000000005</v>
      </c>
      <c r="BB168" s="237">
        <f t="shared" si="313"/>
        <v>15.737370000000004</v>
      </c>
      <c r="BC168" s="238">
        <f t="shared" si="314"/>
        <v>0</v>
      </c>
      <c r="BD168" s="96">
        <f t="shared" si="315"/>
        <v>6.6847000000000012</v>
      </c>
      <c r="BE168" s="96">
        <f t="shared" si="316"/>
        <v>1.7334900000000002</v>
      </c>
      <c r="BF168" s="96">
        <f t="shared" si="317"/>
        <v>0.36256000000000005</v>
      </c>
      <c r="BG168" s="96">
        <f t="shared" si="318"/>
        <v>0.67980000000000007</v>
      </c>
      <c r="BH168" s="96">
        <f t="shared" si="319"/>
        <v>5.6763300000000001</v>
      </c>
      <c r="BI168" s="96">
        <f t="shared" si="320"/>
        <v>5.65367</v>
      </c>
      <c r="BJ168" s="96">
        <f t="shared" si="321"/>
        <v>0</v>
      </c>
      <c r="BK168" s="96">
        <f t="shared" si="322"/>
        <v>0</v>
      </c>
      <c r="BL168" s="96">
        <f t="shared" si="323"/>
        <v>0</v>
      </c>
      <c r="BM168" s="98">
        <f t="shared" si="324"/>
        <v>1.0536900000000002</v>
      </c>
      <c r="BN168" s="113">
        <f t="shared" si="325"/>
        <v>2160564.8317230009</v>
      </c>
      <c r="BO168" s="250">
        <f t="shared" si="329"/>
        <v>904740.59429100028</v>
      </c>
      <c r="BP168" s="250">
        <f t="shared" si="330"/>
        <v>0</v>
      </c>
      <c r="BQ168" s="113">
        <f t="shared" si="331"/>
        <v>384303.06021000003</v>
      </c>
      <c r="BR168" s="113">
        <f t="shared" si="332"/>
        <v>99658.251207000008</v>
      </c>
      <c r="BS168" s="113">
        <f t="shared" si="333"/>
        <v>20843.555808000001</v>
      </c>
      <c r="BT168" s="113">
        <f t="shared" si="334"/>
        <v>39081.667140000005</v>
      </c>
      <c r="BU168" s="113">
        <f t="shared" si="335"/>
        <v>326331.92061899998</v>
      </c>
      <c r="BV168" s="113">
        <f t="shared" si="336"/>
        <v>325029.19838100002</v>
      </c>
      <c r="BW168" s="113">
        <f t="shared" si="337"/>
        <v>0</v>
      </c>
      <c r="BX168" s="113">
        <f t="shared" si="338"/>
        <v>0</v>
      </c>
      <c r="BY168" s="113">
        <f t="shared" si="339"/>
        <v>0</v>
      </c>
      <c r="BZ168" s="113">
        <f t="shared" si="340"/>
        <v>60576.584067000018</v>
      </c>
    </row>
    <row r="169" spans="1:78" ht="12" customHeight="1" x14ac:dyDescent="0.25">
      <c r="A169" s="18">
        <f t="shared" si="326"/>
        <v>165</v>
      </c>
      <c r="B169" s="6" t="s">
        <v>137</v>
      </c>
      <c r="C169" s="10">
        <f t="shared" si="327"/>
        <v>586.91</v>
      </c>
      <c r="D169" s="7">
        <v>586.91</v>
      </c>
      <c r="E169" s="7">
        <v>0</v>
      </c>
      <c r="F169" s="7">
        <v>71.2</v>
      </c>
      <c r="G169" s="18" t="s">
        <v>214</v>
      </c>
      <c r="H169" s="16">
        <v>9</v>
      </c>
      <c r="I169" s="16" t="s">
        <v>276</v>
      </c>
      <c r="J169" s="5">
        <v>25.05</v>
      </c>
      <c r="K169" s="17">
        <v>3.9</v>
      </c>
      <c r="L169" s="17">
        <v>5.09</v>
      </c>
      <c r="M169" s="17">
        <v>8.4499999999999993</v>
      </c>
      <c r="N169" s="17">
        <v>4.93</v>
      </c>
      <c r="O169" s="17">
        <v>2.42</v>
      </c>
      <c r="P169" s="17">
        <v>0</v>
      </c>
      <c r="Q169" s="17">
        <v>0</v>
      </c>
      <c r="R169" s="17">
        <v>0.26</v>
      </c>
      <c r="S169" s="3">
        <v>40</v>
      </c>
      <c r="T169" s="3">
        <v>0</v>
      </c>
      <c r="U169" s="3">
        <v>0</v>
      </c>
      <c r="V169" s="17">
        <v>0</v>
      </c>
      <c r="W169" s="3">
        <v>42.3</v>
      </c>
      <c r="X169" s="3">
        <v>2604.04</v>
      </c>
      <c r="Y169" s="17">
        <v>7.85</v>
      </c>
      <c r="Z169" s="4">
        <v>0</v>
      </c>
      <c r="AA169" s="17">
        <v>6.73</v>
      </c>
      <c r="AB169" s="17">
        <v>10.67</v>
      </c>
      <c r="AC169" s="17">
        <v>14</v>
      </c>
      <c r="AD169" s="5">
        <f t="shared" si="304"/>
        <v>88212.573000000004</v>
      </c>
      <c r="AE169" s="17">
        <f t="shared" si="305"/>
        <v>13733.693999999998</v>
      </c>
      <c r="AF169" s="17">
        <f t="shared" si="306"/>
        <v>17924.231399999997</v>
      </c>
      <c r="AG169" s="17">
        <f t="shared" si="307"/>
        <v>29756.336999999996</v>
      </c>
      <c r="AH169" s="17">
        <f t="shared" si="308"/>
        <v>17360.797799999997</v>
      </c>
      <c r="AI169" s="17">
        <f t="shared" si="309"/>
        <v>8521.9331999999995</v>
      </c>
      <c r="AJ169" s="17">
        <f t="shared" si="310"/>
        <v>0</v>
      </c>
      <c r="AK169" s="17">
        <f t="shared" si="311"/>
        <v>0</v>
      </c>
      <c r="AL169" s="17">
        <f t="shared" si="312"/>
        <v>915.57960000000003</v>
      </c>
      <c r="AN169" s="96">
        <f>SUMIF('Page 1'!$L:$L,$B:$B,'Page 1'!$S:$S)</f>
        <v>26.91</v>
      </c>
      <c r="AO169" s="237">
        <f>SUMIF(СиР!$T$25:$Z$25,$AN$5:$AN$244,СиР!$T$26:$Z$26)</f>
        <v>7.81</v>
      </c>
      <c r="AP169" s="238"/>
      <c r="AQ169" s="96">
        <f>SUMIF(СиР!$T$25:$Z$25,$AN$5:$AN$244,СиР!$T$28:$Z$28)</f>
        <v>8.4499999999999993</v>
      </c>
      <c r="AR169" s="96">
        <f>SUMIF(СиР!$T$25:$Z$25,$AN$5:$AN$244,СиР!$T$29:$Z$29)</f>
        <v>1.53</v>
      </c>
      <c r="AS169" s="96">
        <f>SUMIF(СиР!$T$25:$Z$25,$AN$5:$AN$244,СиР!$T$30:$Z$30)</f>
        <v>0.18</v>
      </c>
      <c r="AT169" s="96">
        <f>SUMIF(СиР!$T$25:$Z$25,$AN$5:$AN$244,СиР!$T$31:$Z$31)</f>
        <v>0.48</v>
      </c>
      <c r="AU169" s="96">
        <f>SUMIF(СиР!$T$25:$Z$25,$AN$5:$AN$244,СиР!$T$32:$Z$32)</f>
        <v>4.93</v>
      </c>
      <c r="AV169" s="96">
        <f>SUMIF(СиР!$T$25:$Z$25,$AN$5:$AN$244,СиР!$T$33:$Z$33)</f>
        <v>2.6</v>
      </c>
      <c r="AW169" s="96">
        <f>SUMIF(СиР!$T$25:$Z$25,$AN$5:$AN$244,СиР!$T$34:$Z$34)</f>
        <v>0</v>
      </c>
      <c r="AX169" s="96">
        <f>SUMIF(СиР!$T$25:$Z$25,$AN$5:$AN$244,СиР!$T$35:$Z$35)</f>
        <v>0</v>
      </c>
      <c r="AY169" s="96">
        <f>SUMIF(СиР!$T$25:$Z$25,$AN$5:$AN$244,СиР!$T$36:$Z$36)</f>
        <v>0</v>
      </c>
      <c r="AZ169" s="98">
        <f>SUMIF(СиР!$T$25:$Z$25,$AN$5:$AN$244,СиР!$T$37:$Z$37)</f>
        <v>0.93</v>
      </c>
      <c r="BA169" s="96">
        <f t="shared" si="328"/>
        <v>30.48903</v>
      </c>
      <c r="BB169" s="237">
        <f t="shared" si="313"/>
        <v>8.8487299999999998</v>
      </c>
      <c r="BC169" s="238">
        <f t="shared" si="314"/>
        <v>0</v>
      </c>
      <c r="BD169" s="96">
        <f t="shared" si="315"/>
        <v>9.5738499999999984</v>
      </c>
      <c r="BE169" s="96">
        <f t="shared" si="316"/>
        <v>1.73349</v>
      </c>
      <c r="BF169" s="96">
        <f t="shared" si="317"/>
        <v>0.20393999999999998</v>
      </c>
      <c r="BG169" s="96">
        <f t="shared" si="318"/>
        <v>0.54383999999999999</v>
      </c>
      <c r="BH169" s="96">
        <f t="shared" si="319"/>
        <v>5.5856899999999996</v>
      </c>
      <c r="BI169" s="96">
        <f t="shared" si="320"/>
        <v>2.9458000000000002</v>
      </c>
      <c r="BJ169" s="96">
        <f t="shared" si="321"/>
        <v>0</v>
      </c>
      <c r="BK169" s="96">
        <f t="shared" si="322"/>
        <v>0</v>
      </c>
      <c r="BL169" s="96">
        <f t="shared" si="323"/>
        <v>0</v>
      </c>
      <c r="BM169" s="98">
        <f t="shared" si="324"/>
        <v>1.05369</v>
      </c>
      <c r="BN169" s="113">
        <f t="shared" si="325"/>
        <v>210530.66217299999</v>
      </c>
      <c r="BO169" s="250">
        <f t="shared" si="329"/>
        <v>61101.615443000002</v>
      </c>
      <c r="BP169" s="250">
        <f t="shared" si="330"/>
        <v>0</v>
      </c>
      <c r="BQ169" s="113">
        <f t="shared" si="331"/>
        <v>66108.662034999987</v>
      </c>
      <c r="BR169" s="113">
        <f t="shared" si="332"/>
        <v>11969.970759</v>
      </c>
      <c r="BS169" s="113">
        <f t="shared" si="333"/>
        <v>1408.2318539999997</v>
      </c>
      <c r="BT169" s="113">
        <f t="shared" si="334"/>
        <v>3755.2849439999995</v>
      </c>
      <c r="BU169" s="113">
        <f t="shared" si="335"/>
        <v>38569.905778999993</v>
      </c>
      <c r="BV169" s="113">
        <f t="shared" si="336"/>
        <v>20341.126779999999</v>
      </c>
      <c r="BW169" s="113">
        <f t="shared" si="337"/>
        <v>0</v>
      </c>
      <c r="BX169" s="113">
        <f t="shared" si="338"/>
        <v>0</v>
      </c>
      <c r="BY169" s="113">
        <f t="shared" si="339"/>
        <v>0</v>
      </c>
      <c r="BZ169" s="113">
        <f t="shared" si="340"/>
        <v>7275.8645789999991</v>
      </c>
    </row>
    <row r="170" spans="1:78" ht="12" customHeight="1" x14ac:dyDescent="0.25">
      <c r="A170" s="18">
        <f t="shared" si="326"/>
        <v>166</v>
      </c>
      <c r="B170" s="6" t="s">
        <v>138</v>
      </c>
      <c r="C170" s="10">
        <f t="shared" si="327"/>
        <v>3857.82</v>
      </c>
      <c r="D170" s="7">
        <v>3857.82</v>
      </c>
      <c r="E170" s="7">
        <v>0</v>
      </c>
      <c r="F170" s="7">
        <v>681.2</v>
      </c>
      <c r="G170" s="18" t="s">
        <v>214</v>
      </c>
      <c r="H170" s="16">
        <v>1</v>
      </c>
      <c r="I170" s="16" t="s">
        <v>276</v>
      </c>
      <c r="J170" s="5">
        <v>44.8</v>
      </c>
      <c r="K170" s="17">
        <v>5.0999999999999996</v>
      </c>
      <c r="L170" s="17">
        <v>8.6300000000000008</v>
      </c>
      <c r="M170" s="17">
        <v>13.43</v>
      </c>
      <c r="N170" s="17">
        <v>6.91</v>
      </c>
      <c r="O170" s="17">
        <v>3.15</v>
      </c>
      <c r="P170" s="17">
        <v>1.81</v>
      </c>
      <c r="Q170" s="17">
        <v>5.77</v>
      </c>
      <c r="R170" s="17">
        <v>0</v>
      </c>
      <c r="S170" s="3">
        <v>40</v>
      </c>
      <c r="T170" s="3">
        <v>40</v>
      </c>
      <c r="U170" s="3">
        <v>2604.04</v>
      </c>
      <c r="V170" s="17">
        <v>195.98199600000001</v>
      </c>
      <c r="W170" s="3">
        <v>42.3</v>
      </c>
      <c r="X170" s="3">
        <v>2604.04</v>
      </c>
      <c r="Y170" s="17">
        <v>0</v>
      </c>
      <c r="Z170" s="4">
        <v>0</v>
      </c>
      <c r="AA170" s="17">
        <v>5.05</v>
      </c>
      <c r="AB170" s="17">
        <v>10.67</v>
      </c>
      <c r="AC170" s="17">
        <v>14</v>
      </c>
      <c r="AD170" s="5">
        <f t="shared" si="304"/>
        <v>1036982.0160000001</v>
      </c>
      <c r="AE170" s="17">
        <f t="shared" si="305"/>
        <v>118049.29199999999</v>
      </c>
      <c r="AF170" s="17">
        <f t="shared" si="306"/>
        <v>199757.91960000002</v>
      </c>
      <c r="AG170" s="17">
        <f t="shared" si="307"/>
        <v>310863.13560000004</v>
      </c>
      <c r="AH170" s="17">
        <f t="shared" si="308"/>
        <v>159945.21720000001</v>
      </c>
      <c r="AI170" s="17">
        <f t="shared" si="309"/>
        <v>72912.797999999995</v>
      </c>
      <c r="AJ170" s="17">
        <f t="shared" si="310"/>
        <v>41895.925200000005</v>
      </c>
      <c r="AK170" s="17">
        <f t="shared" si="311"/>
        <v>133557.72839999999</v>
      </c>
      <c r="AL170" s="17">
        <f t="shared" si="312"/>
        <v>0</v>
      </c>
      <c r="AN170" s="96">
        <f>SUMIF('Page 1'!$L:$L,$B:$B,'Page 1'!$S:$S)</f>
        <v>48.16</v>
      </c>
      <c r="AO170" s="237">
        <f>SUMIF(СиР!$T$25:$Z$25,$AN$5:$AN$244,СиР!$T$26:$Z$26)</f>
        <v>18.649999999999999</v>
      </c>
      <c r="AP170" s="238"/>
      <c r="AQ170" s="96">
        <f>SUMIF(СиР!$T$25:$Z$25,$AN$5:$AN$244,СиР!$T$28:$Z$28)</f>
        <v>7.16</v>
      </c>
      <c r="AR170" s="96">
        <f>SUMIF(СиР!$T$25:$Z$25,$AN$5:$AN$244,СиР!$T$29:$Z$29)</f>
        <v>1.53</v>
      </c>
      <c r="AS170" s="96">
        <f>SUMIF(СиР!$T$25:$Z$25,$AN$5:$AN$244,СиР!$T$30:$Z$30)</f>
        <v>0.32</v>
      </c>
      <c r="AT170" s="96">
        <f>SUMIF(СиР!$T$25:$Z$25,$AN$5:$AN$244,СиР!$T$31:$Z$31)</f>
        <v>0.87</v>
      </c>
      <c r="AU170" s="96">
        <f>SUMIF(СиР!$T$25:$Z$25,$AN$5:$AN$244,СиР!$T$32:$Z$32)</f>
        <v>5.01</v>
      </c>
      <c r="AV170" s="96">
        <f>SUMIF(СиР!$T$25:$Z$25,$AN$5:$AN$244,СиР!$T$33:$Z$33)</f>
        <v>4.99</v>
      </c>
      <c r="AW170" s="96">
        <f>SUMIF(СиР!$T$25:$Z$25,$AN$5:$AN$244,СиР!$T$34:$Z$34)</f>
        <v>2.7</v>
      </c>
      <c r="AX170" s="96">
        <f>SUMIF(СиР!$T$25:$Z$25,$AN$5:$AN$244,СиР!$T$35:$Z$35)</f>
        <v>6.46</v>
      </c>
      <c r="AY170" s="96">
        <f>SUMIF(СиР!$T$25:$Z$25,$AN$5:$AN$244,СиР!$T$36:$Z$36)</f>
        <v>0.47</v>
      </c>
      <c r="AZ170" s="98">
        <f>SUMIF(СиР!$T$25:$Z$25,$AN$5:$AN$244,СиР!$T$37:$Z$37)</f>
        <v>0</v>
      </c>
      <c r="BA170" s="96">
        <f t="shared" si="328"/>
        <v>54.565279999999994</v>
      </c>
      <c r="BB170" s="237">
        <f t="shared" si="313"/>
        <v>21.130449999999996</v>
      </c>
      <c r="BC170" s="238">
        <f t="shared" si="314"/>
        <v>0</v>
      </c>
      <c r="BD170" s="96">
        <f t="shared" si="315"/>
        <v>8.1122800000000002</v>
      </c>
      <c r="BE170" s="96">
        <f t="shared" si="316"/>
        <v>1.7334900000000002</v>
      </c>
      <c r="BF170" s="96">
        <f t="shared" si="317"/>
        <v>0.36255999999999999</v>
      </c>
      <c r="BG170" s="96">
        <f t="shared" si="318"/>
        <v>0.98570999999999998</v>
      </c>
      <c r="BH170" s="96">
        <f t="shared" si="319"/>
        <v>5.6763299999999992</v>
      </c>
      <c r="BI170" s="96">
        <f t="shared" si="320"/>
        <v>5.6536700000000009</v>
      </c>
      <c r="BJ170" s="96">
        <f t="shared" si="321"/>
        <v>3.0591000000000004</v>
      </c>
      <c r="BK170" s="96">
        <f t="shared" si="322"/>
        <v>7.3191800000000002</v>
      </c>
      <c r="BL170" s="96">
        <f t="shared" si="323"/>
        <v>0.53250999999999993</v>
      </c>
      <c r="BM170" s="98">
        <f t="shared" si="324"/>
        <v>0</v>
      </c>
      <c r="BN170" s="113">
        <f t="shared" si="325"/>
        <v>2476615.5072960011</v>
      </c>
      <c r="BO170" s="250">
        <f t="shared" si="329"/>
        <v>959071.41218999994</v>
      </c>
      <c r="BP170" s="250">
        <f t="shared" si="330"/>
        <v>0</v>
      </c>
      <c r="BQ170" s="113">
        <f t="shared" si="331"/>
        <v>368201.14269600005</v>
      </c>
      <c r="BR170" s="113">
        <f t="shared" si="332"/>
        <v>78679.853117999999</v>
      </c>
      <c r="BS170" s="113">
        <f t="shared" si="333"/>
        <v>16455.916992000002</v>
      </c>
      <c r="BT170" s="113">
        <f t="shared" si="334"/>
        <v>44739.524321999997</v>
      </c>
      <c r="BU170" s="113">
        <f t="shared" si="335"/>
        <v>257637.95040599999</v>
      </c>
      <c r="BV170" s="113">
        <f t="shared" si="336"/>
        <v>256609.45559400006</v>
      </c>
      <c r="BW170" s="113">
        <f t="shared" si="337"/>
        <v>138846.79962000003</v>
      </c>
      <c r="BX170" s="113">
        <f t="shared" si="338"/>
        <v>332203.82427600003</v>
      </c>
      <c r="BY170" s="113">
        <f t="shared" si="339"/>
        <v>24169.628081999996</v>
      </c>
      <c r="BZ170" s="113">
        <f t="shared" si="340"/>
        <v>0</v>
      </c>
    </row>
    <row r="171" spans="1:78" ht="12" customHeight="1" x14ac:dyDescent="0.25">
      <c r="A171" s="18">
        <f t="shared" si="326"/>
        <v>167</v>
      </c>
      <c r="B171" s="6" t="s">
        <v>139</v>
      </c>
      <c r="C171" s="10">
        <f t="shared" si="327"/>
        <v>3817.5</v>
      </c>
      <c r="D171" s="7">
        <v>3817.5</v>
      </c>
      <c r="E171" s="7">
        <v>0</v>
      </c>
      <c r="F171" s="7">
        <v>710.3</v>
      </c>
      <c r="G171" s="18" t="s">
        <v>214</v>
      </c>
      <c r="H171" s="16">
        <v>3</v>
      </c>
      <c r="I171" s="16" t="s">
        <v>276</v>
      </c>
      <c r="J171" s="5">
        <v>45.06</v>
      </c>
      <c r="K171" s="17">
        <v>5.0999999999999996</v>
      </c>
      <c r="L171" s="17">
        <v>8.6300000000000008</v>
      </c>
      <c r="M171" s="17">
        <v>13.43</v>
      </c>
      <c r="N171" s="17">
        <v>6.91</v>
      </c>
      <c r="O171" s="17">
        <v>3.15</v>
      </c>
      <c r="P171" s="17">
        <v>1.81</v>
      </c>
      <c r="Q171" s="17">
        <v>5.77</v>
      </c>
      <c r="R171" s="17">
        <v>0.26</v>
      </c>
      <c r="S171" s="3">
        <v>40</v>
      </c>
      <c r="T171" s="3">
        <v>40</v>
      </c>
      <c r="U171" s="3">
        <v>2604.04</v>
      </c>
      <c r="V171" s="17">
        <v>195.98199600000001</v>
      </c>
      <c r="W171" s="3">
        <v>42.3</v>
      </c>
      <c r="X171" s="3">
        <v>2604.04</v>
      </c>
      <c r="Y171" s="17">
        <v>7.85</v>
      </c>
      <c r="Z171" s="4">
        <v>0</v>
      </c>
      <c r="AA171" s="17">
        <v>6.73</v>
      </c>
      <c r="AB171" s="17">
        <v>10.67</v>
      </c>
      <c r="AC171" s="17">
        <v>14</v>
      </c>
      <c r="AD171" s="5">
        <f t="shared" si="304"/>
        <v>1032099.3</v>
      </c>
      <c r="AE171" s="17">
        <f t="shared" si="305"/>
        <v>116815.5</v>
      </c>
      <c r="AF171" s="17">
        <f t="shared" si="306"/>
        <v>197670.15000000002</v>
      </c>
      <c r="AG171" s="17">
        <f t="shared" si="307"/>
        <v>307614.15000000002</v>
      </c>
      <c r="AH171" s="17">
        <f t="shared" si="308"/>
        <v>158273.54999999999</v>
      </c>
      <c r="AI171" s="17">
        <f t="shared" si="309"/>
        <v>72150.75</v>
      </c>
      <c r="AJ171" s="17">
        <f t="shared" si="310"/>
        <v>41458.050000000003</v>
      </c>
      <c r="AK171" s="17">
        <f t="shared" si="311"/>
        <v>132161.84999999998</v>
      </c>
      <c r="AL171" s="17">
        <f t="shared" si="312"/>
        <v>5955.3</v>
      </c>
      <c r="AN171" s="96">
        <f>SUMIF('Page 1'!$L:$L,$B:$B,'Page 1'!$S:$S)</f>
        <v>48.44</v>
      </c>
      <c r="AO171" s="237">
        <f>SUMIF(СиР!$T$25:$Z$25,$AN$5:$AN$244,СиР!$T$26:$Z$26)</f>
        <v>18.489999999999998</v>
      </c>
      <c r="AP171" s="238"/>
      <c r="AQ171" s="96">
        <f>SUMIF(СиР!$T$25:$Z$25,$AN$5:$AN$244,СиР!$T$28:$Z$28)</f>
        <v>6.67</v>
      </c>
      <c r="AR171" s="96">
        <f>SUMIF(СиР!$T$25:$Z$25,$AN$5:$AN$244,СиР!$T$29:$Z$29)</f>
        <v>1.53</v>
      </c>
      <c r="AS171" s="96">
        <f>SUMIF(СиР!$T$25:$Z$25,$AN$5:$AN$244,СиР!$T$30:$Z$30)</f>
        <v>0.32</v>
      </c>
      <c r="AT171" s="96">
        <f>SUMIF(СиР!$T$25:$Z$25,$AN$5:$AN$244,СиР!$T$31:$Z$31)</f>
        <v>0.87</v>
      </c>
      <c r="AU171" s="96">
        <f>SUMIF(СиР!$T$25:$Z$25,$AN$5:$AN$244,СиР!$T$32:$Z$32)</f>
        <v>5.01</v>
      </c>
      <c r="AV171" s="96">
        <f>SUMIF(СиР!$T$25:$Z$25,$AN$5:$AN$244,СиР!$T$33:$Z$33)</f>
        <v>4.99</v>
      </c>
      <c r="AW171" s="96">
        <f>SUMIF(СиР!$T$25:$Z$25,$AN$5:$AN$244,СиР!$T$34:$Z$34)</f>
        <v>2.7</v>
      </c>
      <c r="AX171" s="96">
        <f>SUMIF(СиР!$T$25:$Z$25,$AN$5:$AN$244,СиР!$T$35:$Z$35)</f>
        <v>6.46</v>
      </c>
      <c r="AY171" s="96">
        <f>SUMIF(СиР!$T$25:$Z$25,$AN$5:$AN$244,СиР!$T$36:$Z$36)</f>
        <v>0.47</v>
      </c>
      <c r="AZ171" s="98">
        <f>SUMIF(СиР!$T$25:$Z$25,$AN$5:$AN$244,СиР!$T$37:$Z$37)</f>
        <v>0.93</v>
      </c>
      <c r="BA171" s="96">
        <f t="shared" si="328"/>
        <v>54.88252</v>
      </c>
      <c r="BB171" s="237">
        <f t="shared" si="313"/>
        <v>20.949169999999999</v>
      </c>
      <c r="BC171" s="238">
        <f t="shared" si="314"/>
        <v>0</v>
      </c>
      <c r="BD171" s="96">
        <f t="shared" si="315"/>
        <v>7.5571100000000007</v>
      </c>
      <c r="BE171" s="96">
        <f t="shared" si="316"/>
        <v>1.7334900000000002</v>
      </c>
      <c r="BF171" s="96">
        <f t="shared" si="317"/>
        <v>0.36256000000000005</v>
      </c>
      <c r="BG171" s="96">
        <f t="shared" si="318"/>
        <v>0.98571000000000009</v>
      </c>
      <c r="BH171" s="96">
        <f t="shared" si="319"/>
        <v>5.6763300000000001</v>
      </c>
      <c r="BI171" s="96">
        <f t="shared" si="320"/>
        <v>5.65367</v>
      </c>
      <c r="BJ171" s="96">
        <f t="shared" si="321"/>
        <v>3.0591000000000004</v>
      </c>
      <c r="BK171" s="96">
        <f t="shared" si="322"/>
        <v>7.3191800000000002</v>
      </c>
      <c r="BL171" s="96">
        <f t="shared" si="323"/>
        <v>0.53250999999999993</v>
      </c>
      <c r="BM171" s="98">
        <f t="shared" si="324"/>
        <v>1.05369</v>
      </c>
      <c r="BN171" s="113">
        <f t="shared" si="325"/>
        <v>2464979.6010000003</v>
      </c>
      <c r="BO171" s="250">
        <f t="shared" si="329"/>
        <v>940905.71474999993</v>
      </c>
      <c r="BP171" s="250">
        <f t="shared" si="330"/>
        <v>0</v>
      </c>
      <c r="BQ171" s="113">
        <f t="shared" si="331"/>
        <v>339418.12424999999</v>
      </c>
      <c r="BR171" s="113">
        <f t="shared" si="332"/>
        <v>77857.530750000005</v>
      </c>
      <c r="BS171" s="113">
        <f t="shared" si="333"/>
        <v>16283.928</v>
      </c>
      <c r="BT171" s="113">
        <f t="shared" si="334"/>
        <v>44271.929250000001</v>
      </c>
      <c r="BU171" s="113">
        <f t="shared" si="335"/>
        <v>254945.24774999998</v>
      </c>
      <c r="BV171" s="113">
        <f t="shared" si="336"/>
        <v>253927.50224999999</v>
      </c>
      <c r="BW171" s="113">
        <f t="shared" si="337"/>
        <v>137395.64250000002</v>
      </c>
      <c r="BX171" s="113">
        <f t="shared" si="338"/>
        <v>328731.7965</v>
      </c>
      <c r="BY171" s="113">
        <f t="shared" si="339"/>
        <v>23917.019249999994</v>
      </c>
      <c r="BZ171" s="113">
        <f t="shared" si="340"/>
        <v>47325.165749999993</v>
      </c>
    </row>
    <row r="172" spans="1:78" ht="12" customHeight="1" x14ac:dyDescent="0.25">
      <c r="A172" s="18">
        <f t="shared" si="326"/>
        <v>168</v>
      </c>
      <c r="B172" s="6" t="s">
        <v>140</v>
      </c>
      <c r="C172" s="10">
        <f t="shared" si="327"/>
        <v>3706.6</v>
      </c>
      <c r="D172" s="7">
        <v>3673.7</v>
      </c>
      <c r="E172" s="7">
        <v>32.9</v>
      </c>
      <c r="F172" s="7">
        <v>670.6</v>
      </c>
      <c r="G172" s="18" t="s">
        <v>214</v>
      </c>
      <c r="H172" s="16">
        <v>3</v>
      </c>
      <c r="I172" s="16" t="s">
        <v>276</v>
      </c>
      <c r="J172" s="5">
        <v>45.06</v>
      </c>
      <c r="K172" s="17">
        <v>5.0999999999999996</v>
      </c>
      <c r="L172" s="17">
        <v>8.6300000000000008</v>
      </c>
      <c r="M172" s="17">
        <v>13.43</v>
      </c>
      <c r="N172" s="17">
        <v>6.91</v>
      </c>
      <c r="O172" s="17">
        <v>3.15</v>
      </c>
      <c r="P172" s="17">
        <v>1.81</v>
      </c>
      <c r="Q172" s="17">
        <v>5.77</v>
      </c>
      <c r="R172" s="17">
        <v>0.26</v>
      </c>
      <c r="S172" s="3">
        <v>40</v>
      </c>
      <c r="T172" s="3">
        <v>40</v>
      </c>
      <c r="U172" s="3">
        <v>2604.04</v>
      </c>
      <c r="V172" s="17">
        <v>195.98199600000001</v>
      </c>
      <c r="W172" s="3">
        <v>42.3</v>
      </c>
      <c r="X172" s="3">
        <v>2604.04</v>
      </c>
      <c r="Y172" s="17">
        <v>7.85</v>
      </c>
      <c r="Z172" s="4">
        <v>0</v>
      </c>
      <c r="AA172" s="17">
        <v>6.73</v>
      </c>
      <c r="AB172" s="17">
        <v>10.67</v>
      </c>
      <c r="AC172" s="17">
        <v>14</v>
      </c>
      <c r="AD172" s="5">
        <f t="shared" si="304"/>
        <v>1002116.376</v>
      </c>
      <c r="AE172" s="17">
        <f t="shared" si="305"/>
        <v>113421.95999999999</v>
      </c>
      <c r="AF172" s="17">
        <f t="shared" si="306"/>
        <v>191927.74800000002</v>
      </c>
      <c r="AG172" s="17">
        <f t="shared" si="307"/>
        <v>298677.82799999998</v>
      </c>
      <c r="AH172" s="17">
        <f t="shared" si="308"/>
        <v>153675.636</v>
      </c>
      <c r="AI172" s="17">
        <f t="shared" si="309"/>
        <v>70054.739999999991</v>
      </c>
      <c r="AJ172" s="17">
        <f t="shared" si="310"/>
        <v>40253.675999999999</v>
      </c>
      <c r="AK172" s="17">
        <f t="shared" si="311"/>
        <v>128322.492</v>
      </c>
      <c r="AL172" s="17">
        <f t="shared" si="312"/>
        <v>5782.2960000000003</v>
      </c>
      <c r="AN172" s="96">
        <f>SUMIF('Page 1'!$L:$L,$B:$B,'Page 1'!$S:$S)</f>
        <v>48.44</v>
      </c>
      <c r="AO172" s="237">
        <f>SUMIF(СиР!$T$25:$Z$25,$AN$5:$AN$244,СиР!$T$26:$Z$26)</f>
        <v>18.489999999999998</v>
      </c>
      <c r="AP172" s="238"/>
      <c r="AQ172" s="96">
        <f>SUMIF(СиР!$T$25:$Z$25,$AN$5:$AN$244,СиР!$T$28:$Z$28)</f>
        <v>6.67</v>
      </c>
      <c r="AR172" s="96">
        <f>SUMIF(СиР!$T$25:$Z$25,$AN$5:$AN$244,СиР!$T$29:$Z$29)</f>
        <v>1.53</v>
      </c>
      <c r="AS172" s="96">
        <f>SUMIF(СиР!$T$25:$Z$25,$AN$5:$AN$244,СиР!$T$30:$Z$30)</f>
        <v>0.32</v>
      </c>
      <c r="AT172" s="96">
        <f>SUMIF(СиР!$T$25:$Z$25,$AN$5:$AN$244,СиР!$T$31:$Z$31)</f>
        <v>0.87</v>
      </c>
      <c r="AU172" s="96">
        <f>SUMIF(СиР!$T$25:$Z$25,$AN$5:$AN$244,СиР!$T$32:$Z$32)</f>
        <v>5.01</v>
      </c>
      <c r="AV172" s="96">
        <f>SUMIF(СиР!$T$25:$Z$25,$AN$5:$AN$244,СиР!$T$33:$Z$33)</f>
        <v>4.99</v>
      </c>
      <c r="AW172" s="96">
        <f>SUMIF(СиР!$T$25:$Z$25,$AN$5:$AN$244,СиР!$T$34:$Z$34)</f>
        <v>2.7</v>
      </c>
      <c r="AX172" s="96">
        <f>SUMIF(СиР!$T$25:$Z$25,$AN$5:$AN$244,СиР!$T$35:$Z$35)</f>
        <v>6.46</v>
      </c>
      <c r="AY172" s="96">
        <f>SUMIF(СиР!$T$25:$Z$25,$AN$5:$AN$244,СиР!$T$36:$Z$36)</f>
        <v>0.47</v>
      </c>
      <c r="AZ172" s="98">
        <f>SUMIF(СиР!$T$25:$Z$25,$AN$5:$AN$244,СиР!$T$37:$Z$37)</f>
        <v>0.93</v>
      </c>
      <c r="BA172" s="96">
        <f t="shared" si="328"/>
        <v>54.88252</v>
      </c>
      <c r="BB172" s="237">
        <f t="shared" si="313"/>
        <v>20.949169999999999</v>
      </c>
      <c r="BC172" s="238">
        <f t="shared" si="314"/>
        <v>0</v>
      </c>
      <c r="BD172" s="96">
        <f t="shared" si="315"/>
        <v>7.5571100000000007</v>
      </c>
      <c r="BE172" s="96">
        <f t="shared" si="316"/>
        <v>1.7334900000000002</v>
      </c>
      <c r="BF172" s="96">
        <f t="shared" si="317"/>
        <v>0.36256000000000005</v>
      </c>
      <c r="BG172" s="96">
        <f t="shared" si="318"/>
        <v>0.98571000000000009</v>
      </c>
      <c r="BH172" s="96">
        <f t="shared" si="319"/>
        <v>5.6763300000000001</v>
      </c>
      <c r="BI172" s="96">
        <f t="shared" si="320"/>
        <v>5.65367</v>
      </c>
      <c r="BJ172" s="96">
        <f t="shared" si="321"/>
        <v>3.0591000000000004</v>
      </c>
      <c r="BK172" s="96">
        <f t="shared" si="322"/>
        <v>7.3191800000000002</v>
      </c>
      <c r="BL172" s="96">
        <f t="shared" si="323"/>
        <v>0.53250999999999993</v>
      </c>
      <c r="BM172" s="98">
        <f t="shared" si="324"/>
        <v>1.05369</v>
      </c>
      <c r="BN172" s="113">
        <f t="shared" si="325"/>
        <v>2393370.89432</v>
      </c>
      <c r="BO172" s="250">
        <f t="shared" si="329"/>
        <v>913572.00321999984</v>
      </c>
      <c r="BP172" s="250">
        <f t="shared" si="330"/>
        <v>0</v>
      </c>
      <c r="BQ172" s="113">
        <f t="shared" si="331"/>
        <v>329557.88326000003</v>
      </c>
      <c r="BR172" s="113">
        <f t="shared" si="332"/>
        <v>75595.736340000003</v>
      </c>
      <c r="BS172" s="113">
        <f t="shared" si="333"/>
        <v>15810.872960000001</v>
      </c>
      <c r="BT172" s="113">
        <f t="shared" si="334"/>
        <v>42985.810860000005</v>
      </c>
      <c r="BU172" s="113">
        <f t="shared" si="335"/>
        <v>247538.97977999999</v>
      </c>
      <c r="BV172" s="113">
        <f t="shared" si="336"/>
        <v>246550.80022</v>
      </c>
      <c r="BW172" s="113">
        <f t="shared" si="337"/>
        <v>133404.24060000002</v>
      </c>
      <c r="BX172" s="113">
        <f t="shared" si="338"/>
        <v>319181.99787999998</v>
      </c>
      <c r="BY172" s="113">
        <f t="shared" si="339"/>
        <v>23222.219659999995</v>
      </c>
      <c r="BZ172" s="113">
        <f t="shared" si="340"/>
        <v>45950.349539999996</v>
      </c>
    </row>
    <row r="173" spans="1:78" ht="12" customHeight="1" x14ac:dyDescent="0.25">
      <c r="A173" s="18">
        <f t="shared" si="326"/>
        <v>169</v>
      </c>
      <c r="B173" s="6" t="s">
        <v>141</v>
      </c>
      <c r="C173" s="10">
        <f t="shared" si="327"/>
        <v>9577.4000000000033</v>
      </c>
      <c r="D173" s="7">
        <v>9471.7000000000025</v>
      </c>
      <c r="E173" s="7">
        <v>105.7</v>
      </c>
      <c r="F173" s="7">
        <v>963.6</v>
      </c>
      <c r="G173" s="18" t="s">
        <v>214</v>
      </c>
      <c r="H173" s="16">
        <v>1</v>
      </c>
      <c r="I173" s="16" t="s">
        <v>276</v>
      </c>
      <c r="J173" s="5">
        <v>44.8</v>
      </c>
      <c r="K173" s="17">
        <v>5.0999999999999996</v>
      </c>
      <c r="L173" s="17">
        <v>8.6300000000000008</v>
      </c>
      <c r="M173" s="17">
        <v>13.43</v>
      </c>
      <c r="N173" s="17">
        <v>6.91</v>
      </c>
      <c r="O173" s="17">
        <v>3.15</v>
      </c>
      <c r="P173" s="17">
        <v>1.81</v>
      </c>
      <c r="Q173" s="17">
        <v>5.77</v>
      </c>
      <c r="R173" s="17">
        <v>0</v>
      </c>
      <c r="S173" s="3">
        <v>40</v>
      </c>
      <c r="T173" s="3">
        <v>40</v>
      </c>
      <c r="U173" s="3">
        <v>2604.04</v>
      </c>
      <c r="V173" s="17">
        <v>195.98199600000001</v>
      </c>
      <c r="W173" s="3">
        <v>42.3</v>
      </c>
      <c r="X173" s="3">
        <v>2604.04</v>
      </c>
      <c r="Y173" s="17">
        <v>0</v>
      </c>
      <c r="Z173" s="4">
        <v>0</v>
      </c>
      <c r="AA173" s="17">
        <v>5.05</v>
      </c>
      <c r="AB173" s="17">
        <v>10.67</v>
      </c>
      <c r="AC173" s="17">
        <v>14</v>
      </c>
      <c r="AD173" s="5">
        <f t="shared" si="304"/>
        <v>2574405.120000001</v>
      </c>
      <c r="AE173" s="17">
        <f t="shared" si="305"/>
        <v>293068.44000000006</v>
      </c>
      <c r="AF173" s="17">
        <f t="shared" si="306"/>
        <v>495917.77200000017</v>
      </c>
      <c r="AG173" s="17">
        <f t="shared" si="307"/>
        <v>771746.89200000023</v>
      </c>
      <c r="AH173" s="17">
        <f t="shared" si="308"/>
        <v>397079.00400000007</v>
      </c>
      <c r="AI173" s="17">
        <f t="shared" si="309"/>
        <v>181012.86000000004</v>
      </c>
      <c r="AJ173" s="17">
        <f t="shared" si="310"/>
        <v>104010.56400000004</v>
      </c>
      <c r="AK173" s="17">
        <f t="shared" si="311"/>
        <v>331569.58800000011</v>
      </c>
      <c r="AL173" s="17">
        <f t="shared" si="312"/>
        <v>0</v>
      </c>
      <c r="AN173" s="96">
        <f>SUMIF('Page 1'!$L:$L,$B:$B,'Page 1'!$S:$S)</f>
        <v>48.16</v>
      </c>
      <c r="AO173" s="237">
        <f>SUMIF(СиР!$T$25:$Z$25,$AN$5:$AN$244,СиР!$T$26:$Z$26)</f>
        <v>18.649999999999999</v>
      </c>
      <c r="AP173" s="238"/>
      <c r="AQ173" s="96">
        <f>SUMIF(СиР!$T$25:$Z$25,$AN$5:$AN$244,СиР!$T$28:$Z$28)</f>
        <v>7.16</v>
      </c>
      <c r="AR173" s="96">
        <f>SUMIF(СиР!$T$25:$Z$25,$AN$5:$AN$244,СиР!$T$29:$Z$29)</f>
        <v>1.53</v>
      </c>
      <c r="AS173" s="96">
        <f>SUMIF(СиР!$T$25:$Z$25,$AN$5:$AN$244,СиР!$T$30:$Z$30)</f>
        <v>0.32</v>
      </c>
      <c r="AT173" s="96">
        <f>SUMIF(СиР!$T$25:$Z$25,$AN$5:$AN$244,СиР!$T$31:$Z$31)</f>
        <v>0.87</v>
      </c>
      <c r="AU173" s="96">
        <f>SUMIF(СиР!$T$25:$Z$25,$AN$5:$AN$244,СиР!$T$32:$Z$32)</f>
        <v>5.01</v>
      </c>
      <c r="AV173" s="96">
        <f>SUMIF(СиР!$T$25:$Z$25,$AN$5:$AN$244,СиР!$T$33:$Z$33)</f>
        <v>4.99</v>
      </c>
      <c r="AW173" s="96">
        <f>SUMIF(СиР!$T$25:$Z$25,$AN$5:$AN$244,СиР!$T$34:$Z$34)</f>
        <v>2.7</v>
      </c>
      <c r="AX173" s="96">
        <f>SUMIF(СиР!$T$25:$Z$25,$AN$5:$AN$244,СиР!$T$35:$Z$35)</f>
        <v>6.46</v>
      </c>
      <c r="AY173" s="96">
        <f>SUMIF(СиР!$T$25:$Z$25,$AN$5:$AN$244,СиР!$T$36:$Z$36)</f>
        <v>0.47</v>
      </c>
      <c r="AZ173" s="98">
        <f>SUMIF(СиР!$T$25:$Z$25,$AN$5:$AN$244,СиР!$T$37:$Z$37)</f>
        <v>0</v>
      </c>
      <c r="BA173" s="96">
        <f t="shared" si="328"/>
        <v>54.565279999999994</v>
      </c>
      <c r="BB173" s="237">
        <f t="shared" si="313"/>
        <v>21.130449999999996</v>
      </c>
      <c r="BC173" s="238">
        <f t="shared" si="314"/>
        <v>0</v>
      </c>
      <c r="BD173" s="96">
        <f t="shared" si="315"/>
        <v>8.1122800000000002</v>
      </c>
      <c r="BE173" s="96">
        <f t="shared" si="316"/>
        <v>1.7334900000000002</v>
      </c>
      <c r="BF173" s="96">
        <f t="shared" si="317"/>
        <v>0.36255999999999999</v>
      </c>
      <c r="BG173" s="96">
        <f t="shared" si="318"/>
        <v>0.98570999999999998</v>
      </c>
      <c r="BH173" s="96">
        <f t="shared" si="319"/>
        <v>5.6763299999999992</v>
      </c>
      <c r="BI173" s="96">
        <f t="shared" si="320"/>
        <v>5.6536700000000009</v>
      </c>
      <c r="BJ173" s="96">
        <f t="shared" si="321"/>
        <v>3.0591000000000004</v>
      </c>
      <c r="BK173" s="96">
        <f t="shared" si="322"/>
        <v>7.3191800000000002</v>
      </c>
      <c r="BL173" s="96">
        <f t="shared" si="323"/>
        <v>0.53250999999999993</v>
      </c>
      <c r="BM173" s="98">
        <f t="shared" si="324"/>
        <v>0</v>
      </c>
      <c r="BN173" s="113">
        <f t="shared" si="325"/>
        <v>6148430.2947200015</v>
      </c>
      <c r="BO173" s="250">
        <f t="shared" si="329"/>
        <v>2380984.7383000008</v>
      </c>
      <c r="BP173" s="250">
        <f t="shared" si="330"/>
        <v>0</v>
      </c>
      <c r="BQ173" s="113">
        <f t="shared" si="331"/>
        <v>914093.87272000033</v>
      </c>
      <c r="BR173" s="113">
        <f t="shared" si="332"/>
        <v>195330.11526000008</v>
      </c>
      <c r="BS173" s="113">
        <f t="shared" si="333"/>
        <v>40853.357440000014</v>
      </c>
      <c r="BT173" s="113">
        <f t="shared" si="334"/>
        <v>111070.06554000003</v>
      </c>
      <c r="BU173" s="113">
        <f t="shared" si="335"/>
        <v>639610.37742000015</v>
      </c>
      <c r="BV173" s="113">
        <f t="shared" si="336"/>
        <v>637057.04258000036</v>
      </c>
      <c r="BW173" s="113">
        <f t="shared" si="337"/>
        <v>344700.20340000017</v>
      </c>
      <c r="BX173" s="113">
        <f t="shared" si="338"/>
        <v>824727.15332000027</v>
      </c>
      <c r="BY173" s="113">
        <f t="shared" si="339"/>
        <v>60003.368740000005</v>
      </c>
      <c r="BZ173" s="113">
        <f t="shared" si="340"/>
        <v>0</v>
      </c>
    </row>
    <row r="174" spans="1:78" ht="12" customHeight="1" x14ac:dyDescent="0.25">
      <c r="A174" s="18">
        <f t="shared" si="326"/>
        <v>170</v>
      </c>
      <c r="B174" s="6" t="s">
        <v>142</v>
      </c>
      <c r="C174" s="10">
        <f t="shared" si="327"/>
        <v>3721.49</v>
      </c>
      <c r="D174" s="7">
        <v>3721.49</v>
      </c>
      <c r="E174" s="7">
        <v>0</v>
      </c>
      <c r="F174" s="7">
        <v>1226.4000000000001</v>
      </c>
      <c r="G174" s="18" t="s">
        <v>287</v>
      </c>
      <c r="H174" s="16">
        <v>6</v>
      </c>
      <c r="I174" s="16" t="s">
        <v>276</v>
      </c>
      <c r="J174" s="5">
        <v>30.74</v>
      </c>
      <c r="K174" s="17">
        <v>5.0999999999999996</v>
      </c>
      <c r="L174" s="17">
        <v>6.59</v>
      </c>
      <c r="M174" s="17">
        <v>8.98</v>
      </c>
      <c r="N174" s="17">
        <v>6.92</v>
      </c>
      <c r="O174" s="17">
        <v>3.15</v>
      </c>
      <c r="P174" s="17">
        <v>0</v>
      </c>
      <c r="Q174" s="17">
        <v>0</v>
      </c>
      <c r="R174" s="17">
        <v>0</v>
      </c>
      <c r="S174" s="3">
        <v>40</v>
      </c>
      <c r="T174" s="3">
        <v>40</v>
      </c>
      <c r="U174" s="3">
        <v>2604.04</v>
      </c>
      <c r="V174" s="17">
        <v>195.98199600000001</v>
      </c>
      <c r="W174" s="3">
        <v>42.3</v>
      </c>
      <c r="X174" s="3">
        <v>2604.04</v>
      </c>
      <c r="Y174" s="17">
        <v>0</v>
      </c>
      <c r="Z174" s="4">
        <v>0</v>
      </c>
      <c r="AA174" s="17">
        <v>5.05</v>
      </c>
      <c r="AB174" s="17">
        <v>10.67</v>
      </c>
      <c r="AC174" s="17">
        <v>14</v>
      </c>
      <c r="AD174" s="5">
        <f t="shared" si="304"/>
        <v>686391.6155999999</v>
      </c>
      <c r="AE174" s="17">
        <f t="shared" si="305"/>
        <v>113877.59399999998</v>
      </c>
      <c r="AF174" s="17">
        <f t="shared" si="306"/>
        <v>147147.71459999998</v>
      </c>
      <c r="AG174" s="17">
        <f t="shared" si="307"/>
        <v>200513.8812</v>
      </c>
      <c r="AH174" s="17">
        <f t="shared" si="308"/>
        <v>154516.26479999998</v>
      </c>
      <c r="AI174" s="17">
        <f t="shared" si="309"/>
        <v>70336.160999999993</v>
      </c>
      <c r="AJ174" s="17">
        <f t="shared" si="310"/>
        <v>0</v>
      </c>
      <c r="AK174" s="17">
        <f t="shared" si="311"/>
        <v>0</v>
      </c>
      <c r="AL174" s="17">
        <f t="shared" si="312"/>
        <v>0</v>
      </c>
      <c r="AN174" s="96">
        <f>SUMIF('Page 1'!$L:$L,$B:$B,'Page 1'!$S:$S)</f>
        <v>33.04</v>
      </c>
      <c r="AO174" s="237">
        <f>SUMIF(СиР!$T$25:$Z$25,$AN$5:$AN$244,СиР!$T$26:$Z$26)</f>
        <v>15.54</v>
      </c>
      <c r="AP174" s="238"/>
      <c r="AQ174" s="96">
        <f>SUMIF(СиР!$T$25:$Z$25,$AN$5:$AN$244,СиР!$T$28:$Z$28)</f>
        <v>5.0599999999999996</v>
      </c>
      <c r="AR174" s="96">
        <f>SUMIF(СиР!$T$25:$Z$25,$AN$5:$AN$244,СиР!$T$29:$Z$29)</f>
        <v>1.53</v>
      </c>
      <c r="AS174" s="96">
        <f>SUMIF(СиР!$T$25:$Z$25,$AN$5:$AN$244,СиР!$T$30:$Z$30)</f>
        <v>0.32</v>
      </c>
      <c r="AT174" s="96">
        <f>SUMIF(СиР!$T$25:$Z$25,$AN$5:$AN$244,СиР!$T$31:$Z$31)</f>
        <v>0.59</v>
      </c>
      <c r="AU174" s="96">
        <f>SUMIF(СиР!$T$25:$Z$25,$AN$5:$AN$244,СиР!$T$32:$Z$32)</f>
        <v>5.01</v>
      </c>
      <c r="AV174" s="96">
        <f>SUMIF(СиР!$T$25:$Z$25,$AN$5:$AN$244,СиР!$T$33:$Z$33)</f>
        <v>4.99</v>
      </c>
      <c r="AW174" s="96">
        <f>SUMIF(СиР!$T$25:$Z$25,$AN$5:$AN$244,СиР!$T$34:$Z$34)</f>
        <v>0</v>
      </c>
      <c r="AX174" s="96">
        <f>SUMIF(СиР!$T$25:$Z$25,$AN$5:$AN$244,СиР!$T$35:$Z$35)</f>
        <v>0</v>
      </c>
      <c r="AY174" s="96">
        <f>SUMIF(СиР!$T$25:$Z$25,$AN$5:$AN$244,СиР!$T$36:$Z$36)</f>
        <v>0</v>
      </c>
      <c r="AZ174" s="98">
        <f>SUMIF(СиР!$T$25:$Z$25,$AN$5:$AN$244,СиР!$T$37:$Z$37)</f>
        <v>0</v>
      </c>
      <c r="BA174" s="96">
        <f t="shared" si="328"/>
        <v>37.43432</v>
      </c>
      <c r="BB174" s="237">
        <f t="shared" si="313"/>
        <v>17.606819999999999</v>
      </c>
      <c r="BC174" s="238">
        <f t="shared" si="314"/>
        <v>0</v>
      </c>
      <c r="BD174" s="96">
        <f t="shared" si="315"/>
        <v>5.7329799999999995</v>
      </c>
      <c r="BE174" s="96">
        <f t="shared" si="316"/>
        <v>1.7334900000000002</v>
      </c>
      <c r="BF174" s="96">
        <f t="shared" si="317"/>
        <v>0.36255999999999999</v>
      </c>
      <c r="BG174" s="96">
        <f t="shared" si="318"/>
        <v>0.66847000000000001</v>
      </c>
      <c r="BH174" s="96">
        <f t="shared" si="319"/>
        <v>5.6763299999999992</v>
      </c>
      <c r="BI174" s="96">
        <f t="shared" si="320"/>
        <v>5.6536700000000009</v>
      </c>
      <c r="BJ174" s="96">
        <f t="shared" si="321"/>
        <v>0</v>
      </c>
      <c r="BK174" s="96">
        <f t="shared" si="322"/>
        <v>0</v>
      </c>
      <c r="BL174" s="96">
        <f t="shared" si="323"/>
        <v>0</v>
      </c>
      <c r="BM174" s="98">
        <f t="shared" si="324"/>
        <v>0</v>
      </c>
      <c r="BN174" s="113">
        <f t="shared" si="325"/>
        <v>1639030.5345679997</v>
      </c>
      <c r="BO174" s="250">
        <f t="shared" si="329"/>
        <v>770899.95481799985</v>
      </c>
      <c r="BP174" s="250">
        <f t="shared" si="330"/>
        <v>0</v>
      </c>
      <c r="BQ174" s="113">
        <f t="shared" si="331"/>
        <v>251013.75620199996</v>
      </c>
      <c r="BR174" s="113">
        <f t="shared" si="332"/>
        <v>75899.416400999995</v>
      </c>
      <c r="BS174" s="113">
        <f t="shared" si="333"/>
        <v>15874.387744</v>
      </c>
      <c r="BT174" s="113">
        <f t="shared" si="334"/>
        <v>29268.402403</v>
      </c>
      <c r="BU174" s="113">
        <f t="shared" si="335"/>
        <v>248533.38311699996</v>
      </c>
      <c r="BV174" s="113">
        <f t="shared" si="336"/>
        <v>247541.23388300004</v>
      </c>
      <c r="BW174" s="113">
        <f t="shared" si="337"/>
        <v>0</v>
      </c>
      <c r="BX174" s="113">
        <f t="shared" si="338"/>
        <v>0</v>
      </c>
      <c r="BY174" s="113">
        <f t="shared" si="339"/>
        <v>0</v>
      </c>
      <c r="BZ174" s="113">
        <f t="shared" si="340"/>
        <v>0</v>
      </c>
    </row>
    <row r="175" spans="1:78" ht="12" customHeight="1" x14ac:dyDescent="0.25">
      <c r="A175" s="18">
        <f t="shared" si="326"/>
        <v>171</v>
      </c>
      <c r="B175" s="6" t="s">
        <v>143</v>
      </c>
      <c r="C175" s="10">
        <f t="shared" si="327"/>
        <v>3663.6699999999996</v>
      </c>
      <c r="D175" s="7">
        <v>3506.97</v>
      </c>
      <c r="E175" s="7">
        <v>156.69999999999999</v>
      </c>
      <c r="F175" s="7">
        <v>1142.2</v>
      </c>
      <c r="G175" s="18" t="s">
        <v>287</v>
      </c>
      <c r="H175" s="16">
        <v>6</v>
      </c>
      <c r="I175" s="16" t="s">
        <v>276</v>
      </c>
      <c r="J175" s="5">
        <v>30.74</v>
      </c>
      <c r="K175" s="17">
        <v>5.0999999999999996</v>
      </c>
      <c r="L175" s="17">
        <v>6.59</v>
      </c>
      <c r="M175" s="17">
        <v>8.98</v>
      </c>
      <c r="N175" s="17">
        <v>6.92</v>
      </c>
      <c r="O175" s="17">
        <v>3.15</v>
      </c>
      <c r="P175" s="17">
        <v>0</v>
      </c>
      <c r="Q175" s="17">
        <v>0</v>
      </c>
      <c r="R175" s="17">
        <v>0</v>
      </c>
      <c r="S175" s="3">
        <v>40</v>
      </c>
      <c r="T175" s="3">
        <v>40</v>
      </c>
      <c r="U175" s="3">
        <v>2604.04</v>
      </c>
      <c r="V175" s="17">
        <v>195.98199600000001</v>
      </c>
      <c r="W175" s="3">
        <v>42.3</v>
      </c>
      <c r="X175" s="3">
        <v>2604.04</v>
      </c>
      <c r="Y175" s="17">
        <v>0</v>
      </c>
      <c r="Z175" s="4">
        <v>0</v>
      </c>
      <c r="AA175" s="17">
        <v>5.05</v>
      </c>
      <c r="AB175" s="17">
        <v>10.67</v>
      </c>
      <c r="AC175" s="17">
        <v>14</v>
      </c>
      <c r="AD175" s="5">
        <f t="shared" ref="AD175:AD238" si="341">$C175*J175*6</f>
        <v>675727.2947999998</v>
      </c>
      <c r="AE175" s="17">
        <f t="shared" ref="AE175:AE238" si="342">$C175*K175*6</f>
        <v>112108.30199999998</v>
      </c>
      <c r="AF175" s="17">
        <f t="shared" ref="AF175:AF238" si="343">$C175*L175*6</f>
        <v>144861.51179999998</v>
      </c>
      <c r="AG175" s="17">
        <f t="shared" ref="AG175:AG238" si="344">$C175*M175*6</f>
        <v>197398.53960000002</v>
      </c>
      <c r="AH175" s="17">
        <f t="shared" ref="AH175:AH238" si="345">$C175*N175*6</f>
        <v>152115.5784</v>
      </c>
      <c r="AI175" s="17">
        <f t="shared" ref="AI175:AI238" si="346">$C175*O175*6</f>
        <v>69243.362999999983</v>
      </c>
      <c r="AJ175" s="17">
        <f t="shared" ref="AJ175:AJ238" si="347">$C175*P175*6</f>
        <v>0</v>
      </c>
      <c r="AK175" s="17">
        <f t="shared" ref="AK175:AK238" si="348">$C175*Q175*6</f>
        <v>0</v>
      </c>
      <c r="AL175" s="17">
        <f t="shared" ref="AL175:AL238" si="349">$C175*R175*6</f>
        <v>0</v>
      </c>
      <c r="AN175" s="96">
        <f>SUMIF('Page 1'!$L:$L,$B:$B,'Page 1'!$S:$S)</f>
        <v>33.04</v>
      </c>
      <c r="AO175" s="237">
        <f>SUMIF(СиР!$T$25:$Z$25,$AN$5:$AN$244,СиР!$T$26:$Z$26)</f>
        <v>15.54</v>
      </c>
      <c r="AP175" s="238"/>
      <c r="AQ175" s="96">
        <f>SUMIF(СиР!$T$25:$Z$25,$AN$5:$AN$244,СиР!$T$28:$Z$28)</f>
        <v>5.0599999999999996</v>
      </c>
      <c r="AR175" s="96">
        <f>SUMIF(СиР!$T$25:$Z$25,$AN$5:$AN$244,СиР!$T$29:$Z$29)</f>
        <v>1.53</v>
      </c>
      <c r="AS175" s="96">
        <f>SUMIF(СиР!$T$25:$Z$25,$AN$5:$AN$244,СиР!$T$30:$Z$30)</f>
        <v>0.32</v>
      </c>
      <c r="AT175" s="96">
        <f>SUMIF(СиР!$T$25:$Z$25,$AN$5:$AN$244,СиР!$T$31:$Z$31)</f>
        <v>0.59</v>
      </c>
      <c r="AU175" s="96">
        <f>SUMIF(СиР!$T$25:$Z$25,$AN$5:$AN$244,СиР!$T$32:$Z$32)</f>
        <v>5.01</v>
      </c>
      <c r="AV175" s="96">
        <f>SUMIF(СиР!$T$25:$Z$25,$AN$5:$AN$244,СиР!$T$33:$Z$33)</f>
        <v>4.99</v>
      </c>
      <c r="AW175" s="96">
        <f>SUMIF(СиР!$T$25:$Z$25,$AN$5:$AN$244,СиР!$T$34:$Z$34)</f>
        <v>0</v>
      </c>
      <c r="AX175" s="96">
        <f>SUMIF(СиР!$T$25:$Z$25,$AN$5:$AN$244,СиР!$T$35:$Z$35)</f>
        <v>0</v>
      </c>
      <c r="AY175" s="96">
        <f>SUMIF(СиР!$T$25:$Z$25,$AN$5:$AN$244,СиР!$T$36:$Z$36)</f>
        <v>0</v>
      </c>
      <c r="AZ175" s="98">
        <f>SUMIF(СиР!$T$25:$Z$25,$AN$5:$AN$244,СиР!$T$37:$Z$37)</f>
        <v>0</v>
      </c>
      <c r="BA175" s="96">
        <f t="shared" si="328"/>
        <v>37.43432</v>
      </c>
      <c r="BB175" s="237">
        <f t="shared" si="313"/>
        <v>17.606819999999999</v>
      </c>
      <c r="BC175" s="238">
        <f t="shared" si="314"/>
        <v>0</v>
      </c>
      <c r="BD175" s="96">
        <f t="shared" si="315"/>
        <v>5.7329799999999995</v>
      </c>
      <c r="BE175" s="96">
        <f t="shared" si="316"/>
        <v>1.7334900000000002</v>
      </c>
      <c r="BF175" s="96">
        <f t="shared" si="317"/>
        <v>0.36255999999999999</v>
      </c>
      <c r="BG175" s="96">
        <f t="shared" si="318"/>
        <v>0.66847000000000001</v>
      </c>
      <c r="BH175" s="96">
        <f t="shared" si="319"/>
        <v>5.6763299999999992</v>
      </c>
      <c r="BI175" s="96">
        <f t="shared" si="320"/>
        <v>5.6536700000000009</v>
      </c>
      <c r="BJ175" s="96">
        <f t="shared" si="321"/>
        <v>0</v>
      </c>
      <c r="BK175" s="96">
        <f t="shared" si="322"/>
        <v>0</v>
      </c>
      <c r="BL175" s="96">
        <f t="shared" si="323"/>
        <v>0</v>
      </c>
      <c r="BM175" s="98">
        <f t="shared" si="324"/>
        <v>0</v>
      </c>
      <c r="BN175" s="113">
        <f t="shared" si="325"/>
        <v>1613565.2651439996</v>
      </c>
      <c r="BO175" s="250">
        <f t="shared" si="329"/>
        <v>758922.64589399984</v>
      </c>
      <c r="BP175" s="250">
        <f t="shared" si="330"/>
        <v>0</v>
      </c>
      <c r="BQ175" s="113">
        <f t="shared" si="331"/>
        <v>247113.80876599997</v>
      </c>
      <c r="BR175" s="113">
        <f t="shared" si="332"/>
        <v>74720.183282999991</v>
      </c>
      <c r="BS175" s="113">
        <f t="shared" si="333"/>
        <v>15627.750751999998</v>
      </c>
      <c r="BT175" s="113">
        <f t="shared" si="334"/>
        <v>28813.665448999996</v>
      </c>
      <c r="BU175" s="113">
        <f t="shared" si="335"/>
        <v>244671.97271099995</v>
      </c>
      <c r="BV175" s="113">
        <f t="shared" si="336"/>
        <v>243695.23828900003</v>
      </c>
      <c r="BW175" s="113">
        <f t="shared" si="337"/>
        <v>0</v>
      </c>
      <c r="BX175" s="113">
        <f t="shared" si="338"/>
        <v>0</v>
      </c>
      <c r="BY175" s="113">
        <f t="shared" si="339"/>
        <v>0</v>
      </c>
      <c r="BZ175" s="113">
        <f t="shared" si="340"/>
        <v>0</v>
      </c>
    </row>
    <row r="176" spans="1:78" ht="12" customHeight="1" x14ac:dyDescent="0.25">
      <c r="A176" s="18">
        <f t="shared" si="326"/>
        <v>172</v>
      </c>
      <c r="B176" s="6" t="s">
        <v>144</v>
      </c>
      <c r="C176" s="10">
        <f t="shared" si="327"/>
        <v>3870.2</v>
      </c>
      <c r="D176" s="7">
        <v>3870.2</v>
      </c>
      <c r="E176" s="7">
        <v>0</v>
      </c>
      <c r="F176" s="7">
        <v>760.2</v>
      </c>
      <c r="G176" s="18" t="s">
        <v>287</v>
      </c>
      <c r="H176" s="16">
        <v>3</v>
      </c>
      <c r="I176" s="16" t="s">
        <v>276</v>
      </c>
      <c r="J176" s="5">
        <v>45.06</v>
      </c>
      <c r="K176" s="17">
        <v>5.0999999999999996</v>
      </c>
      <c r="L176" s="17">
        <v>8.6300000000000008</v>
      </c>
      <c r="M176" s="17">
        <v>13.43</v>
      </c>
      <c r="N176" s="17">
        <v>6.91</v>
      </c>
      <c r="O176" s="17">
        <v>3.15</v>
      </c>
      <c r="P176" s="17">
        <v>1.81</v>
      </c>
      <c r="Q176" s="17">
        <v>5.77</v>
      </c>
      <c r="R176" s="17">
        <v>0.26</v>
      </c>
      <c r="S176" s="3">
        <v>40</v>
      </c>
      <c r="T176" s="3">
        <v>40</v>
      </c>
      <c r="U176" s="3">
        <v>2604.04</v>
      </c>
      <c r="V176" s="17">
        <v>195.98199600000001</v>
      </c>
      <c r="W176" s="3">
        <v>42.3</v>
      </c>
      <c r="X176" s="3">
        <v>2604.04</v>
      </c>
      <c r="Y176" s="17">
        <v>7.85</v>
      </c>
      <c r="Z176" s="4">
        <v>0</v>
      </c>
      <c r="AA176" s="17">
        <v>6.73</v>
      </c>
      <c r="AB176" s="17">
        <v>10.67</v>
      </c>
      <c r="AC176" s="17">
        <v>14</v>
      </c>
      <c r="AD176" s="5">
        <f t="shared" si="341"/>
        <v>1046347.272</v>
      </c>
      <c r="AE176" s="17">
        <f t="shared" si="342"/>
        <v>118428.11999999998</v>
      </c>
      <c r="AF176" s="17">
        <f t="shared" si="343"/>
        <v>200398.95600000001</v>
      </c>
      <c r="AG176" s="17">
        <f t="shared" si="344"/>
        <v>311860.71600000001</v>
      </c>
      <c r="AH176" s="17">
        <f t="shared" si="345"/>
        <v>160458.492</v>
      </c>
      <c r="AI176" s="17">
        <f t="shared" si="346"/>
        <v>73146.78</v>
      </c>
      <c r="AJ176" s="17">
        <f t="shared" si="347"/>
        <v>42030.372000000003</v>
      </c>
      <c r="AK176" s="17">
        <f t="shared" si="348"/>
        <v>133986.32399999996</v>
      </c>
      <c r="AL176" s="17">
        <f t="shared" si="349"/>
        <v>6037.5119999999997</v>
      </c>
      <c r="AN176" s="96">
        <f>SUMIF('Page 1'!$L:$L,$B:$B,'Page 1'!$S:$S)</f>
        <v>48.44</v>
      </c>
      <c r="AO176" s="237">
        <f>SUMIF(СиР!$T$25:$Z$25,$AN$5:$AN$244,СиР!$T$26:$Z$26)</f>
        <v>18.489999999999998</v>
      </c>
      <c r="AP176" s="238"/>
      <c r="AQ176" s="96">
        <f>SUMIF(СиР!$T$25:$Z$25,$AN$5:$AN$244,СиР!$T$28:$Z$28)</f>
        <v>6.67</v>
      </c>
      <c r="AR176" s="96">
        <f>SUMIF(СиР!$T$25:$Z$25,$AN$5:$AN$244,СиР!$T$29:$Z$29)</f>
        <v>1.53</v>
      </c>
      <c r="AS176" s="96">
        <f>SUMIF(СиР!$T$25:$Z$25,$AN$5:$AN$244,СиР!$T$30:$Z$30)</f>
        <v>0.32</v>
      </c>
      <c r="AT176" s="96">
        <f>SUMIF(СиР!$T$25:$Z$25,$AN$5:$AN$244,СиР!$T$31:$Z$31)</f>
        <v>0.87</v>
      </c>
      <c r="AU176" s="96">
        <f>SUMIF(СиР!$T$25:$Z$25,$AN$5:$AN$244,СиР!$T$32:$Z$32)</f>
        <v>5.01</v>
      </c>
      <c r="AV176" s="96">
        <f>SUMIF(СиР!$T$25:$Z$25,$AN$5:$AN$244,СиР!$T$33:$Z$33)</f>
        <v>4.99</v>
      </c>
      <c r="AW176" s="96">
        <f>SUMIF(СиР!$T$25:$Z$25,$AN$5:$AN$244,СиР!$T$34:$Z$34)</f>
        <v>2.7</v>
      </c>
      <c r="AX176" s="96">
        <f>SUMIF(СиР!$T$25:$Z$25,$AN$5:$AN$244,СиР!$T$35:$Z$35)</f>
        <v>6.46</v>
      </c>
      <c r="AY176" s="96">
        <f>SUMIF(СиР!$T$25:$Z$25,$AN$5:$AN$244,СиР!$T$36:$Z$36)</f>
        <v>0.47</v>
      </c>
      <c r="AZ176" s="98">
        <f>SUMIF(СиР!$T$25:$Z$25,$AN$5:$AN$244,СиР!$T$37:$Z$37)</f>
        <v>0.93</v>
      </c>
      <c r="BA176" s="96">
        <f t="shared" si="328"/>
        <v>54.88252</v>
      </c>
      <c r="BB176" s="237">
        <f t="shared" si="313"/>
        <v>20.949169999999999</v>
      </c>
      <c r="BC176" s="238">
        <f t="shared" si="314"/>
        <v>0</v>
      </c>
      <c r="BD176" s="96">
        <f t="shared" si="315"/>
        <v>7.5571100000000007</v>
      </c>
      <c r="BE176" s="96">
        <f t="shared" si="316"/>
        <v>1.7334900000000002</v>
      </c>
      <c r="BF176" s="96">
        <f t="shared" si="317"/>
        <v>0.36256000000000005</v>
      </c>
      <c r="BG176" s="96">
        <f t="shared" si="318"/>
        <v>0.98571000000000009</v>
      </c>
      <c r="BH176" s="96">
        <f t="shared" si="319"/>
        <v>5.6763300000000001</v>
      </c>
      <c r="BI176" s="96">
        <f t="shared" si="320"/>
        <v>5.65367</v>
      </c>
      <c r="BJ176" s="96">
        <f t="shared" si="321"/>
        <v>3.0591000000000004</v>
      </c>
      <c r="BK176" s="96">
        <f t="shared" si="322"/>
        <v>7.3191800000000002</v>
      </c>
      <c r="BL176" s="96">
        <f t="shared" si="323"/>
        <v>0.53250999999999993</v>
      </c>
      <c r="BM176" s="98">
        <f t="shared" si="324"/>
        <v>1.05369</v>
      </c>
      <c r="BN176" s="113">
        <f t="shared" si="325"/>
        <v>2499008.2650400004</v>
      </c>
      <c r="BO176" s="250">
        <f t="shared" si="329"/>
        <v>953894.77333999984</v>
      </c>
      <c r="BP176" s="250">
        <f t="shared" si="330"/>
        <v>0</v>
      </c>
      <c r="BQ176" s="113">
        <f t="shared" si="331"/>
        <v>344103.73921999999</v>
      </c>
      <c r="BR176" s="113">
        <f t="shared" si="332"/>
        <v>78932.341979999997</v>
      </c>
      <c r="BS176" s="113">
        <f t="shared" si="333"/>
        <v>16508.725119999999</v>
      </c>
      <c r="BT176" s="113">
        <f t="shared" si="334"/>
        <v>44883.096420000002</v>
      </c>
      <c r="BU176" s="113">
        <f t="shared" si="335"/>
        <v>258464.72765999998</v>
      </c>
      <c r="BV176" s="113">
        <f t="shared" si="336"/>
        <v>257432.93234</v>
      </c>
      <c r="BW176" s="113">
        <f t="shared" si="337"/>
        <v>139292.36820000003</v>
      </c>
      <c r="BX176" s="113">
        <f t="shared" si="338"/>
        <v>333269.88835999998</v>
      </c>
      <c r="BY176" s="113">
        <f t="shared" si="339"/>
        <v>24247.190019999995</v>
      </c>
      <c r="BZ176" s="113">
        <f t="shared" si="340"/>
        <v>47978.482379999994</v>
      </c>
    </row>
    <row r="177" spans="1:78" ht="12" customHeight="1" x14ac:dyDescent="0.25">
      <c r="A177" s="18">
        <f t="shared" si="326"/>
        <v>173</v>
      </c>
      <c r="B177" s="6" t="s">
        <v>145</v>
      </c>
      <c r="C177" s="10">
        <f t="shared" si="327"/>
        <v>3892.2</v>
      </c>
      <c r="D177" s="7">
        <v>3892.2</v>
      </c>
      <c r="E177" s="7">
        <v>0</v>
      </c>
      <c r="F177" s="7">
        <v>797.4</v>
      </c>
      <c r="G177" s="18" t="s">
        <v>287</v>
      </c>
      <c r="H177" s="16">
        <v>3</v>
      </c>
      <c r="I177" s="16" t="s">
        <v>276</v>
      </c>
      <c r="J177" s="5">
        <v>45.06</v>
      </c>
      <c r="K177" s="17">
        <v>5.0999999999999996</v>
      </c>
      <c r="L177" s="17">
        <v>8.6300000000000008</v>
      </c>
      <c r="M177" s="17">
        <v>13.43</v>
      </c>
      <c r="N177" s="17">
        <v>6.91</v>
      </c>
      <c r="O177" s="17">
        <v>3.15</v>
      </c>
      <c r="P177" s="17">
        <v>1.81</v>
      </c>
      <c r="Q177" s="17">
        <v>5.77</v>
      </c>
      <c r="R177" s="17">
        <v>0.26</v>
      </c>
      <c r="S177" s="3">
        <v>40</v>
      </c>
      <c r="T177" s="3">
        <v>40</v>
      </c>
      <c r="U177" s="3">
        <v>2604.04</v>
      </c>
      <c r="V177" s="17">
        <v>195.98199600000001</v>
      </c>
      <c r="W177" s="3">
        <v>42.3</v>
      </c>
      <c r="X177" s="3">
        <v>2604.04</v>
      </c>
      <c r="Y177" s="17">
        <v>7.85</v>
      </c>
      <c r="Z177" s="4">
        <v>0</v>
      </c>
      <c r="AA177" s="17">
        <v>6.73</v>
      </c>
      <c r="AB177" s="17">
        <v>10.67</v>
      </c>
      <c r="AC177" s="17">
        <v>14</v>
      </c>
      <c r="AD177" s="5">
        <f t="shared" si="341"/>
        <v>1052295.192</v>
      </c>
      <c r="AE177" s="17">
        <f t="shared" si="342"/>
        <v>119101.31999999998</v>
      </c>
      <c r="AF177" s="17">
        <f t="shared" si="343"/>
        <v>201538.11600000001</v>
      </c>
      <c r="AG177" s="17">
        <f t="shared" si="344"/>
        <v>313633.47600000002</v>
      </c>
      <c r="AH177" s="17">
        <f t="shared" si="345"/>
        <v>161370.61199999999</v>
      </c>
      <c r="AI177" s="17">
        <f t="shared" si="346"/>
        <v>73562.579999999987</v>
      </c>
      <c r="AJ177" s="17">
        <f t="shared" si="347"/>
        <v>42269.292000000001</v>
      </c>
      <c r="AK177" s="17">
        <f t="shared" si="348"/>
        <v>134747.96399999998</v>
      </c>
      <c r="AL177" s="17">
        <f t="shared" si="349"/>
        <v>6071.8320000000003</v>
      </c>
      <c r="AN177" s="96">
        <f>SUMIF('Page 1'!$L:$L,$B:$B,'Page 1'!$S:$S)</f>
        <v>48.44</v>
      </c>
      <c r="AO177" s="237">
        <f>SUMIF(СиР!$T$25:$Z$25,$AN$5:$AN$244,СиР!$T$26:$Z$26)</f>
        <v>18.489999999999998</v>
      </c>
      <c r="AP177" s="238"/>
      <c r="AQ177" s="96">
        <f>SUMIF(СиР!$T$25:$Z$25,$AN$5:$AN$244,СиР!$T$28:$Z$28)</f>
        <v>6.67</v>
      </c>
      <c r="AR177" s="96">
        <f>SUMIF(СиР!$T$25:$Z$25,$AN$5:$AN$244,СиР!$T$29:$Z$29)</f>
        <v>1.53</v>
      </c>
      <c r="AS177" s="96">
        <f>SUMIF(СиР!$T$25:$Z$25,$AN$5:$AN$244,СиР!$T$30:$Z$30)</f>
        <v>0.32</v>
      </c>
      <c r="AT177" s="96">
        <f>SUMIF(СиР!$T$25:$Z$25,$AN$5:$AN$244,СиР!$T$31:$Z$31)</f>
        <v>0.87</v>
      </c>
      <c r="AU177" s="96">
        <f>SUMIF(СиР!$T$25:$Z$25,$AN$5:$AN$244,СиР!$T$32:$Z$32)</f>
        <v>5.01</v>
      </c>
      <c r="AV177" s="96">
        <f>SUMIF(СиР!$T$25:$Z$25,$AN$5:$AN$244,СиР!$T$33:$Z$33)</f>
        <v>4.99</v>
      </c>
      <c r="AW177" s="96">
        <f>SUMIF(СиР!$T$25:$Z$25,$AN$5:$AN$244,СиР!$T$34:$Z$34)</f>
        <v>2.7</v>
      </c>
      <c r="AX177" s="96">
        <f>SUMIF(СиР!$T$25:$Z$25,$AN$5:$AN$244,СиР!$T$35:$Z$35)</f>
        <v>6.46</v>
      </c>
      <c r="AY177" s="96">
        <f>SUMIF(СиР!$T$25:$Z$25,$AN$5:$AN$244,СиР!$T$36:$Z$36)</f>
        <v>0.47</v>
      </c>
      <c r="AZ177" s="98">
        <f>SUMIF(СиР!$T$25:$Z$25,$AN$5:$AN$244,СиР!$T$37:$Z$37)</f>
        <v>0.93</v>
      </c>
      <c r="BA177" s="96">
        <f t="shared" si="328"/>
        <v>54.88252</v>
      </c>
      <c r="BB177" s="237">
        <f t="shared" si="313"/>
        <v>20.949169999999999</v>
      </c>
      <c r="BC177" s="238">
        <f t="shared" si="314"/>
        <v>0</v>
      </c>
      <c r="BD177" s="96">
        <f t="shared" si="315"/>
        <v>7.5571100000000007</v>
      </c>
      <c r="BE177" s="96">
        <f t="shared" si="316"/>
        <v>1.7334900000000002</v>
      </c>
      <c r="BF177" s="96">
        <f t="shared" si="317"/>
        <v>0.36256000000000005</v>
      </c>
      <c r="BG177" s="96">
        <f t="shared" si="318"/>
        <v>0.98571000000000009</v>
      </c>
      <c r="BH177" s="96">
        <f t="shared" si="319"/>
        <v>5.6763300000000001</v>
      </c>
      <c r="BI177" s="96">
        <f t="shared" si="320"/>
        <v>5.65367</v>
      </c>
      <c r="BJ177" s="96">
        <f t="shared" si="321"/>
        <v>3.0591000000000004</v>
      </c>
      <c r="BK177" s="96">
        <f t="shared" si="322"/>
        <v>7.3191800000000002</v>
      </c>
      <c r="BL177" s="96">
        <f t="shared" si="323"/>
        <v>0.53250999999999993</v>
      </c>
      <c r="BM177" s="98">
        <f t="shared" si="324"/>
        <v>1.05369</v>
      </c>
      <c r="BN177" s="113">
        <f t="shared" si="325"/>
        <v>2513213.7794399997</v>
      </c>
      <c r="BO177" s="250">
        <f t="shared" si="329"/>
        <v>959317.15073999984</v>
      </c>
      <c r="BP177" s="250">
        <f t="shared" si="330"/>
        <v>0</v>
      </c>
      <c r="BQ177" s="113">
        <f t="shared" si="331"/>
        <v>346059.78341999999</v>
      </c>
      <c r="BR177" s="113">
        <f t="shared" si="332"/>
        <v>79381.029779999997</v>
      </c>
      <c r="BS177" s="113">
        <f t="shared" si="333"/>
        <v>16602.568319999998</v>
      </c>
      <c r="BT177" s="113">
        <f t="shared" si="334"/>
        <v>45138.232620000002</v>
      </c>
      <c r="BU177" s="113">
        <f t="shared" si="335"/>
        <v>259933.96025999996</v>
      </c>
      <c r="BV177" s="113">
        <f t="shared" si="336"/>
        <v>258896.29973999999</v>
      </c>
      <c r="BW177" s="113">
        <f t="shared" si="337"/>
        <v>140084.17020000002</v>
      </c>
      <c r="BX177" s="113">
        <f t="shared" si="338"/>
        <v>335164.34795999998</v>
      </c>
      <c r="BY177" s="113">
        <f t="shared" si="339"/>
        <v>24385.022219999992</v>
      </c>
      <c r="BZ177" s="113">
        <f t="shared" si="340"/>
        <v>48251.214179999995</v>
      </c>
    </row>
    <row r="178" spans="1:78" ht="12" customHeight="1" x14ac:dyDescent="0.25">
      <c r="A178" s="18">
        <f t="shared" si="326"/>
        <v>174</v>
      </c>
      <c r="B178" s="6" t="s">
        <v>146</v>
      </c>
      <c r="C178" s="10">
        <f t="shared" si="327"/>
        <v>14729.300000000001</v>
      </c>
      <c r="D178" s="7">
        <v>13280.2</v>
      </c>
      <c r="E178" s="7">
        <v>1449.1</v>
      </c>
      <c r="F178" s="7">
        <v>2794.8</v>
      </c>
      <c r="G178" s="18" t="s">
        <v>213</v>
      </c>
      <c r="H178" s="16">
        <v>1</v>
      </c>
      <c r="I178" s="16" t="s">
        <v>276</v>
      </c>
      <c r="J178" s="5">
        <v>44.8</v>
      </c>
      <c r="K178" s="17">
        <v>5.0999999999999996</v>
      </c>
      <c r="L178" s="17">
        <v>8.6300000000000008</v>
      </c>
      <c r="M178" s="17">
        <v>13.43</v>
      </c>
      <c r="N178" s="17">
        <v>6.91</v>
      </c>
      <c r="O178" s="17">
        <v>3.15</v>
      </c>
      <c r="P178" s="17">
        <v>1.81</v>
      </c>
      <c r="Q178" s="17">
        <v>5.77</v>
      </c>
      <c r="R178" s="17">
        <v>0</v>
      </c>
      <c r="S178" s="3">
        <v>40</v>
      </c>
      <c r="T178" s="3">
        <v>40</v>
      </c>
      <c r="U178" s="3">
        <v>2604.04</v>
      </c>
      <c r="V178" s="17">
        <v>195.98199600000001</v>
      </c>
      <c r="W178" s="3">
        <v>42.3</v>
      </c>
      <c r="X178" s="3">
        <v>2604.04</v>
      </c>
      <c r="Y178" s="17">
        <v>0</v>
      </c>
      <c r="Z178" s="4">
        <v>0</v>
      </c>
      <c r="AA178" s="17">
        <v>5.05</v>
      </c>
      <c r="AB178" s="17">
        <v>10.67</v>
      </c>
      <c r="AC178" s="17">
        <v>14</v>
      </c>
      <c r="AD178" s="5">
        <f t="shared" si="341"/>
        <v>3959235.84</v>
      </c>
      <c r="AE178" s="17">
        <f t="shared" si="342"/>
        <v>450716.58000000007</v>
      </c>
      <c r="AF178" s="17">
        <f t="shared" si="343"/>
        <v>762683.1540000001</v>
      </c>
      <c r="AG178" s="17">
        <f t="shared" si="344"/>
        <v>1186886.9939999999</v>
      </c>
      <c r="AH178" s="17">
        <f t="shared" si="345"/>
        <v>610676.77800000005</v>
      </c>
      <c r="AI178" s="17">
        <f t="shared" si="346"/>
        <v>278383.77</v>
      </c>
      <c r="AJ178" s="17">
        <f t="shared" si="347"/>
        <v>159960.19800000003</v>
      </c>
      <c r="AK178" s="17">
        <f t="shared" si="348"/>
        <v>509928.36600000004</v>
      </c>
      <c r="AL178" s="17">
        <f t="shared" si="349"/>
        <v>0</v>
      </c>
      <c r="AN178" s="96">
        <f>SUMIF('Page 1'!$L:$L,$B:$B,'Page 1'!$S:$S)</f>
        <v>48.16</v>
      </c>
      <c r="AO178" s="237">
        <f>SUMIF(СиР!$T$25:$Z$25,$AN$5:$AN$244,СиР!$T$26:$Z$26)</f>
        <v>18.649999999999999</v>
      </c>
      <c r="AP178" s="238"/>
      <c r="AQ178" s="96">
        <f>SUMIF(СиР!$T$25:$Z$25,$AN$5:$AN$244,СиР!$T$28:$Z$28)</f>
        <v>7.16</v>
      </c>
      <c r="AR178" s="96">
        <f>SUMIF(СиР!$T$25:$Z$25,$AN$5:$AN$244,СиР!$T$29:$Z$29)</f>
        <v>1.53</v>
      </c>
      <c r="AS178" s="96">
        <f>SUMIF(СиР!$T$25:$Z$25,$AN$5:$AN$244,СиР!$T$30:$Z$30)</f>
        <v>0.32</v>
      </c>
      <c r="AT178" s="96">
        <f>SUMIF(СиР!$T$25:$Z$25,$AN$5:$AN$244,СиР!$T$31:$Z$31)</f>
        <v>0.87</v>
      </c>
      <c r="AU178" s="96">
        <f>SUMIF(СиР!$T$25:$Z$25,$AN$5:$AN$244,СиР!$T$32:$Z$32)</f>
        <v>5.01</v>
      </c>
      <c r="AV178" s="96">
        <f>SUMIF(СиР!$T$25:$Z$25,$AN$5:$AN$244,СиР!$T$33:$Z$33)</f>
        <v>4.99</v>
      </c>
      <c r="AW178" s="96">
        <f>SUMIF(СиР!$T$25:$Z$25,$AN$5:$AN$244,СиР!$T$34:$Z$34)</f>
        <v>2.7</v>
      </c>
      <c r="AX178" s="96">
        <f>SUMIF(СиР!$T$25:$Z$25,$AN$5:$AN$244,СиР!$T$35:$Z$35)</f>
        <v>6.46</v>
      </c>
      <c r="AY178" s="96">
        <f>SUMIF(СиР!$T$25:$Z$25,$AN$5:$AN$244,СиР!$T$36:$Z$36)</f>
        <v>0.47</v>
      </c>
      <c r="AZ178" s="98">
        <f>SUMIF(СиР!$T$25:$Z$25,$AN$5:$AN$244,СиР!$T$37:$Z$37)</f>
        <v>0</v>
      </c>
      <c r="BA178" s="96">
        <f t="shared" si="328"/>
        <v>54.565279999999994</v>
      </c>
      <c r="BB178" s="237">
        <f t="shared" si="313"/>
        <v>21.130449999999996</v>
      </c>
      <c r="BC178" s="238">
        <f t="shared" si="314"/>
        <v>0</v>
      </c>
      <c r="BD178" s="96">
        <f t="shared" si="315"/>
        <v>8.1122800000000002</v>
      </c>
      <c r="BE178" s="96">
        <f t="shared" si="316"/>
        <v>1.7334900000000002</v>
      </c>
      <c r="BF178" s="96">
        <f t="shared" si="317"/>
        <v>0.36255999999999999</v>
      </c>
      <c r="BG178" s="96">
        <f t="shared" si="318"/>
        <v>0.98570999999999998</v>
      </c>
      <c r="BH178" s="96">
        <f t="shared" si="319"/>
        <v>5.6763299999999992</v>
      </c>
      <c r="BI178" s="96">
        <f t="shared" si="320"/>
        <v>5.6536700000000009</v>
      </c>
      <c r="BJ178" s="96">
        <f t="shared" si="321"/>
        <v>3.0591000000000004</v>
      </c>
      <c r="BK178" s="96">
        <f t="shared" si="322"/>
        <v>7.3191800000000002</v>
      </c>
      <c r="BL178" s="96">
        <f t="shared" si="323"/>
        <v>0.53250999999999993</v>
      </c>
      <c r="BM178" s="98">
        <f t="shared" si="324"/>
        <v>0</v>
      </c>
      <c r="BN178" s="113">
        <f t="shared" si="325"/>
        <v>9455809.9630399998</v>
      </c>
      <c r="BO178" s="250">
        <f t="shared" si="329"/>
        <v>3661770.2618499999</v>
      </c>
      <c r="BP178" s="250">
        <f t="shared" si="330"/>
        <v>0</v>
      </c>
      <c r="BQ178" s="113">
        <f t="shared" si="331"/>
        <v>1405805.6340400001</v>
      </c>
      <c r="BR178" s="113">
        <f t="shared" si="332"/>
        <v>300402.60057000001</v>
      </c>
      <c r="BS178" s="113">
        <f t="shared" si="333"/>
        <v>62829.302080000009</v>
      </c>
      <c r="BT178" s="113">
        <f t="shared" si="334"/>
        <v>170817.16503</v>
      </c>
      <c r="BU178" s="113">
        <f t="shared" si="335"/>
        <v>983671.26069000002</v>
      </c>
      <c r="BV178" s="113">
        <f t="shared" si="336"/>
        <v>979744.42931000027</v>
      </c>
      <c r="BW178" s="113">
        <f t="shared" si="337"/>
        <v>530122.23630000011</v>
      </c>
      <c r="BX178" s="113">
        <f t="shared" si="338"/>
        <v>1268366.5357400002</v>
      </c>
      <c r="BY178" s="113">
        <f t="shared" si="339"/>
        <v>92280.537429999982</v>
      </c>
      <c r="BZ178" s="113">
        <f t="shared" si="340"/>
        <v>0</v>
      </c>
    </row>
    <row r="179" spans="1:78" ht="12" customHeight="1" x14ac:dyDescent="0.25">
      <c r="A179" s="18">
        <f t="shared" si="326"/>
        <v>175</v>
      </c>
      <c r="B179" s="6" t="s">
        <v>271</v>
      </c>
      <c r="C179" s="10">
        <f t="shared" si="327"/>
        <v>3877.2</v>
      </c>
      <c r="D179" s="7">
        <v>3847.2</v>
      </c>
      <c r="E179" s="7">
        <v>30</v>
      </c>
      <c r="F179" s="7">
        <v>583.86</v>
      </c>
      <c r="G179" s="18" t="s">
        <v>213</v>
      </c>
      <c r="H179" s="16">
        <v>1</v>
      </c>
      <c r="I179" s="16" t="s">
        <v>276</v>
      </c>
      <c r="J179" s="5">
        <v>44.8</v>
      </c>
      <c r="K179" s="17">
        <v>5.0999999999999996</v>
      </c>
      <c r="L179" s="17">
        <v>8.6300000000000008</v>
      </c>
      <c r="M179" s="17">
        <v>13.43</v>
      </c>
      <c r="N179" s="17">
        <v>6.91</v>
      </c>
      <c r="O179" s="17">
        <v>3.15</v>
      </c>
      <c r="P179" s="17">
        <v>1.81</v>
      </c>
      <c r="Q179" s="17">
        <v>5.77</v>
      </c>
      <c r="R179" s="17">
        <v>0</v>
      </c>
      <c r="S179" s="3">
        <v>40</v>
      </c>
      <c r="T179" s="3">
        <v>40</v>
      </c>
      <c r="U179" s="3">
        <v>2604.04</v>
      </c>
      <c r="V179" s="17">
        <v>195.98199600000001</v>
      </c>
      <c r="W179" s="3">
        <v>42.3</v>
      </c>
      <c r="X179" s="3">
        <v>2604.04</v>
      </c>
      <c r="Y179" s="17">
        <v>0</v>
      </c>
      <c r="Z179" s="4">
        <v>0</v>
      </c>
      <c r="AA179" s="17">
        <v>5.05</v>
      </c>
      <c r="AB179" s="17">
        <v>10.67</v>
      </c>
      <c r="AC179" s="17">
        <v>14</v>
      </c>
      <c r="AD179" s="5">
        <f t="shared" si="341"/>
        <v>1042191.3599999999</v>
      </c>
      <c r="AE179" s="17">
        <f t="shared" si="342"/>
        <v>118642.31999999998</v>
      </c>
      <c r="AF179" s="17">
        <f t="shared" si="343"/>
        <v>200761.41600000003</v>
      </c>
      <c r="AG179" s="17">
        <f t="shared" si="344"/>
        <v>312424.77599999995</v>
      </c>
      <c r="AH179" s="17">
        <f t="shared" si="345"/>
        <v>160748.712</v>
      </c>
      <c r="AI179" s="17">
        <f t="shared" si="346"/>
        <v>73279.079999999987</v>
      </c>
      <c r="AJ179" s="17">
        <f t="shared" si="347"/>
        <v>42106.392</v>
      </c>
      <c r="AK179" s="17">
        <f t="shared" si="348"/>
        <v>134228.66399999999</v>
      </c>
      <c r="AL179" s="17">
        <f t="shared" si="349"/>
        <v>0</v>
      </c>
      <c r="AN179" s="96">
        <f>SUMIF('Page 1'!$L:$L,$B:$B,'Page 1'!$S:$S)</f>
        <v>48.16</v>
      </c>
      <c r="AO179" s="237">
        <f>SUMIF(СиР!$T$25:$Z$25,$AN$5:$AN$244,СиР!$T$26:$Z$26)</f>
        <v>18.649999999999999</v>
      </c>
      <c r="AP179" s="238"/>
      <c r="AQ179" s="96">
        <f>SUMIF(СиР!$T$25:$Z$25,$AN$5:$AN$244,СиР!$T$28:$Z$28)</f>
        <v>7.16</v>
      </c>
      <c r="AR179" s="96">
        <f>SUMIF(СиР!$T$25:$Z$25,$AN$5:$AN$244,СиР!$T$29:$Z$29)</f>
        <v>1.53</v>
      </c>
      <c r="AS179" s="96">
        <f>SUMIF(СиР!$T$25:$Z$25,$AN$5:$AN$244,СиР!$T$30:$Z$30)</f>
        <v>0.32</v>
      </c>
      <c r="AT179" s="96">
        <f>SUMIF(СиР!$T$25:$Z$25,$AN$5:$AN$244,СиР!$T$31:$Z$31)</f>
        <v>0.87</v>
      </c>
      <c r="AU179" s="96">
        <f>SUMIF(СиР!$T$25:$Z$25,$AN$5:$AN$244,СиР!$T$32:$Z$32)</f>
        <v>5.01</v>
      </c>
      <c r="AV179" s="96">
        <f>SUMIF(СиР!$T$25:$Z$25,$AN$5:$AN$244,СиР!$T$33:$Z$33)</f>
        <v>4.99</v>
      </c>
      <c r="AW179" s="96">
        <f>SUMIF(СиР!$T$25:$Z$25,$AN$5:$AN$244,СиР!$T$34:$Z$34)</f>
        <v>2.7</v>
      </c>
      <c r="AX179" s="96">
        <f>SUMIF(СиР!$T$25:$Z$25,$AN$5:$AN$244,СиР!$T$35:$Z$35)</f>
        <v>6.46</v>
      </c>
      <c r="AY179" s="96">
        <f>SUMIF(СиР!$T$25:$Z$25,$AN$5:$AN$244,СиР!$T$36:$Z$36)</f>
        <v>0.47</v>
      </c>
      <c r="AZ179" s="98">
        <f>SUMIF(СиР!$T$25:$Z$25,$AN$5:$AN$244,СиР!$T$37:$Z$37)</f>
        <v>0</v>
      </c>
      <c r="BA179" s="96">
        <f t="shared" si="328"/>
        <v>54.565279999999994</v>
      </c>
      <c r="BB179" s="237">
        <f t="shared" si="313"/>
        <v>21.130449999999996</v>
      </c>
      <c r="BC179" s="238">
        <f t="shared" si="314"/>
        <v>0</v>
      </c>
      <c r="BD179" s="96">
        <f t="shared" si="315"/>
        <v>8.1122800000000002</v>
      </c>
      <c r="BE179" s="96">
        <f t="shared" si="316"/>
        <v>1.7334900000000002</v>
      </c>
      <c r="BF179" s="96">
        <f t="shared" si="317"/>
        <v>0.36255999999999999</v>
      </c>
      <c r="BG179" s="96">
        <f t="shared" si="318"/>
        <v>0.98570999999999998</v>
      </c>
      <c r="BH179" s="96">
        <f t="shared" si="319"/>
        <v>5.6763299999999992</v>
      </c>
      <c r="BI179" s="96">
        <f t="shared" si="320"/>
        <v>5.6536700000000009</v>
      </c>
      <c r="BJ179" s="96">
        <f t="shared" si="321"/>
        <v>3.0591000000000004</v>
      </c>
      <c r="BK179" s="96">
        <f t="shared" si="322"/>
        <v>7.3191800000000002</v>
      </c>
      <c r="BL179" s="96">
        <f t="shared" si="323"/>
        <v>0.53250999999999993</v>
      </c>
      <c r="BM179" s="98">
        <f t="shared" si="324"/>
        <v>0</v>
      </c>
      <c r="BN179" s="113">
        <f t="shared" si="325"/>
        <v>2489056.9401599998</v>
      </c>
      <c r="BO179" s="250">
        <f t="shared" si="329"/>
        <v>963889.36739999987</v>
      </c>
      <c r="BP179" s="250">
        <f t="shared" si="330"/>
        <v>0</v>
      </c>
      <c r="BQ179" s="113">
        <f t="shared" si="331"/>
        <v>370050.82416000002</v>
      </c>
      <c r="BR179" s="113">
        <f t="shared" si="332"/>
        <v>79075.106279999993</v>
      </c>
      <c r="BS179" s="113">
        <f t="shared" si="333"/>
        <v>16538.584319999998</v>
      </c>
      <c r="BT179" s="113">
        <f t="shared" si="334"/>
        <v>44964.276119999995</v>
      </c>
      <c r="BU179" s="113">
        <f t="shared" si="335"/>
        <v>258932.21075999999</v>
      </c>
      <c r="BV179" s="113">
        <f t="shared" si="336"/>
        <v>257898.54924000005</v>
      </c>
      <c r="BW179" s="113">
        <f t="shared" si="337"/>
        <v>139544.30520000003</v>
      </c>
      <c r="BX179" s="113">
        <f t="shared" si="338"/>
        <v>333872.67096000002</v>
      </c>
      <c r="BY179" s="113">
        <f t="shared" si="339"/>
        <v>24291.045719999995</v>
      </c>
      <c r="BZ179" s="113">
        <f t="shared" si="340"/>
        <v>0</v>
      </c>
    </row>
    <row r="180" spans="1:78" ht="12" customHeight="1" x14ac:dyDescent="0.25">
      <c r="A180" s="18">
        <f t="shared" si="326"/>
        <v>176</v>
      </c>
      <c r="B180" s="6" t="s">
        <v>272</v>
      </c>
      <c r="C180" s="10">
        <f t="shared" si="327"/>
        <v>3889</v>
      </c>
      <c r="D180" s="7">
        <v>3889</v>
      </c>
      <c r="E180" s="7">
        <v>0</v>
      </c>
      <c r="F180" s="7">
        <v>585.64</v>
      </c>
      <c r="G180" s="18" t="s">
        <v>213</v>
      </c>
      <c r="H180" s="16">
        <v>1</v>
      </c>
      <c r="I180" s="16" t="s">
        <v>276</v>
      </c>
      <c r="J180" s="5">
        <v>44.8</v>
      </c>
      <c r="K180" s="17">
        <v>5.0999999999999996</v>
      </c>
      <c r="L180" s="17">
        <v>8.6300000000000008</v>
      </c>
      <c r="M180" s="17">
        <v>13.43</v>
      </c>
      <c r="N180" s="17">
        <v>6.91</v>
      </c>
      <c r="O180" s="17">
        <v>3.15</v>
      </c>
      <c r="P180" s="17">
        <v>1.81</v>
      </c>
      <c r="Q180" s="17">
        <v>5.77</v>
      </c>
      <c r="R180" s="17">
        <v>0</v>
      </c>
      <c r="S180" s="3">
        <v>40</v>
      </c>
      <c r="T180" s="3">
        <v>40</v>
      </c>
      <c r="U180" s="3">
        <v>2604.04</v>
      </c>
      <c r="V180" s="17">
        <v>195.98199600000001</v>
      </c>
      <c r="W180" s="3">
        <v>42.3</v>
      </c>
      <c r="X180" s="3">
        <v>2604.04</v>
      </c>
      <c r="Y180" s="17">
        <v>0</v>
      </c>
      <c r="Z180" s="4">
        <v>0</v>
      </c>
      <c r="AA180" s="17">
        <v>5.05</v>
      </c>
      <c r="AB180" s="17">
        <v>10.67</v>
      </c>
      <c r="AC180" s="17">
        <v>14</v>
      </c>
      <c r="AD180" s="5">
        <f t="shared" si="341"/>
        <v>1045363.2</v>
      </c>
      <c r="AE180" s="17">
        <f t="shared" si="342"/>
        <v>119003.4</v>
      </c>
      <c r="AF180" s="17">
        <f t="shared" si="343"/>
        <v>201372.41999999998</v>
      </c>
      <c r="AG180" s="17">
        <f t="shared" si="344"/>
        <v>313375.62</v>
      </c>
      <c r="AH180" s="17">
        <f t="shared" si="345"/>
        <v>161237.94</v>
      </c>
      <c r="AI180" s="17">
        <f t="shared" si="346"/>
        <v>73502.100000000006</v>
      </c>
      <c r="AJ180" s="17">
        <f t="shared" si="347"/>
        <v>42234.54</v>
      </c>
      <c r="AK180" s="17">
        <f t="shared" si="348"/>
        <v>134637.18</v>
      </c>
      <c r="AL180" s="17">
        <f t="shared" si="349"/>
        <v>0</v>
      </c>
      <c r="AN180" s="96">
        <f>SUMIF('Page 1'!$L:$L,$B:$B,'Page 1'!$S:$S)</f>
        <v>48.16</v>
      </c>
      <c r="AO180" s="237">
        <f>SUMIF(СиР!$T$25:$Z$25,$AN$5:$AN$244,СиР!$T$26:$Z$26)</f>
        <v>18.649999999999999</v>
      </c>
      <c r="AP180" s="238"/>
      <c r="AQ180" s="96">
        <f>SUMIF(СиР!$T$25:$Z$25,$AN$5:$AN$244,СиР!$T$28:$Z$28)</f>
        <v>7.16</v>
      </c>
      <c r="AR180" s="96">
        <f>SUMIF(СиР!$T$25:$Z$25,$AN$5:$AN$244,СиР!$T$29:$Z$29)</f>
        <v>1.53</v>
      </c>
      <c r="AS180" s="96">
        <f>SUMIF(СиР!$T$25:$Z$25,$AN$5:$AN$244,СиР!$T$30:$Z$30)</f>
        <v>0.32</v>
      </c>
      <c r="AT180" s="96">
        <f>SUMIF(СиР!$T$25:$Z$25,$AN$5:$AN$244,СиР!$T$31:$Z$31)</f>
        <v>0.87</v>
      </c>
      <c r="AU180" s="96">
        <f>SUMIF(СиР!$T$25:$Z$25,$AN$5:$AN$244,СиР!$T$32:$Z$32)</f>
        <v>5.01</v>
      </c>
      <c r="AV180" s="96">
        <f>SUMIF(СиР!$T$25:$Z$25,$AN$5:$AN$244,СиР!$T$33:$Z$33)</f>
        <v>4.99</v>
      </c>
      <c r="AW180" s="96">
        <f>SUMIF(СиР!$T$25:$Z$25,$AN$5:$AN$244,СиР!$T$34:$Z$34)</f>
        <v>2.7</v>
      </c>
      <c r="AX180" s="96">
        <f>SUMIF(СиР!$T$25:$Z$25,$AN$5:$AN$244,СиР!$T$35:$Z$35)</f>
        <v>6.46</v>
      </c>
      <c r="AY180" s="96">
        <f>SUMIF(СиР!$T$25:$Z$25,$AN$5:$AN$244,СиР!$T$36:$Z$36)</f>
        <v>0.47</v>
      </c>
      <c r="AZ180" s="98">
        <f>SUMIF(СиР!$T$25:$Z$25,$AN$5:$AN$244,СиР!$T$37:$Z$37)</f>
        <v>0</v>
      </c>
      <c r="BA180" s="96">
        <f t="shared" si="328"/>
        <v>54.565279999999994</v>
      </c>
      <c r="BB180" s="237">
        <f t="shared" si="313"/>
        <v>21.130449999999996</v>
      </c>
      <c r="BC180" s="238">
        <f t="shared" si="314"/>
        <v>0</v>
      </c>
      <c r="BD180" s="96">
        <f t="shared" si="315"/>
        <v>8.1122800000000002</v>
      </c>
      <c r="BE180" s="96">
        <f t="shared" si="316"/>
        <v>1.7334900000000002</v>
      </c>
      <c r="BF180" s="96">
        <f t="shared" si="317"/>
        <v>0.36255999999999999</v>
      </c>
      <c r="BG180" s="96">
        <f t="shared" si="318"/>
        <v>0.98570999999999998</v>
      </c>
      <c r="BH180" s="96">
        <f t="shared" si="319"/>
        <v>5.6763299999999992</v>
      </c>
      <c r="BI180" s="96">
        <f t="shared" si="320"/>
        <v>5.6536700000000009</v>
      </c>
      <c r="BJ180" s="96">
        <f t="shared" si="321"/>
        <v>3.0591000000000004</v>
      </c>
      <c r="BK180" s="96">
        <f t="shared" si="322"/>
        <v>7.3191800000000002</v>
      </c>
      <c r="BL180" s="96">
        <f t="shared" si="323"/>
        <v>0.53250999999999993</v>
      </c>
      <c r="BM180" s="98">
        <f t="shared" si="324"/>
        <v>0</v>
      </c>
      <c r="BN180" s="113">
        <f t="shared" si="325"/>
        <v>2496632.2191999997</v>
      </c>
      <c r="BO180" s="250">
        <f t="shared" si="329"/>
        <v>966822.90049999987</v>
      </c>
      <c r="BP180" s="250">
        <f t="shared" si="330"/>
        <v>0</v>
      </c>
      <c r="BQ180" s="113">
        <f t="shared" si="331"/>
        <v>371177.04920000001</v>
      </c>
      <c r="BR180" s="113">
        <f t="shared" si="332"/>
        <v>79315.766099999993</v>
      </c>
      <c r="BS180" s="113">
        <f t="shared" si="333"/>
        <v>16588.918399999999</v>
      </c>
      <c r="BT180" s="113">
        <f t="shared" si="334"/>
        <v>45101.121899999998</v>
      </c>
      <c r="BU180" s="113">
        <f t="shared" si="335"/>
        <v>259720.2537</v>
      </c>
      <c r="BV180" s="113">
        <f t="shared" si="336"/>
        <v>258683.44630000007</v>
      </c>
      <c r="BW180" s="113">
        <f t="shared" si="337"/>
        <v>139968.99900000004</v>
      </c>
      <c r="BX180" s="113">
        <f t="shared" si="338"/>
        <v>334888.79019999999</v>
      </c>
      <c r="BY180" s="113">
        <f t="shared" si="339"/>
        <v>24364.973899999994</v>
      </c>
      <c r="BZ180" s="113">
        <f t="shared" si="340"/>
        <v>0</v>
      </c>
    </row>
    <row r="181" spans="1:78" ht="12" customHeight="1" x14ac:dyDescent="0.25">
      <c r="A181" s="18">
        <f t="shared" si="326"/>
        <v>177</v>
      </c>
      <c r="B181" s="6" t="s">
        <v>280</v>
      </c>
      <c r="C181" s="10">
        <f t="shared" si="327"/>
        <v>3895.5</v>
      </c>
      <c r="D181" s="7">
        <v>3895.5</v>
      </c>
      <c r="E181" s="7">
        <v>0</v>
      </c>
      <c r="F181" s="7">
        <v>771.6</v>
      </c>
      <c r="G181" s="18" t="s">
        <v>213</v>
      </c>
      <c r="H181" s="16">
        <v>1</v>
      </c>
      <c r="I181" s="16" t="s">
        <v>276</v>
      </c>
      <c r="J181" s="5">
        <v>44.8</v>
      </c>
      <c r="K181" s="17">
        <v>5.0999999999999996</v>
      </c>
      <c r="L181" s="17">
        <v>8.6300000000000008</v>
      </c>
      <c r="M181" s="17">
        <v>13.43</v>
      </c>
      <c r="N181" s="17">
        <v>6.91</v>
      </c>
      <c r="O181" s="17">
        <v>3.15</v>
      </c>
      <c r="P181" s="17">
        <v>1.81</v>
      </c>
      <c r="Q181" s="17">
        <v>5.77</v>
      </c>
      <c r="R181" s="17">
        <v>0</v>
      </c>
      <c r="S181" s="3">
        <v>40</v>
      </c>
      <c r="T181" s="3">
        <v>40</v>
      </c>
      <c r="U181" s="3">
        <v>2604.04</v>
      </c>
      <c r="V181" s="17">
        <v>195.98199600000001</v>
      </c>
      <c r="W181" s="3">
        <v>42.3</v>
      </c>
      <c r="X181" s="3">
        <v>2604.04</v>
      </c>
      <c r="Y181" s="17">
        <v>0</v>
      </c>
      <c r="Z181" s="4">
        <v>0</v>
      </c>
      <c r="AA181" s="17">
        <v>5.05</v>
      </c>
      <c r="AB181" s="17">
        <v>10.67</v>
      </c>
      <c r="AC181" s="17">
        <v>14</v>
      </c>
      <c r="AD181" s="5">
        <f t="shared" si="341"/>
        <v>1047110.3999999999</v>
      </c>
      <c r="AE181" s="17">
        <f t="shared" si="342"/>
        <v>119202.29999999999</v>
      </c>
      <c r="AF181" s="17">
        <f t="shared" si="343"/>
        <v>201708.99</v>
      </c>
      <c r="AG181" s="17">
        <f t="shared" si="344"/>
        <v>313899.39</v>
      </c>
      <c r="AH181" s="17">
        <f t="shared" si="345"/>
        <v>161507.43</v>
      </c>
      <c r="AI181" s="17">
        <f t="shared" si="346"/>
        <v>73624.95</v>
      </c>
      <c r="AJ181" s="17">
        <f t="shared" si="347"/>
        <v>42305.130000000005</v>
      </c>
      <c r="AK181" s="17">
        <f t="shared" si="348"/>
        <v>134862.21</v>
      </c>
      <c r="AL181" s="17">
        <f t="shared" si="349"/>
        <v>0</v>
      </c>
      <c r="AN181" s="96">
        <f>SUMIF('Page 1'!$L:$L,$B:$B,'Page 1'!$S:$S)</f>
        <v>48.16</v>
      </c>
      <c r="AO181" s="237">
        <f>SUMIF(СиР!$T$25:$Z$25,$AN$5:$AN$244,СиР!$T$26:$Z$26)</f>
        <v>18.649999999999999</v>
      </c>
      <c r="AP181" s="238"/>
      <c r="AQ181" s="96">
        <f>SUMIF(СиР!$T$25:$Z$25,$AN$5:$AN$244,СиР!$T$28:$Z$28)</f>
        <v>7.16</v>
      </c>
      <c r="AR181" s="96">
        <f>SUMIF(СиР!$T$25:$Z$25,$AN$5:$AN$244,СиР!$T$29:$Z$29)</f>
        <v>1.53</v>
      </c>
      <c r="AS181" s="96">
        <f>SUMIF(СиР!$T$25:$Z$25,$AN$5:$AN$244,СиР!$T$30:$Z$30)</f>
        <v>0.32</v>
      </c>
      <c r="AT181" s="96">
        <f>SUMIF(СиР!$T$25:$Z$25,$AN$5:$AN$244,СиР!$T$31:$Z$31)</f>
        <v>0.87</v>
      </c>
      <c r="AU181" s="96">
        <f>SUMIF(СиР!$T$25:$Z$25,$AN$5:$AN$244,СиР!$T$32:$Z$32)</f>
        <v>5.01</v>
      </c>
      <c r="AV181" s="96">
        <f>SUMIF(СиР!$T$25:$Z$25,$AN$5:$AN$244,СиР!$T$33:$Z$33)</f>
        <v>4.99</v>
      </c>
      <c r="AW181" s="96">
        <f>SUMIF(СиР!$T$25:$Z$25,$AN$5:$AN$244,СиР!$T$34:$Z$34)</f>
        <v>2.7</v>
      </c>
      <c r="AX181" s="96">
        <f>SUMIF(СиР!$T$25:$Z$25,$AN$5:$AN$244,СиР!$T$35:$Z$35)</f>
        <v>6.46</v>
      </c>
      <c r="AY181" s="96">
        <f>SUMIF(СиР!$T$25:$Z$25,$AN$5:$AN$244,СиР!$T$36:$Z$36)</f>
        <v>0.47</v>
      </c>
      <c r="AZ181" s="98">
        <f>SUMIF(СиР!$T$25:$Z$25,$AN$5:$AN$244,СиР!$T$37:$Z$37)</f>
        <v>0</v>
      </c>
      <c r="BA181" s="96">
        <f t="shared" si="328"/>
        <v>54.565279999999994</v>
      </c>
      <c r="BB181" s="237">
        <f t="shared" si="313"/>
        <v>21.130449999999996</v>
      </c>
      <c r="BC181" s="238">
        <f t="shared" si="314"/>
        <v>0</v>
      </c>
      <c r="BD181" s="96">
        <f t="shared" si="315"/>
        <v>8.1122800000000002</v>
      </c>
      <c r="BE181" s="96">
        <f t="shared" si="316"/>
        <v>1.7334900000000002</v>
      </c>
      <c r="BF181" s="96">
        <f t="shared" si="317"/>
        <v>0.36255999999999999</v>
      </c>
      <c r="BG181" s="96">
        <f t="shared" si="318"/>
        <v>0.98570999999999998</v>
      </c>
      <c r="BH181" s="96">
        <f t="shared" si="319"/>
        <v>5.6763299999999992</v>
      </c>
      <c r="BI181" s="96">
        <f t="shared" si="320"/>
        <v>5.6536700000000009</v>
      </c>
      <c r="BJ181" s="96">
        <f t="shared" si="321"/>
        <v>3.0591000000000004</v>
      </c>
      <c r="BK181" s="96">
        <f t="shared" si="322"/>
        <v>7.3191800000000002</v>
      </c>
      <c r="BL181" s="96">
        <f t="shared" si="323"/>
        <v>0.53250999999999993</v>
      </c>
      <c r="BM181" s="98">
        <f t="shared" si="324"/>
        <v>0</v>
      </c>
      <c r="BN181" s="113">
        <f t="shared" si="325"/>
        <v>2500805.0424000002</v>
      </c>
      <c r="BO181" s="250">
        <f t="shared" si="329"/>
        <v>968438.82974999992</v>
      </c>
      <c r="BP181" s="250">
        <f t="shared" si="330"/>
        <v>0</v>
      </c>
      <c r="BQ181" s="113">
        <f t="shared" si="331"/>
        <v>371797.42740000004</v>
      </c>
      <c r="BR181" s="113">
        <f t="shared" si="332"/>
        <v>79448.332949999996</v>
      </c>
      <c r="BS181" s="113">
        <f t="shared" si="333"/>
        <v>16616.644800000002</v>
      </c>
      <c r="BT181" s="113">
        <f t="shared" si="334"/>
        <v>45176.503049999999</v>
      </c>
      <c r="BU181" s="113">
        <f t="shared" si="335"/>
        <v>260154.34514999998</v>
      </c>
      <c r="BV181" s="113">
        <f t="shared" si="336"/>
        <v>259115.80485000004</v>
      </c>
      <c r="BW181" s="113">
        <f t="shared" si="337"/>
        <v>140202.94050000003</v>
      </c>
      <c r="BX181" s="113">
        <f t="shared" si="338"/>
        <v>335448.51689999999</v>
      </c>
      <c r="BY181" s="113">
        <f t="shared" si="339"/>
        <v>24405.697049999995</v>
      </c>
      <c r="BZ181" s="113">
        <f t="shared" si="340"/>
        <v>0</v>
      </c>
    </row>
    <row r="182" spans="1:78" ht="12" customHeight="1" x14ac:dyDescent="0.25">
      <c r="A182" s="18">
        <f t="shared" si="326"/>
        <v>178</v>
      </c>
      <c r="B182" s="6" t="s">
        <v>281</v>
      </c>
      <c r="C182" s="10">
        <f t="shared" si="327"/>
        <v>3855.6</v>
      </c>
      <c r="D182" s="7">
        <v>3855.6</v>
      </c>
      <c r="E182" s="7">
        <v>0</v>
      </c>
      <c r="F182" s="7">
        <v>763.7</v>
      </c>
      <c r="G182" s="18" t="s">
        <v>213</v>
      </c>
      <c r="H182" s="16">
        <v>1</v>
      </c>
      <c r="I182" s="16" t="s">
        <v>276</v>
      </c>
      <c r="J182" s="5">
        <v>44.8</v>
      </c>
      <c r="K182" s="17">
        <v>5.0999999999999996</v>
      </c>
      <c r="L182" s="17">
        <v>8.6300000000000008</v>
      </c>
      <c r="M182" s="17">
        <v>13.43</v>
      </c>
      <c r="N182" s="17">
        <v>6.91</v>
      </c>
      <c r="O182" s="17">
        <v>3.15</v>
      </c>
      <c r="P182" s="17">
        <v>1.81</v>
      </c>
      <c r="Q182" s="17">
        <v>5.77</v>
      </c>
      <c r="R182" s="17">
        <v>0</v>
      </c>
      <c r="S182" s="3">
        <v>40</v>
      </c>
      <c r="T182" s="3">
        <v>40</v>
      </c>
      <c r="U182" s="3">
        <v>2604.04</v>
      </c>
      <c r="V182" s="17">
        <v>195.98199600000001</v>
      </c>
      <c r="W182" s="3">
        <v>42.3</v>
      </c>
      <c r="X182" s="3">
        <v>2604.04</v>
      </c>
      <c r="Y182" s="17">
        <v>0</v>
      </c>
      <c r="Z182" s="4">
        <v>0</v>
      </c>
      <c r="AA182" s="17">
        <v>5.05</v>
      </c>
      <c r="AB182" s="17">
        <v>10.67</v>
      </c>
      <c r="AC182" s="17">
        <v>14</v>
      </c>
      <c r="AD182" s="5">
        <f t="shared" si="341"/>
        <v>1036385.2799999998</v>
      </c>
      <c r="AE182" s="17">
        <f t="shared" si="342"/>
        <v>117981.35999999999</v>
      </c>
      <c r="AF182" s="17">
        <f t="shared" si="343"/>
        <v>199642.96799999999</v>
      </c>
      <c r="AG182" s="17">
        <f t="shared" si="344"/>
        <v>310684.24800000002</v>
      </c>
      <c r="AH182" s="17">
        <f t="shared" si="345"/>
        <v>159853.17600000001</v>
      </c>
      <c r="AI182" s="17">
        <f t="shared" si="346"/>
        <v>72870.84</v>
      </c>
      <c r="AJ182" s="17">
        <f t="shared" si="347"/>
        <v>41871.816000000006</v>
      </c>
      <c r="AK182" s="17">
        <f t="shared" si="348"/>
        <v>133480.87199999997</v>
      </c>
      <c r="AL182" s="17">
        <f t="shared" si="349"/>
        <v>0</v>
      </c>
      <c r="AN182" s="96">
        <f>SUMIF('Page 1'!$L:$L,$B:$B,'Page 1'!$S:$S)</f>
        <v>48.16</v>
      </c>
      <c r="AO182" s="237">
        <f>SUMIF(СиР!$T$25:$Z$25,$AN$5:$AN$244,СиР!$T$26:$Z$26)</f>
        <v>18.649999999999999</v>
      </c>
      <c r="AP182" s="238"/>
      <c r="AQ182" s="96">
        <f>SUMIF(СиР!$T$25:$Z$25,$AN$5:$AN$244,СиР!$T$28:$Z$28)</f>
        <v>7.16</v>
      </c>
      <c r="AR182" s="96">
        <f>SUMIF(СиР!$T$25:$Z$25,$AN$5:$AN$244,СиР!$T$29:$Z$29)</f>
        <v>1.53</v>
      </c>
      <c r="AS182" s="96">
        <f>SUMIF(СиР!$T$25:$Z$25,$AN$5:$AN$244,СиР!$T$30:$Z$30)</f>
        <v>0.32</v>
      </c>
      <c r="AT182" s="96">
        <f>SUMIF(СиР!$T$25:$Z$25,$AN$5:$AN$244,СиР!$T$31:$Z$31)</f>
        <v>0.87</v>
      </c>
      <c r="AU182" s="96">
        <f>SUMIF(СиР!$T$25:$Z$25,$AN$5:$AN$244,СиР!$T$32:$Z$32)</f>
        <v>5.01</v>
      </c>
      <c r="AV182" s="96">
        <f>SUMIF(СиР!$T$25:$Z$25,$AN$5:$AN$244,СиР!$T$33:$Z$33)</f>
        <v>4.99</v>
      </c>
      <c r="AW182" s="96">
        <f>SUMIF(СиР!$T$25:$Z$25,$AN$5:$AN$244,СиР!$T$34:$Z$34)</f>
        <v>2.7</v>
      </c>
      <c r="AX182" s="96">
        <f>SUMIF(СиР!$T$25:$Z$25,$AN$5:$AN$244,СиР!$T$35:$Z$35)</f>
        <v>6.46</v>
      </c>
      <c r="AY182" s="96">
        <f>SUMIF(СиР!$T$25:$Z$25,$AN$5:$AN$244,СиР!$T$36:$Z$36)</f>
        <v>0.47</v>
      </c>
      <c r="AZ182" s="98">
        <f>SUMIF(СиР!$T$25:$Z$25,$AN$5:$AN$244,СиР!$T$37:$Z$37)</f>
        <v>0</v>
      </c>
      <c r="BA182" s="96">
        <f t="shared" si="328"/>
        <v>54.565279999999994</v>
      </c>
      <c r="BB182" s="237">
        <f t="shared" si="313"/>
        <v>21.130449999999996</v>
      </c>
      <c r="BC182" s="238">
        <f t="shared" si="314"/>
        <v>0</v>
      </c>
      <c r="BD182" s="96">
        <f t="shared" si="315"/>
        <v>8.1122800000000002</v>
      </c>
      <c r="BE182" s="96">
        <f t="shared" si="316"/>
        <v>1.7334900000000002</v>
      </c>
      <c r="BF182" s="96">
        <f t="shared" si="317"/>
        <v>0.36255999999999999</v>
      </c>
      <c r="BG182" s="96">
        <f t="shared" si="318"/>
        <v>0.98570999999999998</v>
      </c>
      <c r="BH182" s="96">
        <f t="shared" si="319"/>
        <v>5.6763299999999992</v>
      </c>
      <c r="BI182" s="96">
        <f t="shared" si="320"/>
        <v>5.6536700000000009</v>
      </c>
      <c r="BJ182" s="96">
        <f t="shared" si="321"/>
        <v>3.0591000000000004</v>
      </c>
      <c r="BK182" s="96">
        <f t="shared" si="322"/>
        <v>7.3191800000000002</v>
      </c>
      <c r="BL182" s="96">
        <f t="shared" si="323"/>
        <v>0.53250999999999993</v>
      </c>
      <c r="BM182" s="98">
        <f t="shared" si="324"/>
        <v>0</v>
      </c>
      <c r="BN182" s="113">
        <f t="shared" si="325"/>
        <v>2475190.3276800006</v>
      </c>
      <c r="BO182" s="250">
        <f t="shared" si="329"/>
        <v>958519.5101999999</v>
      </c>
      <c r="BP182" s="250">
        <f t="shared" si="330"/>
        <v>0</v>
      </c>
      <c r="BQ182" s="113">
        <f t="shared" si="331"/>
        <v>367989.25968000002</v>
      </c>
      <c r="BR182" s="113">
        <f t="shared" si="332"/>
        <v>78634.576440000004</v>
      </c>
      <c r="BS182" s="113">
        <f t="shared" si="333"/>
        <v>16446.447359999998</v>
      </c>
      <c r="BT182" s="113">
        <f t="shared" si="334"/>
        <v>44713.778759999994</v>
      </c>
      <c r="BU182" s="113">
        <f t="shared" si="335"/>
        <v>257489.69147999998</v>
      </c>
      <c r="BV182" s="113">
        <f t="shared" si="336"/>
        <v>256461.78852000006</v>
      </c>
      <c r="BW182" s="113">
        <f t="shared" si="337"/>
        <v>138766.89960000003</v>
      </c>
      <c r="BX182" s="113">
        <f t="shared" si="338"/>
        <v>332012.65607999999</v>
      </c>
      <c r="BY182" s="113">
        <f t="shared" si="339"/>
        <v>24155.719559999994</v>
      </c>
      <c r="BZ182" s="113">
        <f t="shared" si="340"/>
        <v>0</v>
      </c>
    </row>
    <row r="183" spans="1:78" ht="12" customHeight="1" x14ac:dyDescent="0.25">
      <c r="A183" s="18">
        <f t="shared" si="326"/>
        <v>179</v>
      </c>
      <c r="B183" s="6" t="s">
        <v>282</v>
      </c>
      <c r="C183" s="10">
        <f t="shared" si="327"/>
        <v>3865.05</v>
      </c>
      <c r="D183" s="7">
        <v>3865.05</v>
      </c>
      <c r="E183" s="7">
        <v>0</v>
      </c>
      <c r="F183" s="7">
        <v>719.61</v>
      </c>
      <c r="G183" s="18" t="s">
        <v>213</v>
      </c>
      <c r="H183" s="16">
        <v>1</v>
      </c>
      <c r="I183" s="16" t="s">
        <v>276</v>
      </c>
      <c r="J183" s="5">
        <v>44.8</v>
      </c>
      <c r="K183" s="17">
        <v>5.0999999999999996</v>
      </c>
      <c r="L183" s="17">
        <v>8.6300000000000008</v>
      </c>
      <c r="M183" s="17">
        <v>13.43</v>
      </c>
      <c r="N183" s="17">
        <v>6.91</v>
      </c>
      <c r="O183" s="17">
        <v>3.15</v>
      </c>
      <c r="P183" s="17">
        <v>1.81</v>
      </c>
      <c r="Q183" s="17">
        <v>5.77</v>
      </c>
      <c r="R183" s="17">
        <v>0</v>
      </c>
      <c r="S183" s="3">
        <v>40</v>
      </c>
      <c r="T183" s="3">
        <v>40</v>
      </c>
      <c r="U183" s="3">
        <v>2604.04</v>
      </c>
      <c r="V183" s="17">
        <v>195.98199600000001</v>
      </c>
      <c r="W183" s="3">
        <v>42.3</v>
      </c>
      <c r="X183" s="3">
        <v>2604.04</v>
      </c>
      <c r="Y183" s="17">
        <v>0</v>
      </c>
      <c r="Z183" s="4">
        <v>0</v>
      </c>
      <c r="AA183" s="17">
        <v>5.05</v>
      </c>
      <c r="AB183" s="17">
        <v>10.67</v>
      </c>
      <c r="AC183" s="17">
        <v>14</v>
      </c>
      <c r="AD183" s="5">
        <f t="shared" si="341"/>
        <v>1038925.44</v>
      </c>
      <c r="AE183" s="17">
        <f t="shared" si="342"/>
        <v>118270.53</v>
      </c>
      <c r="AF183" s="17">
        <f t="shared" si="343"/>
        <v>200132.28900000002</v>
      </c>
      <c r="AG183" s="17">
        <f t="shared" si="344"/>
        <v>311445.72899999999</v>
      </c>
      <c r="AH183" s="17">
        <f t="shared" si="345"/>
        <v>160244.973</v>
      </c>
      <c r="AI183" s="17">
        <f t="shared" si="346"/>
        <v>73049.444999999992</v>
      </c>
      <c r="AJ183" s="17">
        <f t="shared" si="347"/>
        <v>41974.443000000007</v>
      </c>
      <c r="AK183" s="17">
        <f t="shared" si="348"/>
        <v>133808.03099999999</v>
      </c>
      <c r="AL183" s="17">
        <f t="shared" si="349"/>
        <v>0</v>
      </c>
      <c r="AN183" s="96">
        <f>SUMIF('Page 1'!$L:$L,$B:$B,'Page 1'!$S:$S)</f>
        <v>48.16</v>
      </c>
      <c r="AO183" s="237">
        <f>SUMIF(СиР!$T$25:$Z$25,$AN$5:$AN$244,СиР!$T$26:$Z$26)</f>
        <v>18.649999999999999</v>
      </c>
      <c r="AP183" s="238"/>
      <c r="AQ183" s="96">
        <f>SUMIF(СиР!$T$25:$Z$25,$AN$5:$AN$244,СиР!$T$28:$Z$28)</f>
        <v>7.16</v>
      </c>
      <c r="AR183" s="96">
        <f>SUMIF(СиР!$T$25:$Z$25,$AN$5:$AN$244,СиР!$T$29:$Z$29)</f>
        <v>1.53</v>
      </c>
      <c r="AS183" s="96">
        <f>SUMIF(СиР!$T$25:$Z$25,$AN$5:$AN$244,СиР!$T$30:$Z$30)</f>
        <v>0.32</v>
      </c>
      <c r="AT183" s="96">
        <f>SUMIF(СиР!$T$25:$Z$25,$AN$5:$AN$244,СиР!$T$31:$Z$31)</f>
        <v>0.87</v>
      </c>
      <c r="AU183" s="96">
        <f>SUMIF(СиР!$T$25:$Z$25,$AN$5:$AN$244,СиР!$T$32:$Z$32)</f>
        <v>5.01</v>
      </c>
      <c r="AV183" s="96">
        <f>SUMIF(СиР!$T$25:$Z$25,$AN$5:$AN$244,СиР!$T$33:$Z$33)</f>
        <v>4.99</v>
      </c>
      <c r="AW183" s="96">
        <f>SUMIF(СиР!$T$25:$Z$25,$AN$5:$AN$244,СиР!$T$34:$Z$34)</f>
        <v>2.7</v>
      </c>
      <c r="AX183" s="96">
        <f>SUMIF(СиР!$T$25:$Z$25,$AN$5:$AN$244,СиР!$T$35:$Z$35)</f>
        <v>6.46</v>
      </c>
      <c r="AY183" s="96">
        <f>SUMIF(СиР!$T$25:$Z$25,$AN$5:$AN$244,СиР!$T$36:$Z$36)</f>
        <v>0.47</v>
      </c>
      <c r="AZ183" s="98">
        <f>SUMIF(СиР!$T$25:$Z$25,$AN$5:$AN$244,СиР!$T$37:$Z$37)</f>
        <v>0</v>
      </c>
      <c r="BA183" s="96">
        <f t="shared" si="328"/>
        <v>54.565279999999994</v>
      </c>
      <c r="BB183" s="237">
        <f t="shared" si="313"/>
        <v>21.130449999999996</v>
      </c>
      <c r="BC183" s="238">
        <f t="shared" si="314"/>
        <v>0</v>
      </c>
      <c r="BD183" s="96">
        <f t="shared" si="315"/>
        <v>8.1122800000000002</v>
      </c>
      <c r="BE183" s="96">
        <f t="shared" si="316"/>
        <v>1.7334900000000002</v>
      </c>
      <c r="BF183" s="96">
        <f t="shared" si="317"/>
        <v>0.36255999999999999</v>
      </c>
      <c r="BG183" s="96">
        <f t="shared" si="318"/>
        <v>0.98570999999999998</v>
      </c>
      <c r="BH183" s="96">
        <f t="shared" si="319"/>
        <v>5.6763299999999992</v>
      </c>
      <c r="BI183" s="96">
        <f t="shared" si="320"/>
        <v>5.6536700000000009</v>
      </c>
      <c r="BJ183" s="96">
        <f t="shared" si="321"/>
        <v>3.0591000000000004</v>
      </c>
      <c r="BK183" s="96">
        <f t="shared" si="322"/>
        <v>7.3191800000000002</v>
      </c>
      <c r="BL183" s="96">
        <f t="shared" si="323"/>
        <v>0.53250999999999993</v>
      </c>
      <c r="BM183" s="98">
        <f t="shared" si="324"/>
        <v>0</v>
      </c>
      <c r="BN183" s="113">
        <f t="shared" si="325"/>
        <v>2481256.97064</v>
      </c>
      <c r="BO183" s="250">
        <f t="shared" si="329"/>
        <v>960868.82272499998</v>
      </c>
      <c r="BP183" s="250">
        <f t="shared" si="330"/>
        <v>0</v>
      </c>
      <c r="BQ183" s="113">
        <f t="shared" si="331"/>
        <v>368891.19414000004</v>
      </c>
      <c r="BR183" s="113">
        <f t="shared" si="332"/>
        <v>78827.308245000007</v>
      </c>
      <c r="BS183" s="113">
        <f t="shared" si="333"/>
        <v>16486.757280000002</v>
      </c>
      <c r="BT183" s="113">
        <f t="shared" si="334"/>
        <v>44823.371355000003</v>
      </c>
      <c r="BU183" s="113">
        <f t="shared" si="335"/>
        <v>258120.793665</v>
      </c>
      <c r="BV183" s="113">
        <f t="shared" si="336"/>
        <v>257090.37133500006</v>
      </c>
      <c r="BW183" s="113">
        <f t="shared" si="337"/>
        <v>139107.01455000002</v>
      </c>
      <c r="BX183" s="113">
        <f t="shared" si="338"/>
        <v>332826.41259000002</v>
      </c>
      <c r="BY183" s="113">
        <f t="shared" si="339"/>
        <v>24214.924754999996</v>
      </c>
      <c r="BZ183" s="113">
        <f t="shared" si="340"/>
        <v>0</v>
      </c>
    </row>
    <row r="184" spans="1:78" ht="12" customHeight="1" x14ac:dyDescent="0.25">
      <c r="A184" s="18">
        <f t="shared" si="326"/>
        <v>180</v>
      </c>
      <c r="B184" s="6" t="s">
        <v>283</v>
      </c>
      <c r="C184" s="10">
        <f t="shared" si="327"/>
        <v>3852.1</v>
      </c>
      <c r="D184" s="7">
        <v>3852.1</v>
      </c>
      <c r="E184" s="7">
        <v>0</v>
      </c>
      <c r="F184" s="7">
        <v>717.19</v>
      </c>
      <c r="G184" s="18" t="s">
        <v>213</v>
      </c>
      <c r="H184" s="16">
        <v>1</v>
      </c>
      <c r="I184" s="16" t="s">
        <v>276</v>
      </c>
      <c r="J184" s="5">
        <v>44.8</v>
      </c>
      <c r="K184" s="17">
        <v>5.0999999999999996</v>
      </c>
      <c r="L184" s="17">
        <v>8.6300000000000008</v>
      </c>
      <c r="M184" s="17">
        <v>13.43</v>
      </c>
      <c r="N184" s="17">
        <v>6.91</v>
      </c>
      <c r="O184" s="17">
        <v>3.15</v>
      </c>
      <c r="P184" s="17">
        <v>1.81</v>
      </c>
      <c r="Q184" s="17">
        <v>5.77</v>
      </c>
      <c r="R184" s="17">
        <v>0</v>
      </c>
      <c r="S184" s="3">
        <v>40</v>
      </c>
      <c r="T184" s="3">
        <v>40</v>
      </c>
      <c r="U184" s="3">
        <v>2604.04</v>
      </c>
      <c r="V184" s="17">
        <v>195.98199600000001</v>
      </c>
      <c r="W184" s="3">
        <v>42.3</v>
      </c>
      <c r="X184" s="3">
        <v>2604.04</v>
      </c>
      <c r="Y184" s="17">
        <v>0</v>
      </c>
      <c r="Z184" s="4">
        <v>0</v>
      </c>
      <c r="AA184" s="17">
        <v>5.05</v>
      </c>
      <c r="AB184" s="17">
        <v>10.67</v>
      </c>
      <c r="AC184" s="17">
        <v>14</v>
      </c>
      <c r="AD184" s="5">
        <f t="shared" si="341"/>
        <v>1035444.48</v>
      </c>
      <c r="AE184" s="17">
        <f t="shared" si="342"/>
        <v>117874.26</v>
      </c>
      <c r="AF184" s="17">
        <f t="shared" si="343"/>
        <v>199461.73800000001</v>
      </c>
      <c r="AG184" s="17">
        <f t="shared" si="344"/>
        <v>310402.21799999999</v>
      </c>
      <c r="AH184" s="17">
        <f t="shared" si="345"/>
        <v>159708.06599999999</v>
      </c>
      <c r="AI184" s="17">
        <f t="shared" si="346"/>
        <v>72804.69</v>
      </c>
      <c r="AJ184" s="17">
        <f t="shared" si="347"/>
        <v>41833.806000000004</v>
      </c>
      <c r="AK184" s="17">
        <f t="shared" si="348"/>
        <v>133359.70199999999</v>
      </c>
      <c r="AL184" s="17">
        <f t="shared" si="349"/>
        <v>0</v>
      </c>
      <c r="AN184" s="96">
        <f>SUMIF('Page 1'!$L:$L,$B:$B,'Page 1'!$S:$S)</f>
        <v>48.16</v>
      </c>
      <c r="AO184" s="237">
        <f>SUMIF(СиР!$T$25:$Z$25,$AN$5:$AN$244,СиР!$T$26:$Z$26)</f>
        <v>18.649999999999999</v>
      </c>
      <c r="AP184" s="238"/>
      <c r="AQ184" s="96">
        <f>SUMIF(СиР!$T$25:$Z$25,$AN$5:$AN$244,СиР!$T$28:$Z$28)</f>
        <v>7.16</v>
      </c>
      <c r="AR184" s="96">
        <f>SUMIF(СиР!$T$25:$Z$25,$AN$5:$AN$244,СиР!$T$29:$Z$29)</f>
        <v>1.53</v>
      </c>
      <c r="AS184" s="96">
        <f>SUMIF(СиР!$T$25:$Z$25,$AN$5:$AN$244,СиР!$T$30:$Z$30)</f>
        <v>0.32</v>
      </c>
      <c r="AT184" s="96">
        <f>SUMIF(СиР!$T$25:$Z$25,$AN$5:$AN$244,СиР!$T$31:$Z$31)</f>
        <v>0.87</v>
      </c>
      <c r="AU184" s="96">
        <f>SUMIF(СиР!$T$25:$Z$25,$AN$5:$AN$244,СиР!$T$32:$Z$32)</f>
        <v>5.01</v>
      </c>
      <c r="AV184" s="96">
        <f>SUMIF(СиР!$T$25:$Z$25,$AN$5:$AN$244,СиР!$T$33:$Z$33)</f>
        <v>4.99</v>
      </c>
      <c r="AW184" s="96">
        <f>SUMIF(СиР!$T$25:$Z$25,$AN$5:$AN$244,СиР!$T$34:$Z$34)</f>
        <v>2.7</v>
      </c>
      <c r="AX184" s="96">
        <f>SUMIF(СиР!$T$25:$Z$25,$AN$5:$AN$244,СиР!$T$35:$Z$35)</f>
        <v>6.46</v>
      </c>
      <c r="AY184" s="96">
        <f>SUMIF(СиР!$T$25:$Z$25,$AN$5:$AN$244,СиР!$T$36:$Z$36)</f>
        <v>0.47</v>
      </c>
      <c r="AZ184" s="98">
        <f>SUMIF(СиР!$T$25:$Z$25,$AN$5:$AN$244,СиР!$T$37:$Z$37)</f>
        <v>0</v>
      </c>
      <c r="BA184" s="96">
        <f t="shared" si="328"/>
        <v>54.565279999999994</v>
      </c>
      <c r="BB184" s="237">
        <f t="shared" si="313"/>
        <v>21.130449999999996</v>
      </c>
      <c r="BC184" s="238">
        <f t="shared" si="314"/>
        <v>0</v>
      </c>
      <c r="BD184" s="96">
        <f t="shared" si="315"/>
        <v>8.1122800000000002</v>
      </c>
      <c r="BE184" s="96">
        <f t="shared" si="316"/>
        <v>1.7334900000000002</v>
      </c>
      <c r="BF184" s="96">
        <f t="shared" si="317"/>
        <v>0.36255999999999999</v>
      </c>
      <c r="BG184" s="96">
        <f t="shared" si="318"/>
        <v>0.98570999999999998</v>
      </c>
      <c r="BH184" s="96">
        <f t="shared" si="319"/>
        <v>5.6763299999999992</v>
      </c>
      <c r="BI184" s="96">
        <f t="shared" si="320"/>
        <v>5.6536700000000009</v>
      </c>
      <c r="BJ184" s="96">
        <f t="shared" si="321"/>
        <v>3.0591000000000004</v>
      </c>
      <c r="BK184" s="96">
        <f t="shared" si="322"/>
        <v>7.3191800000000002</v>
      </c>
      <c r="BL184" s="96">
        <f t="shared" si="323"/>
        <v>0.53250999999999993</v>
      </c>
      <c r="BM184" s="98">
        <f t="shared" si="324"/>
        <v>0</v>
      </c>
      <c r="BN184" s="113">
        <f t="shared" si="325"/>
        <v>2472943.42288</v>
      </c>
      <c r="BO184" s="250">
        <f t="shared" si="329"/>
        <v>957649.39444999991</v>
      </c>
      <c r="BP184" s="250">
        <f t="shared" si="330"/>
        <v>0</v>
      </c>
      <c r="BQ184" s="113">
        <f t="shared" si="331"/>
        <v>367655.20988000004</v>
      </c>
      <c r="BR184" s="113">
        <f t="shared" si="332"/>
        <v>78563.194289999999</v>
      </c>
      <c r="BS184" s="113">
        <f t="shared" si="333"/>
        <v>16431.517759999999</v>
      </c>
      <c r="BT184" s="113">
        <f t="shared" si="334"/>
        <v>44673.188909999997</v>
      </c>
      <c r="BU184" s="113">
        <f t="shared" si="335"/>
        <v>257255.94992999997</v>
      </c>
      <c r="BV184" s="113">
        <f t="shared" si="336"/>
        <v>256228.98007000005</v>
      </c>
      <c r="BW184" s="113">
        <f t="shared" si="337"/>
        <v>138640.93110000002</v>
      </c>
      <c r="BX184" s="113">
        <f t="shared" si="338"/>
        <v>331711.26478000003</v>
      </c>
      <c r="BY184" s="113">
        <f t="shared" si="339"/>
        <v>24133.791709999994</v>
      </c>
      <c r="BZ184" s="113">
        <f t="shared" si="340"/>
        <v>0</v>
      </c>
    </row>
    <row r="185" spans="1:78" ht="12" customHeight="1" x14ac:dyDescent="0.25">
      <c r="A185" s="18">
        <f t="shared" si="326"/>
        <v>181</v>
      </c>
      <c r="B185" s="6" t="s">
        <v>147</v>
      </c>
      <c r="C185" s="10">
        <f t="shared" si="327"/>
        <v>16826.7</v>
      </c>
      <c r="D185" s="7">
        <v>16826.7</v>
      </c>
      <c r="E185" s="7">
        <v>0</v>
      </c>
      <c r="F185" s="7">
        <v>4544.6000000000004</v>
      </c>
      <c r="G185" s="18" t="s">
        <v>287</v>
      </c>
      <c r="H185" s="16">
        <v>1</v>
      </c>
      <c r="I185" s="16" t="s">
        <v>275</v>
      </c>
      <c r="J185" s="9">
        <v>36.54</v>
      </c>
      <c r="K185" s="17">
        <v>4.03</v>
      </c>
      <c r="L185" s="17">
        <v>7</v>
      </c>
      <c r="M185" s="17">
        <v>11</v>
      </c>
      <c r="N185" s="17">
        <v>5.4</v>
      </c>
      <c r="O185" s="17">
        <v>2.67</v>
      </c>
      <c r="P185" s="17">
        <v>1.54</v>
      </c>
      <c r="Q185" s="17">
        <v>4.9000000000000004</v>
      </c>
      <c r="R185" s="17">
        <v>0</v>
      </c>
      <c r="S185" s="3">
        <v>40</v>
      </c>
      <c r="T185" s="3">
        <v>40</v>
      </c>
      <c r="U185" s="3">
        <v>2604.04</v>
      </c>
      <c r="V185" s="17">
        <v>195.98199600000001</v>
      </c>
      <c r="W185" s="3">
        <v>42.3</v>
      </c>
      <c r="X185" s="3">
        <v>2604.04</v>
      </c>
      <c r="Y185" s="17">
        <v>0</v>
      </c>
      <c r="Z185" s="4">
        <v>0</v>
      </c>
      <c r="AA185" s="17">
        <v>5.05</v>
      </c>
      <c r="AB185" s="17">
        <v>10.67</v>
      </c>
      <c r="AC185" s="17">
        <v>14</v>
      </c>
      <c r="AD185" s="5">
        <f t="shared" si="341"/>
        <v>3689085.7080000001</v>
      </c>
      <c r="AE185" s="17">
        <f t="shared" si="342"/>
        <v>406869.60600000003</v>
      </c>
      <c r="AF185" s="17">
        <f t="shared" si="343"/>
        <v>706721.4</v>
      </c>
      <c r="AG185" s="17">
        <f t="shared" si="344"/>
        <v>1110562.2000000002</v>
      </c>
      <c r="AH185" s="17">
        <f t="shared" si="345"/>
        <v>545185.08000000007</v>
      </c>
      <c r="AI185" s="17">
        <f t="shared" si="346"/>
        <v>269563.73400000005</v>
      </c>
      <c r="AJ185" s="17">
        <f t="shared" si="347"/>
        <v>155478.70800000001</v>
      </c>
      <c r="AK185" s="17">
        <f t="shared" si="348"/>
        <v>494704.9800000001</v>
      </c>
      <c r="AL185" s="17">
        <f t="shared" si="349"/>
        <v>0</v>
      </c>
      <c r="AM185" s="1" t="s">
        <v>275</v>
      </c>
      <c r="AN185" s="96">
        <f>SUMIF('Page 1'!$L:$L,$B:$B,'Page 1'!$S:$S)</f>
        <v>39.28</v>
      </c>
      <c r="AO185" s="96">
        <f t="shared" ref="AO185:AO186" si="350">K185/$J185*$AN185</f>
        <v>4.3321948549534763</v>
      </c>
      <c r="AP185" s="96">
        <f t="shared" ref="AP185:AP186" si="351">L185/$J185*$AN185</f>
        <v>7.5249042145593874</v>
      </c>
      <c r="AQ185" s="96">
        <f t="shared" ref="AQ185:AQ186" si="352">M185/$J185*$AN185</f>
        <v>11.824849480021895</v>
      </c>
      <c r="AR185" s="96"/>
      <c r="AS185" s="96"/>
      <c r="AT185" s="96"/>
      <c r="AU185" s="96">
        <f t="shared" ref="AU185:AU186" si="353">N185/$J185*$AN185</f>
        <v>5.8049261083743851</v>
      </c>
      <c r="AV185" s="96">
        <f t="shared" ref="AV185:AV186" si="354">O185/$J185*$AN185</f>
        <v>2.870213464696223</v>
      </c>
      <c r="AW185" s="96">
        <f t="shared" ref="AW185:AW186" si="355">P185/$J185*$AN185</f>
        <v>1.6554789272030652</v>
      </c>
      <c r="AX185" s="96">
        <f t="shared" ref="AX185:AX186" si="356">Q185/$J185*$AN185</f>
        <v>5.267432950191572</v>
      </c>
      <c r="AY185" s="96"/>
      <c r="AZ185" s="98">
        <f t="shared" ref="AZ185:AZ186" si="357">R185/$J185*$AN185</f>
        <v>0</v>
      </c>
      <c r="BA185" s="96">
        <f t="shared" ref="BA185:BA186" si="358">AN185</f>
        <v>39.28</v>
      </c>
      <c r="BB185" s="96">
        <f t="shared" si="313"/>
        <v>4.3321948549534763</v>
      </c>
      <c r="BC185" s="96">
        <f t="shared" si="314"/>
        <v>7.5249042145593874</v>
      </c>
      <c r="BD185" s="96">
        <f t="shared" si="315"/>
        <v>11.824849480021895</v>
      </c>
      <c r="BE185" s="96">
        <f t="shared" si="316"/>
        <v>0</v>
      </c>
      <c r="BF185" s="96">
        <f t="shared" si="317"/>
        <v>0</v>
      </c>
      <c r="BG185" s="96">
        <f t="shared" si="318"/>
        <v>0</v>
      </c>
      <c r="BH185" s="96">
        <f t="shared" si="319"/>
        <v>5.8049261083743851</v>
      </c>
      <c r="BI185" s="96">
        <f t="shared" si="320"/>
        <v>2.870213464696223</v>
      </c>
      <c r="BJ185" s="96">
        <f t="shared" si="321"/>
        <v>1.6554789272030652</v>
      </c>
      <c r="BK185" s="96">
        <f t="shared" si="322"/>
        <v>5.267432950191572</v>
      </c>
      <c r="BL185" s="96">
        <f t="shared" si="323"/>
        <v>0</v>
      </c>
      <c r="BM185" s="98">
        <f t="shared" si="324"/>
        <v>0</v>
      </c>
      <c r="BN185" s="113">
        <f t="shared" si="325"/>
        <v>7931433.3120000008</v>
      </c>
      <c r="BO185" s="113">
        <f t="shared" ref="BO185:BO186" si="359">(BB185*10+AO185*2)*$C185</f>
        <v>874758.51799014804</v>
      </c>
      <c r="BP185" s="113">
        <f t="shared" ref="BP185:BP186" si="360">(BC185*10+AP185*2)*$C185</f>
        <v>1519431.6689655173</v>
      </c>
      <c r="BQ185" s="113">
        <f t="shared" ref="BQ185:BQ186" si="361">(BD185*10+AQ185*2)*$C185</f>
        <v>2387678.3369458131</v>
      </c>
      <c r="BR185" s="113">
        <f t="shared" ref="BR185:BR186" si="362">(BE185*10+AR185*2)*$C185</f>
        <v>0</v>
      </c>
      <c r="BS185" s="113">
        <f t="shared" ref="BS185:BS186" si="363">(BF185*10+AS185*2)*$C185</f>
        <v>0</v>
      </c>
      <c r="BT185" s="113">
        <f t="shared" ref="BT185:BT186" si="364">(BG185*10+AT185*2)*$C185</f>
        <v>0</v>
      </c>
      <c r="BU185" s="113">
        <f t="shared" ref="BU185:BU186" si="365">(BH185*10+AU185*2)*$C185</f>
        <v>1172133.0017733993</v>
      </c>
      <c r="BV185" s="113">
        <f t="shared" ref="BV185:BV186" si="366">(BI185*10+AV185*2)*$C185</f>
        <v>579554.65087684733</v>
      </c>
      <c r="BW185" s="113">
        <f t="shared" ref="BW185:BW186" si="367">(BJ185*10+AW185*2)*$C185</f>
        <v>334274.96717241383</v>
      </c>
      <c r="BX185" s="113">
        <f t="shared" ref="BX185:BX186" si="368">(BK185*10+AX185*2)*$C185</f>
        <v>1063602.1682758625</v>
      </c>
      <c r="BY185" s="113">
        <f t="shared" ref="BY185:BY186" si="369">(BL185*10+AY185*2)*$C185</f>
        <v>0</v>
      </c>
      <c r="BZ185" s="113">
        <f t="shared" ref="BZ185:BZ186" si="370">(BM185*10+AZ185*2)*$C185</f>
        <v>0</v>
      </c>
    </row>
    <row r="186" spans="1:78" ht="12" customHeight="1" x14ac:dyDescent="0.25">
      <c r="A186" s="18">
        <f t="shared" si="326"/>
        <v>182</v>
      </c>
      <c r="B186" s="6" t="s">
        <v>148</v>
      </c>
      <c r="C186" s="10">
        <f t="shared" si="327"/>
        <v>30188.099999999984</v>
      </c>
      <c r="D186" s="7">
        <v>27705.999999999985</v>
      </c>
      <c r="E186" s="7">
        <v>2482.1</v>
      </c>
      <c r="F186" s="7">
        <v>4990</v>
      </c>
      <c r="G186" s="18" t="s">
        <v>287</v>
      </c>
      <c r="H186" s="16">
        <v>1</v>
      </c>
      <c r="I186" s="16" t="s">
        <v>275</v>
      </c>
      <c r="J186" s="9">
        <v>36.54</v>
      </c>
      <c r="K186" s="17">
        <v>4.03</v>
      </c>
      <c r="L186" s="17">
        <v>7</v>
      </c>
      <c r="M186" s="17">
        <v>11</v>
      </c>
      <c r="N186" s="17">
        <v>5.4</v>
      </c>
      <c r="O186" s="17">
        <v>2.67</v>
      </c>
      <c r="P186" s="17">
        <v>1.54</v>
      </c>
      <c r="Q186" s="17">
        <v>4.9000000000000004</v>
      </c>
      <c r="R186" s="17">
        <v>0</v>
      </c>
      <c r="S186" s="3">
        <v>40</v>
      </c>
      <c r="T186" s="3">
        <v>40</v>
      </c>
      <c r="U186" s="3">
        <v>2604.04</v>
      </c>
      <c r="V186" s="17">
        <v>195.98199600000001</v>
      </c>
      <c r="W186" s="3">
        <v>42.3</v>
      </c>
      <c r="X186" s="3">
        <v>2604.04</v>
      </c>
      <c r="Y186" s="17">
        <v>0</v>
      </c>
      <c r="Z186" s="4">
        <v>0</v>
      </c>
      <c r="AA186" s="17">
        <v>5.05</v>
      </c>
      <c r="AB186" s="17">
        <v>10.67</v>
      </c>
      <c r="AC186" s="17">
        <v>14</v>
      </c>
      <c r="AD186" s="5">
        <f t="shared" si="341"/>
        <v>6618439.043999996</v>
      </c>
      <c r="AE186" s="17">
        <f t="shared" si="342"/>
        <v>729948.25799999968</v>
      </c>
      <c r="AF186" s="17">
        <f t="shared" si="343"/>
        <v>1267900.1999999993</v>
      </c>
      <c r="AG186" s="17">
        <f t="shared" si="344"/>
        <v>1992414.5999999987</v>
      </c>
      <c r="AH186" s="17">
        <f t="shared" si="345"/>
        <v>978094.43999999959</v>
      </c>
      <c r="AI186" s="17">
        <f t="shared" si="346"/>
        <v>483613.36199999973</v>
      </c>
      <c r="AJ186" s="17">
        <f t="shared" si="347"/>
        <v>278938.04399999988</v>
      </c>
      <c r="AK186" s="17">
        <f t="shared" si="348"/>
        <v>887530.13999999966</v>
      </c>
      <c r="AL186" s="17">
        <f t="shared" si="349"/>
        <v>0</v>
      </c>
      <c r="AM186" s="1" t="s">
        <v>275</v>
      </c>
      <c r="AN186" s="96">
        <f>SUMIF('Page 1'!$L:$L,$B:$B,'Page 1'!$S:$S)</f>
        <v>39.28</v>
      </c>
      <c r="AO186" s="96">
        <f t="shared" si="350"/>
        <v>4.3321948549534763</v>
      </c>
      <c r="AP186" s="96">
        <f t="shared" si="351"/>
        <v>7.5249042145593874</v>
      </c>
      <c r="AQ186" s="96">
        <f t="shared" si="352"/>
        <v>11.824849480021895</v>
      </c>
      <c r="AR186" s="96"/>
      <c r="AS186" s="96"/>
      <c r="AT186" s="96"/>
      <c r="AU186" s="96">
        <f t="shared" si="353"/>
        <v>5.8049261083743851</v>
      </c>
      <c r="AV186" s="96">
        <f t="shared" si="354"/>
        <v>2.870213464696223</v>
      </c>
      <c r="AW186" s="96">
        <f t="shared" si="355"/>
        <v>1.6554789272030652</v>
      </c>
      <c r="AX186" s="96">
        <f t="shared" si="356"/>
        <v>5.267432950191572</v>
      </c>
      <c r="AY186" s="96"/>
      <c r="AZ186" s="98">
        <f t="shared" si="357"/>
        <v>0</v>
      </c>
      <c r="BA186" s="96">
        <f t="shared" si="358"/>
        <v>39.28</v>
      </c>
      <c r="BB186" s="96">
        <f t="shared" si="313"/>
        <v>4.3321948549534763</v>
      </c>
      <c r="BC186" s="96">
        <f t="shared" si="314"/>
        <v>7.5249042145593874</v>
      </c>
      <c r="BD186" s="96">
        <f t="shared" si="315"/>
        <v>11.824849480021895</v>
      </c>
      <c r="BE186" s="96">
        <f t="shared" si="316"/>
        <v>0</v>
      </c>
      <c r="BF186" s="96">
        <f t="shared" si="317"/>
        <v>0</v>
      </c>
      <c r="BG186" s="96">
        <f t="shared" si="318"/>
        <v>0</v>
      </c>
      <c r="BH186" s="96">
        <f t="shared" si="319"/>
        <v>5.8049261083743851</v>
      </c>
      <c r="BI186" s="96">
        <f t="shared" si="320"/>
        <v>2.870213464696223</v>
      </c>
      <c r="BJ186" s="96">
        <f t="shared" si="321"/>
        <v>1.6554789272030652</v>
      </c>
      <c r="BK186" s="96">
        <f t="shared" si="322"/>
        <v>5.267432950191572</v>
      </c>
      <c r="BL186" s="96">
        <f t="shared" si="323"/>
        <v>0</v>
      </c>
      <c r="BM186" s="98">
        <f t="shared" si="324"/>
        <v>0</v>
      </c>
      <c r="BN186" s="113">
        <f t="shared" si="325"/>
        <v>14229462.815999994</v>
      </c>
      <c r="BO186" s="113">
        <f t="shared" si="359"/>
        <v>1569368.7780098519</v>
      </c>
      <c r="BP186" s="113">
        <f t="shared" si="360"/>
        <v>2725950.7310344814</v>
      </c>
      <c r="BQ186" s="113">
        <f t="shared" si="361"/>
        <v>4283636.8630541852</v>
      </c>
      <c r="BR186" s="113">
        <f t="shared" si="362"/>
        <v>0</v>
      </c>
      <c r="BS186" s="113">
        <f t="shared" si="363"/>
        <v>0</v>
      </c>
      <c r="BT186" s="113">
        <f t="shared" si="364"/>
        <v>0</v>
      </c>
      <c r="BU186" s="113">
        <f t="shared" si="365"/>
        <v>2102876.2782266</v>
      </c>
      <c r="BV186" s="113">
        <f t="shared" si="366"/>
        <v>1039755.4931231521</v>
      </c>
      <c r="BW186" s="113">
        <f t="shared" si="367"/>
        <v>599709.16082758596</v>
      </c>
      <c r="BX186" s="113">
        <f t="shared" si="368"/>
        <v>1908165.5117241375</v>
      </c>
      <c r="BY186" s="113">
        <f t="shared" si="369"/>
        <v>0</v>
      </c>
      <c r="BZ186" s="113">
        <f t="shared" si="370"/>
        <v>0</v>
      </c>
    </row>
    <row r="187" spans="1:78" ht="12" customHeight="1" x14ac:dyDescent="0.25">
      <c r="A187" s="18">
        <f t="shared" si="326"/>
        <v>183</v>
      </c>
      <c r="B187" s="6" t="s">
        <v>149</v>
      </c>
      <c r="C187" s="10">
        <f t="shared" si="327"/>
        <v>5090.8</v>
      </c>
      <c r="D187" s="7">
        <v>3431.6</v>
      </c>
      <c r="E187" s="7">
        <v>1659.2</v>
      </c>
      <c r="F187" s="7">
        <v>577.9</v>
      </c>
      <c r="G187" s="18" t="s">
        <v>287</v>
      </c>
      <c r="H187" s="16">
        <v>3</v>
      </c>
      <c r="I187" s="16" t="s">
        <v>276</v>
      </c>
      <c r="J187" s="5">
        <v>45.06</v>
      </c>
      <c r="K187" s="17">
        <v>5.0999999999999996</v>
      </c>
      <c r="L187" s="17">
        <v>8.6300000000000008</v>
      </c>
      <c r="M187" s="17">
        <v>13.43</v>
      </c>
      <c r="N187" s="17">
        <v>6.91</v>
      </c>
      <c r="O187" s="17">
        <v>3.15</v>
      </c>
      <c r="P187" s="17">
        <v>1.81</v>
      </c>
      <c r="Q187" s="17">
        <v>5.77</v>
      </c>
      <c r="R187" s="17">
        <v>0.26</v>
      </c>
      <c r="S187" s="3">
        <v>40</v>
      </c>
      <c r="T187" s="3">
        <v>40</v>
      </c>
      <c r="U187" s="3">
        <v>2604.04</v>
      </c>
      <c r="V187" s="17">
        <v>195.98199600000001</v>
      </c>
      <c r="W187" s="3">
        <v>42.3</v>
      </c>
      <c r="X187" s="3">
        <v>2604.04</v>
      </c>
      <c r="Y187" s="17">
        <v>7.85</v>
      </c>
      <c r="Z187" s="4">
        <v>0</v>
      </c>
      <c r="AA187" s="17">
        <v>6.73</v>
      </c>
      <c r="AB187" s="17">
        <v>10.67</v>
      </c>
      <c r="AC187" s="17">
        <v>14</v>
      </c>
      <c r="AD187" s="5">
        <f t="shared" si="341"/>
        <v>1376348.6880000001</v>
      </c>
      <c r="AE187" s="17">
        <f t="shared" si="342"/>
        <v>155778.47999999998</v>
      </c>
      <c r="AF187" s="17">
        <f t="shared" si="343"/>
        <v>263601.62400000007</v>
      </c>
      <c r="AG187" s="17">
        <f t="shared" si="344"/>
        <v>410216.66399999999</v>
      </c>
      <c r="AH187" s="17">
        <f t="shared" si="345"/>
        <v>211064.568</v>
      </c>
      <c r="AI187" s="17">
        <f t="shared" si="346"/>
        <v>96216.12</v>
      </c>
      <c r="AJ187" s="17">
        <f t="shared" si="347"/>
        <v>55286.088000000003</v>
      </c>
      <c r="AK187" s="17">
        <f t="shared" si="348"/>
        <v>176243.49599999998</v>
      </c>
      <c r="AL187" s="17">
        <f t="shared" si="349"/>
        <v>7941.648000000001</v>
      </c>
      <c r="AN187" s="96">
        <f>SUMIF('Page 1'!$L:$L,$B:$B,'Page 1'!$S:$S)</f>
        <v>48.44</v>
      </c>
      <c r="AO187" s="237">
        <f>SUMIF(СиР!$T$25:$Z$25,$AN$5:$AN$244,СиР!$T$26:$Z$26)</f>
        <v>18.489999999999998</v>
      </c>
      <c r="AP187" s="238"/>
      <c r="AQ187" s="97">
        <f>SUMIF(СиР!$T$25:$Z$25,$AN$5:$AN$244,СиР!$T$28:$Z$28)</f>
        <v>6.67</v>
      </c>
      <c r="AR187" s="97">
        <f>SUMIF(СиР!$T$25:$Z$25,$AN$5:$AN$244,СиР!$T$29:$Z$29)</f>
        <v>1.53</v>
      </c>
      <c r="AS187" s="97">
        <f>SUMIF(СиР!$T$25:$Z$25,$AN$5:$AN$244,СиР!$T$30:$Z$30)</f>
        <v>0.32</v>
      </c>
      <c r="AT187" s="97">
        <f>SUMIF(СиР!$T$25:$Z$25,$AN$5:$AN$244,СиР!$T$31:$Z$31)</f>
        <v>0.87</v>
      </c>
      <c r="AU187" s="97">
        <f>SUMIF(СиР!$T$25:$Z$25,$AN$5:$AN$244,СиР!$T$32:$Z$32)</f>
        <v>5.01</v>
      </c>
      <c r="AV187" s="97">
        <f>SUMIF(СиР!$T$25:$Z$25,$AN$5:$AN$244,СиР!$T$33:$Z$33)</f>
        <v>4.99</v>
      </c>
      <c r="AW187" s="97">
        <f>SUMIF(СиР!$T$25:$Z$25,$AN$5:$AN$244,СиР!$T$34:$Z$34)</f>
        <v>2.7</v>
      </c>
      <c r="AX187" s="97">
        <f>SUMIF(СиР!$T$25:$Z$25,$AN$5:$AN$244,СиР!$T$35:$Z$35)</f>
        <v>6.46</v>
      </c>
      <c r="AY187" s="97">
        <f>SUMIF(СиР!$T$25:$Z$25,$AN$5:$AN$244,СиР!$T$36:$Z$36)</f>
        <v>0.47</v>
      </c>
      <c r="AZ187" s="110">
        <f>SUMIF(СиР!$T$25:$Z$25,$AN$5:$AN$244,СиР!$T$37:$Z$37)</f>
        <v>0.93</v>
      </c>
      <c r="BA187" s="96">
        <f t="shared" ref="BA187:BA213" si="371">AN187*(1+$BA$4)</f>
        <v>54.88252</v>
      </c>
      <c r="BB187" s="237">
        <f t="shared" si="313"/>
        <v>20.949169999999999</v>
      </c>
      <c r="BC187" s="238">
        <f t="shared" si="314"/>
        <v>0</v>
      </c>
      <c r="BD187" s="97">
        <f t="shared" si="315"/>
        <v>7.5571100000000007</v>
      </c>
      <c r="BE187" s="97">
        <f t="shared" si="316"/>
        <v>1.7334900000000002</v>
      </c>
      <c r="BF187" s="97">
        <f t="shared" si="317"/>
        <v>0.36256000000000005</v>
      </c>
      <c r="BG187" s="97">
        <f t="shared" si="318"/>
        <v>0.98571000000000009</v>
      </c>
      <c r="BH187" s="97">
        <f t="shared" si="319"/>
        <v>5.6763300000000001</v>
      </c>
      <c r="BI187" s="97">
        <f t="shared" si="320"/>
        <v>5.65367</v>
      </c>
      <c r="BJ187" s="97">
        <f t="shared" si="321"/>
        <v>3.0591000000000004</v>
      </c>
      <c r="BK187" s="97">
        <f t="shared" si="322"/>
        <v>7.3191800000000002</v>
      </c>
      <c r="BL187" s="97">
        <f t="shared" si="323"/>
        <v>0.53250999999999993</v>
      </c>
      <c r="BM187" s="110">
        <f t="shared" si="324"/>
        <v>1.05369</v>
      </c>
      <c r="BN187" s="113">
        <f t="shared" si="325"/>
        <v>3287156.0321599999</v>
      </c>
      <c r="BO187" s="250">
        <f t="shared" ref="BO187:BO213" si="372">(AO187*2+BB187*10)*$C187</f>
        <v>1254738.1303599998</v>
      </c>
      <c r="BP187" s="250">
        <f t="shared" ref="BP187:BP213" si="373">(AP187*6+BC187*6)*$C187</f>
        <v>0</v>
      </c>
      <c r="BQ187" s="113">
        <f t="shared" ref="BQ187:BQ213" si="374">(AQ187*2+BD187*10)*$C187</f>
        <v>452628.62788000004</v>
      </c>
      <c r="BR187" s="113">
        <f t="shared" ref="BR187:BR213" si="375">(AR187*2+BE187*10)*$C187</f>
        <v>103826.35692000001</v>
      </c>
      <c r="BS187" s="113">
        <f t="shared" ref="BS187:BS213" si="376">(AS187*2+BF187*10)*$C187</f>
        <v>21715.316480000001</v>
      </c>
      <c r="BT187" s="113">
        <f t="shared" ref="BT187:BT213" si="377">(AT187*2+BG187*10)*$C187</f>
        <v>59038.516680000008</v>
      </c>
      <c r="BU187" s="113">
        <f t="shared" ref="BU187:BU213" si="378">(AU187*2+BH187*10)*$C187</f>
        <v>339980.42363999999</v>
      </c>
      <c r="BV187" s="113">
        <f t="shared" ref="BV187:BV213" si="379">(AV187*2+BI187*10)*$C187</f>
        <v>338623.21636000002</v>
      </c>
      <c r="BW187" s="113">
        <f t="shared" ref="BW187:BW213" si="380">(AW187*2+BJ187*10)*$C187</f>
        <v>183222.98280000003</v>
      </c>
      <c r="BX187" s="113">
        <f t="shared" ref="BX187:BX213" si="381">(AX187*2+BK187*10)*$C187</f>
        <v>438377.95144000003</v>
      </c>
      <c r="BY187" s="113">
        <f t="shared" ref="BY187:BY213" si="382">(AY187*2+BL187*10)*$C187</f>
        <v>31894.371079999994</v>
      </c>
      <c r="BZ187" s="113">
        <f t="shared" ref="BZ187:BZ213" si="383">(AZ187*2+BM187*10)*$C187</f>
        <v>63110.138519999993</v>
      </c>
    </row>
    <row r="188" spans="1:78" ht="12" customHeight="1" x14ac:dyDescent="0.25">
      <c r="A188" s="18">
        <f t="shared" si="326"/>
        <v>184</v>
      </c>
      <c r="B188" s="6" t="s">
        <v>150</v>
      </c>
      <c r="C188" s="10">
        <f t="shared" si="327"/>
        <v>3571.9999999999991</v>
      </c>
      <c r="D188" s="7">
        <v>3571.9999999999991</v>
      </c>
      <c r="E188" s="7">
        <v>0</v>
      </c>
      <c r="F188" s="7">
        <v>577.9</v>
      </c>
      <c r="G188" s="18" t="s">
        <v>287</v>
      </c>
      <c r="H188" s="16">
        <v>3</v>
      </c>
      <c r="I188" s="16" t="s">
        <v>276</v>
      </c>
      <c r="J188" s="5">
        <v>45.06</v>
      </c>
      <c r="K188" s="17">
        <v>5.0999999999999996</v>
      </c>
      <c r="L188" s="17">
        <v>8.6300000000000008</v>
      </c>
      <c r="M188" s="17">
        <v>13.43</v>
      </c>
      <c r="N188" s="17">
        <v>6.91</v>
      </c>
      <c r="O188" s="17">
        <v>3.15</v>
      </c>
      <c r="P188" s="17">
        <v>1.81</v>
      </c>
      <c r="Q188" s="17">
        <v>5.77</v>
      </c>
      <c r="R188" s="17">
        <v>0.26</v>
      </c>
      <c r="S188" s="3">
        <v>40</v>
      </c>
      <c r="T188" s="3">
        <v>40</v>
      </c>
      <c r="U188" s="3">
        <v>2604.04</v>
      </c>
      <c r="V188" s="17">
        <v>195.98199600000001</v>
      </c>
      <c r="W188" s="3">
        <v>42.3</v>
      </c>
      <c r="X188" s="3">
        <v>2604.04</v>
      </c>
      <c r="Y188" s="17">
        <v>7.85</v>
      </c>
      <c r="Z188" s="4">
        <v>0</v>
      </c>
      <c r="AA188" s="17">
        <v>6.73</v>
      </c>
      <c r="AB188" s="17">
        <v>10.67</v>
      </c>
      <c r="AC188" s="17">
        <v>14</v>
      </c>
      <c r="AD188" s="5">
        <f t="shared" si="341"/>
        <v>965725.91999999993</v>
      </c>
      <c r="AE188" s="17">
        <f t="shared" si="342"/>
        <v>109303.19999999995</v>
      </c>
      <c r="AF188" s="17">
        <f t="shared" si="343"/>
        <v>184958.15999999997</v>
      </c>
      <c r="AG188" s="17">
        <f t="shared" si="344"/>
        <v>287831.75999999989</v>
      </c>
      <c r="AH188" s="17">
        <f t="shared" si="345"/>
        <v>148095.11999999997</v>
      </c>
      <c r="AI188" s="17">
        <f t="shared" si="346"/>
        <v>67510.799999999988</v>
      </c>
      <c r="AJ188" s="17">
        <f t="shared" si="347"/>
        <v>38791.919999999991</v>
      </c>
      <c r="AK188" s="17">
        <f t="shared" si="348"/>
        <v>123662.63999999996</v>
      </c>
      <c r="AL188" s="17">
        <f t="shared" si="349"/>
        <v>5572.3199999999988</v>
      </c>
      <c r="AN188" s="96">
        <f>SUMIF('Page 1'!$L:$L,$B:$B,'Page 1'!$S:$S)</f>
        <v>48.44</v>
      </c>
      <c r="AO188" s="237">
        <f>SUMIF(СиР!$T$25:$Z$25,$AN$5:$AN$244,СиР!$T$26:$Z$26)</f>
        <v>18.489999999999998</v>
      </c>
      <c r="AP188" s="238"/>
      <c r="AQ188" s="96">
        <f>SUMIF(СиР!$T$25:$Z$25,$AN$5:$AN$244,СиР!$T$28:$Z$28)</f>
        <v>6.67</v>
      </c>
      <c r="AR188" s="96">
        <f>SUMIF(СиР!$T$25:$Z$25,$AN$5:$AN$244,СиР!$T$29:$Z$29)</f>
        <v>1.53</v>
      </c>
      <c r="AS188" s="96">
        <f>SUMIF(СиР!$T$25:$Z$25,$AN$5:$AN$244,СиР!$T$30:$Z$30)</f>
        <v>0.32</v>
      </c>
      <c r="AT188" s="96">
        <f>SUMIF(СиР!$T$25:$Z$25,$AN$5:$AN$244,СиР!$T$31:$Z$31)</f>
        <v>0.87</v>
      </c>
      <c r="AU188" s="96">
        <f>SUMIF(СиР!$T$25:$Z$25,$AN$5:$AN$244,СиР!$T$32:$Z$32)</f>
        <v>5.01</v>
      </c>
      <c r="AV188" s="96">
        <f>SUMIF(СиР!$T$25:$Z$25,$AN$5:$AN$244,СиР!$T$33:$Z$33)</f>
        <v>4.99</v>
      </c>
      <c r="AW188" s="96">
        <f>SUMIF(СиР!$T$25:$Z$25,$AN$5:$AN$244,СиР!$T$34:$Z$34)</f>
        <v>2.7</v>
      </c>
      <c r="AX188" s="96">
        <f>SUMIF(СиР!$T$25:$Z$25,$AN$5:$AN$244,СиР!$T$35:$Z$35)</f>
        <v>6.46</v>
      </c>
      <c r="AY188" s="96">
        <f>SUMIF(СиР!$T$25:$Z$25,$AN$5:$AN$244,СиР!$T$36:$Z$36)</f>
        <v>0.47</v>
      </c>
      <c r="AZ188" s="98">
        <f>SUMIF(СиР!$T$25:$Z$25,$AN$5:$AN$244,СиР!$T$37:$Z$37)</f>
        <v>0.93</v>
      </c>
      <c r="BA188" s="96">
        <f t="shared" si="371"/>
        <v>54.88252</v>
      </c>
      <c r="BB188" s="237">
        <f t="shared" si="313"/>
        <v>20.949169999999999</v>
      </c>
      <c r="BC188" s="238">
        <f t="shared" si="314"/>
        <v>0</v>
      </c>
      <c r="BD188" s="96">
        <f t="shared" si="315"/>
        <v>7.5571100000000007</v>
      </c>
      <c r="BE188" s="96">
        <f t="shared" si="316"/>
        <v>1.7334900000000002</v>
      </c>
      <c r="BF188" s="96">
        <f t="shared" si="317"/>
        <v>0.36256000000000005</v>
      </c>
      <c r="BG188" s="96">
        <f t="shared" si="318"/>
        <v>0.98571000000000009</v>
      </c>
      <c r="BH188" s="96">
        <f t="shared" si="319"/>
        <v>5.6763300000000001</v>
      </c>
      <c r="BI188" s="96">
        <f t="shared" si="320"/>
        <v>5.65367</v>
      </c>
      <c r="BJ188" s="96">
        <f t="shared" si="321"/>
        <v>3.0591000000000004</v>
      </c>
      <c r="BK188" s="96">
        <f t="shared" si="322"/>
        <v>7.3191800000000002</v>
      </c>
      <c r="BL188" s="96">
        <f t="shared" si="323"/>
        <v>0.53250999999999993</v>
      </c>
      <c r="BM188" s="98">
        <f t="shared" si="324"/>
        <v>1.05369</v>
      </c>
      <c r="BN188" s="113">
        <f t="shared" si="325"/>
        <v>2306458.9743999988</v>
      </c>
      <c r="BO188" s="250">
        <f t="shared" si="372"/>
        <v>880396.91239999968</v>
      </c>
      <c r="BP188" s="250">
        <f t="shared" si="373"/>
        <v>0</v>
      </c>
      <c r="BQ188" s="113">
        <f t="shared" si="374"/>
        <v>317590.44919999992</v>
      </c>
      <c r="BR188" s="113">
        <f t="shared" si="375"/>
        <v>72850.582799999975</v>
      </c>
      <c r="BS188" s="113">
        <f t="shared" si="376"/>
        <v>15236.723199999997</v>
      </c>
      <c r="BT188" s="113">
        <f t="shared" si="377"/>
        <v>41424.841199999995</v>
      </c>
      <c r="BU188" s="113">
        <f t="shared" si="378"/>
        <v>238549.94759999993</v>
      </c>
      <c r="BV188" s="113">
        <f t="shared" si="379"/>
        <v>237597.65239999993</v>
      </c>
      <c r="BW188" s="113">
        <f t="shared" si="380"/>
        <v>128559.85199999998</v>
      </c>
      <c r="BX188" s="113">
        <f t="shared" si="381"/>
        <v>307591.34959999996</v>
      </c>
      <c r="BY188" s="113">
        <f t="shared" si="382"/>
        <v>22378.937199999989</v>
      </c>
      <c r="BZ188" s="113">
        <f t="shared" si="383"/>
        <v>44281.726799999982</v>
      </c>
    </row>
    <row r="189" spans="1:78" ht="12" customHeight="1" x14ac:dyDescent="0.25">
      <c r="A189" s="18">
        <f t="shared" si="326"/>
        <v>185</v>
      </c>
      <c r="B189" s="6" t="s">
        <v>151</v>
      </c>
      <c r="C189" s="10">
        <f t="shared" si="327"/>
        <v>5235.6000000000004</v>
      </c>
      <c r="D189" s="7">
        <v>5235.6000000000004</v>
      </c>
      <c r="E189" s="7">
        <v>0</v>
      </c>
      <c r="F189" s="7">
        <v>1025</v>
      </c>
      <c r="G189" s="18" t="s">
        <v>287</v>
      </c>
      <c r="H189" s="16">
        <v>1</v>
      </c>
      <c r="I189" s="16" t="s">
        <v>276</v>
      </c>
      <c r="J189" s="5">
        <v>44.8</v>
      </c>
      <c r="K189" s="17">
        <v>5.0999999999999996</v>
      </c>
      <c r="L189" s="17">
        <v>8.6300000000000008</v>
      </c>
      <c r="M189" s="17">
        <v>13.43</v>
      </c>
      <c r="N189" s="17">
        <v>6.91</v>
      </c>
      <c r="O189" s="17">
        <v>3.15</v>
      </c>
      <c r="P189" s="17">
        <v>1.81</v>
      </c>
      <c r="Q189" s="17">
        <v>5.77</v>
      </c>
      <c r="R189" s="17">
        <v>0</v>
      </c>
      <c r="S189" s="3">
        <v>40</v>
      </c>
      <c r="T189" s="3">
        <v>40</v>
      </c>
      <c r="U189" s="3">
        <v>2604.04</v>
      </c>
      <c r="V189" s="17">
        <v>195.98199600000001</v>
      </c>
      <c r="W189" s="3">
        <v>42.3</v>
      </c>
      <c r="X189" s="3">
        <v>2604.04</v>
      </c>
      <c r="Y189" s="17">
        <v>0</v>
      </c>
      <c r="Z189" s="4">
        <v>0</v>
      </c>
      <c r="AA189" s="17">
        <v>5.05</v>
      </c>
      <c r="AB189" s="17">
        <v>10.67</v>
      </c>
      <c r="AC189" s="17">
        <v>14</v>
      </c>
      <c r="AD189" s="5">
        <f t="shared" si="341"/>
        <v>1407329.28</v>
      </c>
      <c r="AE189" s="17">
        <f t="shared" si="342"/>
        <v>160209.36000000002</v>
      </c>
      <c r="AF189" s="17">
        <f t="shared" si="343"/>
        <v>271099.36800000007</v>
      </c>
      <c r="AG189" s="17">
        <f t="shared" si="344"/>
        <v>421884.64800000004</v>
      </c>
      <c r="AH189" s="17">
        <f t="shared" si="345"/>
        <v>217067.97600000002</v>
      </c>
      <c r="AI189" s="17">
        <f t="shared" si="346"/>
        <v>98952.84</v>
      </c>
      <c r="AJ189" s="17">
        <f t="shared" si="347"/>
        <v>56858.616000000009</v>
      </c>
      <c r="AK189" s="17">
        <f t="shared" si="348"/>
        <v>181256.47200000001</v>
      </c>
      <c r="AL189" s="17">
        <f t="shared" si="349"/>
        <v>0</v>
      </c>
      <c r="AN189" s="96">
        <f>SUMIF('Page 1'!$L:$L,$B:$B,'Page 1'!$S:$S)</f>
        <v>48.16</v>
      </c>
      <c r="AO189" s="237">
        <f>SUMIF(СиР!$T$25:$Z$25,$AN$5:$AN$244,СиР!$T$26:$Z$26)</f>
        <v>18.649999999999999</v>
      </c>
      <c r="AP189" s="238"/>
      <c r="AQ189" s="96">
        <f>SUMIF(СиР!$T$25:$Z$25,$AN$5:$AN$244,СиР!$T$28:$Z$28)</f>
        <v>7.16</v>
      </c>
      <c r="AR189" s="96">
        <f>SUMIF(СиР!$T$25:$Z$25,$AN$5:$AN$244,СиР!$T$29:$Z$29)</f>
        <v>1.53</v>
      </c>
      <c r="AS189" s="96">
        <f>SUMIF(СиР!$T$25:$Z$25,$AN$5:$AN$244,СиР!$T$30:$Z$30)</f>
        <v>0.32</v>
      </c>
      <c r="AT189" s="96">
        <f>SUMIF(СиР!$T$25:$Z$25,$AN$5:$AN$244,СиР!$T$31:$Z$31)</f>
        <v>0.87</v>
      </c>
      <c r="AU189" s="96">
        <f>SUMIF(СиР!$T$25:$Z$25,$AN$5:$AN$244,СиР!$T$32:$Z$32)</f>
        <v>5.01</v>
      </c>
      <c r="AV189" s="96">
        <f>SUMIF(СиР!$T$25:$Z$25,$AN$5:$AN$244,СиР!$T$33:$Z$33)</f>
        <v>4.99</v>
      </c>
      <c r="AW189" s="96">
        <f>SUMIF(СиР!$T$25:$Z$25,$AN$5:$AN$244,СиР!$T$34:$Z$34)</f>
        <v>2.7</v>
      </c>
      <c r="AX189" s="96">
        <f>SUMIF(СиР!$T$25:$Z$25,$AN$5:$AN$244,СиР!$T$35:$Z$35)</f>
        <v>6.46</v>
      </c>
      <c r="AY189" s="96">
        <f>SUMIF(СиР!$T$25:$Z$25,$AN$5:$AN$244,СиР!$T$36:$Z$36)</f>
        <v>0.47</v>
      </c>
      <c r="AZ189" s="98">
        <f>SUMIF(СиР!$T$25:$Z$25,$AN$5:$AN$244,СиР!$T$37:$Z$37)</f>
        <v>0</v>
      </c>
      <c r="BA189" s="96">
        <f t="shared" si="371"/>
        <v>54.565279999999994</v>
      </c>
      <c r="BB189" s="237">
        <f t="shared" si="313"/>
        <v>21.130449999999996</v>
      </c>
      <c r="BC189" s="238">
        <f t="shared" si="314"/>
        <v>0</v>
      </c>
      <c r="BD189" s="96">
        <f t="shared" si="315"/>
        <v>8.1122800000000002</v>
      </c>
      <c r="BE189" s="96">
        <f t="shared" si="316"/>
        <v>1.7334900000000002</v>
      </c>
      <c r="BF189" s="96">
        <f t="shared" si="317"/>
        <v>0.36255999999999999</v>
      </c>
      <c r="BG189" s="96">
        <f t="shared" si="318"/>
        <v>0.98570999999999998</v>
      </c>
      <c r="BH189" s="96">
        <f t="shared" si="319"/>
        <v>5.6763299999999992</v>
      </c>
      <c r="BI189" s="96">
        <f t="shared" si="320"/>
        <v>5.6536700000000009</v>
      </c>
      <c r="BJ189" s="96">
        <f t="shared" si="321"/>
        <v>3.0591000000000004</v>
      </c>
      <c r="BK189" s="96">
        <f t="shared" si="322"/>
        <v>7.3191800000000002</v>
      </c>
      <c r="BL189" s="96">
        <f t="shared" si="323"/>
        <v>0.53250999999999993</v>
      </c>
      <c r="BM189" s="98">
        <f t="shared" si="324"/>
        <v>0</v>
      </c>
      <c r="BN189" s="113">
        <f t="shared" si="325"/>
        <v>3361112.7916800007</v>
      </c>
      <c r="BO189" s="250">
        <f t="shared" si="372"/>
        <v>1301593.7201999999</v>
      </c>
      <c r="BP189" s="250">
        <f t="shared" si="373"/>
        <v>0</v>
      </c>
      <c r="BQ189" s="113">
        <f t="shared" si="374"/>
        <v>499700.32368000009</v>
      </c>
      <c r="BR189" s="113">
        <f t="shared" si="375"/>
        <v>106779.53844</v>
      </c>
      <c r="BS189" s="113">
        <f t="shared" si="376"/>
        <v>22332.97536</v>
      </c>
      <c r="BT189" s="113">
        <f t="shared" si="377"/>
        <v>60717.776760000001</v>
      </c>
      <c r="BU189" s="113">
        <f t="shared" si="378"/>
        <v>349650.64548000001</v>
      </c>
      <c r="BV189" s="113">
        <f t="shared" si="379"/>
        <v>348254.83452000009</v>
      </c>
      <c r="BW189" s="113">
        <f t="shared" si="380"/>
        <v>188434.47960000005</v>
      </c>
      <c r="BX189" s="113">
        <f t="shared" si="381"/>
        <v>450846.94008000003</v>
      </c>
      <c r="BY189" s="113">
        <f t="shared" si="382"/>
        <v>32801.557559999994</v>
      </c>
      <c r="BZ189" s="113">
        <f t="shared" si="383"/>
        <v>0</v>
      </c>
    </row>
    <row r="190" spans="1:78" ht="12" customHeight="1" x14ac:dyDescent="0.25">
      <c r="A190" s="18">
        <f t="shared" si="326"/>
        <v>186</v>
      </c>
      <c r="B190" s="6" t="s">
        <v>152</v>
      </c>
      <c r="C190" s="10">
        <f t="shared" si="327"/>
        <v>4185.8</v>
      </c>
      <c r="D190" s="7">
        <v>4185.8</v>
      </c>
      <c r="E190" s="7">
        <v>0</v>
      </c>
      <c r="F190" s="7">
        <v>712.9</v>
      </c>
      <c r="G190" s="18" t="s">
        <v>287</v>
      </c>
      <c r="H190" s="16">
        <v>3</v>
      </c>
      <c r="I190" s="16" t="s">
        <v>276</v>
      </c>
      <c r="J190" s="5">
        <v>45.06</v>
      </c>
      <c r="K190" s="17">
        <v>5.0999999999999996</v>
      </c>
      <c r="L190" s="17">
        <v>8.6300000000000008</v>
      </c>
      <c r="M190" s="17">
        <v>13.43</v>
      </c>
      <c r="N190" s="17">
        <v>6.91</v>
      </c>
      <c r="O190" s="17">
        <v>3.15</v>
      </c>
      <c r="P190" s="17">
        <v>1.81</v>
      </c>
      <c r="Q190" s="17">
        <v>5.77</v>
      </c>
      <c r="R190" s="17">
        <v>0.26</v>
      </c>
      <c r="S190" s="3">
        <v>40</v>
      </c>
      <c r="T190" s="3">
        <v>40</v>
      </c>
      <c r="U190" s="3">
        <v>2604.04</v>
      </c>
      <c r="V190" s="17">
        <v>195.98199600000001</v>
      </c>
      <c r="W190" s="3">
        <v>42.3</v>
      </c>
      <c r="X190" s="3">
        <v>2604.04</v>
      </c>
      <c r="Y190" s="17">
        <v>7.85</v>
      </c>
      <c r="Z190" s="4">
        <v>0</v>
      </c>
      <c r="AA190" s="17">
        <v>6.73</v>
      </c>
      <c r="AB190" s="17">
        <v>10.67</v>
      </c>
      <c r="AC190" s="17">
        <v>14</v>
      </c>
      <c r="AD190" s="5">
        <f t="shared" si="341"/>
        <v>1131672.888</v>
      </c>
      <c r="AE190" s="17">
        <f t="shared" si="342"/>
        <v>128085.47999999998</v>
      </c>
      <c r="AF190" s="17">
        <f t="shared" si="343"/>
        <v>216740.72400000005</v>
      </c>
      <c r="AG190" s="17">
        <f t="shared" si="344"/>
        <v>337291.76400000002</v>
      </c>
      <c r="AH190" s="17">
        <f t="shared" si="345"/>
        <v>173543.26800000001</v>
      </c>
      <c r="AI190" s="17">
        <f t="shared" si="346"/>
        <v>79111.62</v>
      </c>
      <c r="AJ190" s="17">
        <f t="shared" si="347"/>
        <v>45457.788</v>
      </c>
      <c r="AK190" s="17">
        <f t="shared" si="348"/>
        <v>144912.39600000001</v>
      </c>
      <c r="AL190" s="17">
        <f t="shared" si="349"/>
        <v>6529.848</v>
      </c>
      <c r="AN190" s="96">
        <f>SUMIF('Page 1'!$L:$L,$B:$B,'Page 1'!$S:$S)</f>
        <v>48.44</v>
      </c>
      <c r="AO190" s="237">
        <f>SUMIF(СиР!$T$25:$Z$25,$AN$5:$AN$244,СиР!$T$26:$Z$26)</f>
        <v>18.489999999999998</v>
      </c>
      <c r="AP190" s="238"/>
      <c r="AQ190" s="96">
        <f>SUMIF(СиР!$T$25:$Z$25,$AN$5:$AN$244,СиР!$T$28:$Z$28)</f>
        <v>6.67</v>
      </c>
      <c r="AR190" s="96">
        <f>SUMIF(СиР!$T$25:$Z$25,$AN$5:$AN$244,СиР!$T$29:$Z$29)</f>
        <v>1.53</v>
      </c>
      <c r="AS190" s="96">
        <f>SUMIF(СиР!$T$25:$Z$25,$AN$5:$AN$244,СиР!$T$30:$Z$30)</f>
        <v>0.32</v>
      </c>
      <c r="AT190" s="96">
        <f>SUMIF(СиР!$T$25:$Z$25,$AN$5:$AN$244,СиР!$T$31:$Z$31)</f>
        <v>0.87</v>
      </c>
      <c r="AU190" s="96">
        <f>SUMIF(СиР!$T$25:$Z$25,$AN$5:$AN$244,СиР!$T$32:$Z$32)</f>
        <v>5.01</v>
      </c>
      <c r="AV190" s="96">
        <f>SUMIF(СиР!$T$25:$Z$25,$AN$5:$AN$244,СиР!$T$33:$Z$33)</f>
        <v>4.99</v>
      </c>
      <c r="AW190" s="96">
        <f>SUMIF(СиР!$T$25:$Z$25,$AN$5:$AN$244,СиР!$T$34:$Z$34)</f>
        <v>2.7</v>
      </c>
      <c r="AX190" s="96">
        <f>SUMIF(СиР!$T$25:$Z$25,$AN$5:$AN$244,СиР!$T$35:$Z$35)</f>
        <v>6.46</v>
      </c>
      <c r="AY190" s="96">
        <f>SUMIF(СиР!$T$25:$Z$25,$AN$5:$AN$244,СиР!$T$36:$Z$36)</f>
        <v>0.47</v>
      </c>
      <c r="AZ190" s="98">
        <f>SUMIF(СиР!$T$25:$Z$25,$AN$5:$AN$244,СиР!$T$37:$Z$37)</f>
        <v>0.93</v>
      </c>
      <c r="BA190" s="96">
        <f t="shared" si="371"/>
        <v>54.88252</v>
      </c>
      <c r="BB190" s="237">
        <f t="shared" si="313"/>
        <v>20.949169999999999</v>
      </c>
      <c r="BC190" s="238">
        <f t="shared" si="314"/>
        <v>0</v>
      </c>
      <c r="BD190" s="96">
        <f t="shared" si="315"/>
        <v>7.5571100000000007</v>
      </c>
      <c r="BE190" s="96">
        <f t="shared" si="316"/>
        <v>1.7334900000000002</v>
      </c>
      <c r="BF190" s="96">
        <f t="shared" si="317"/>
        <v>0.36256000000000005</v>
      </c>
      <c r="BG190" s="96">
        <f t="shared" si="318"/>
        <v>0.98571000000000009</v>
      </c>
      <c r="BH190" s="96">
        <f t="shared" si="319"/>
        <v>5.6763300000000001</v>
      </c>
      <c r="BI190" s="96">
        <f t="shared" si="320"/>
        <v>5.65367</v>
      </c>
      <c r="BJ190" s="96">
        <f t="shared" si="321"/>
        <v>3.0591000000000004</v>
      </c>
      <c r="BK190" s="96">
        <f t="shared" si="322"/>
        <v>7.3191800000000002</v>
      </c>
      <c r="BL190" s="96">
        <f t="shared" si="323"/>
        <v>0.53250999999999993</v>
      </c>
      <c r="BM190" s="98">
        <f t="shared" si="324"/>
        <v>1.05369</v>
      </c>
      <c r="BN190" s="113">
        <f t="shared" si="325"/>
        <v>2702792.8261599997</v>
      </c>
      <c r="BO190" s="250">
        <f t="shared" si="372"/>
        <v>1031681.24186</v>
      </c>
      <c r="BP190" s="250">
        <f t="shared" si="373"/>
        <v>0</v>
      </c>
      <c r="BQ190" s="113">
        <f t="shared" si="374"/>
        <v>372164.08238000004</v>
      </c>
      <c r="BR190" s="113">
        <f t="shared" si="375"/>
        <v>85368.972420000006</v>
      </c>
      <c r="BS190" s="113">
        <f t="shared" si="376"/>
        <v>17854.948480000003</v>
      </c>
      <c r="BT190" s="113">
        <f t="shared" si="377"/>
        <v>48543.141180000006</v>
      </c>
      <c r="BU190" s="113">
        <f t="shared" si="378"/>
        <v>279541.53713999997</v>
      </c>
      <c r="BV190" s="113">
        <f t="shared" si="379"/>
        <v>278425.60285999998</v>
      </c>
      <c r="BW190" s="113">
        <f t="shared" si="380"/>
        <v>150651.12780000005</v>
      </c>
      <c r="BX190" s="113">
        <f t="shared" si="381"/>
        <v>360446.77244000003</v>
      </c>
      <c r="BY190" s="113">
        <f t="shared" si="382"/>
        <v>26224.455579999994</v>
      </c>
      <c r="BZ190" s="113">
        <f t="shared" si="383"/>
        <v>51890.944019999995</v>
      </c>
    </row>
    <row r="191" spans="1:78" ht="12" customHeight="1" x14ac:dyDescent="0.25">
      <c r="A191" s="18">
        <f t="shared" si="326"/>
        <v>187</v>
      </c>
      <c r="B191" s="6" t="s">
        <v>153</v>
      </c>
      <c r="C191" s="10">
        <f t="shared" si="327"/>
        <v>3577.7</v>
      </c>
      <c r="D191" s="7">
        <v>3577.7</v>
      </c>
      <c r="E191" s="7">
        <v>0</v>
      </c>
      <c r="F191" s="7">
        <v>577.9</v>
      </c>
      <c r="G191" s="18" t="s">
        <v>287</v>
      </c>
      <c r="H191" s="16">
        <v>3</v>
      </c>
      <c r="I191" s="16" t="s">
        <v>276</v>
      </c>
      <c r="J191" s="5">
        <v>45.06</v>
      </c>
      <c r="K191" s="17">
        <v>5.0999999999999996</v>
      </c>
      <c r="L191" s="17">
        <v>8.6300000000000008</v>
      </c>
      <c r="M191" s="17">
        <v>13.43</v>
      </c>
      <c r="N191" s="17">
        <v>6.91</v>
      </c>
      <c r="O191" s="17">
        <v>3.15</v>
      </c>
      <c r="P191" s="17">
        <v>1.81</v>
      </c>
      <c r="Q191" s="17">
        <v>5.77</v>
      </c>
      <c r="R191" s="17">
        <v>0.26</v>
      </c>
      <c r="S191" s="3">
        <v>40</v>
      </c>
      <c r="T191" s="3">
        <v>40</v>
      </c>
      <c r="U191" s="3">
        <v>2604.04</v>
      </c>
      <c r="V191" s="17">
        <v>195.98199600000001</v>
      </c>
      <c r="W191" s="3">
        <v>42.3</v>
      </c>
      <c r="X191" s="3">
        <v>2604.04</v>
      </c>
      <c r="Y191" s="17">
        <v>7.85</v>
      </c>
      <c r="Z191" s="4">
        <v>0</v>
      </c>
      <c r="AA191" s="17">
        <v>6.73</v>
      </c>
      <c r="AB191" s="17">
        <v>10.67</v>
      </c>
      <c r="AC191" s="17">
        <v>14</v>
      </c>
      <c r="AD191" s="5">
        <f t="shared" si="341"/>
        <v>967266.97200000007</v>
      </c>
      <c r="AE191" s="17">
        <f t="shared" si="342"/>
        <v>109477.61999999998</v>
      </c>
      <c r="AF191" s="17">
        <f t="shared" si="343"/>
        <v>185253.30599999998</v>
      </c>
      <c r="AG191" s="17">
        <f t="shared" si="344"/>
        <v>288291.06599999999</v>
      </c>
      <c r="AH191" s="17">
        <f t="shared" si="345"/>
        <v>148331.44199999998</v>
      </c>
      <c r="AI191" s="17">
        <f t="shared" si="346"/>
        <v>67618.53</v>
      </c>
      <c r="AJ191" s="17">
        <f t="shared" si="347"/>
        <v>38853.822</v>
      </c>
      <c r="AK191" s="17">
        <f t="shared" si="348"/>
        <v>123859.97399999999</v>
      </c>
      <c r="AL191" s="17">
        <f t="shared" si="349"/>
        <v>5581.2119999999995</v>
      </c>
      <c r="AN191" s="96">
        <f>SUMIF('Page 1'!$L:$L,$B:$B,'Page 1'!$S:$S)</f>
        <v>48.44</v>
      </c>
      <c r="AO191" s="237">
        <f>SUMIF(СиР!$T$25:$Z$25,$AN$5:$AN$244,СиР!$T$26:$Z$26)</f>
        <v>18.489999999999998</v>
      </c>
      <c r="AP191" s="238"/>
      <c r="AQ191" s="96">
        <f>SUMIF(СиР!$T$25:$Z$25,$AN$5:$AN$244,СиР!$T$28:$Z$28)</f>
        <v>6.67</v>
      </c>
      <c r="AR191" s="96">
        <f>SUMIF(СиР!$T$25:$Z$25,$AN$5:$AN$244,СиР!$T$29:$Z$29)</f>
        <v>1.53</v>
      </c>
      <c r="AS191" s="96">
        <f>SUMIF(СиР!$T$25:$Z$25,$AN$5:$AN$244,СиР!$T$30:$Z$30)</f>
        <v>0.32</v>
      </c>
      <c r="AT191" s="96">
        <f>SUMIF(СиР!$T$25:$Z$25,$AN$5:$AN$244,СиР!$T$31:$Z$31)</f>
        <v>0.87</v>
      </c>
      <c r="AU191" s="96">
        <f>SUMIF(СиР!$T$25:$Z$25,$AN$5:$AN$244,СиР!$T$32:$Z$32)</f>
        <v>5.01</v>
      </c>
      <c r="AV191" s="96">
        <f>SUMIF(СиР!$T$25:$Z$25,$AN$5:$AN$244,СиР!$T$33:$Z$33)</f>
        <v>4.99</v>
      </c>
      <c r="AW191" s="96">
        <f>SUMIF(СиР!$T$25:$Z$25,$AN$5:$AN$244,СиР!$T$34:$Z$34)</f>
        <v>2.7</v>
      </c>
      <c r="AX191" s="96">
        <f>SUMIF(СиР!$T$25:$Z$25,$AN$5:$AN$244,СиР!$T$35:$Z$35)</f>
        <v>6.46</v>
      </c>
      <c r="AY191" s="96">
        <f>SUMIF(СиР!$T$25:$Z$25,$AN$5:$AN$244,СиР!$T$36:$Z$36)</f>
        <v>0.47</v>
      </c>
      <c r="AZ191" s="98">
        <f>SUMIF(СиР!$T$25:$Z$25,$AN$5:$AN$244,СиР!$T$37:$Z$37)</f>
        <v>0.93</v>
      </c>
      <c r="BA191" s="96">
        <f t="shared" si="371"/>
        <v>54.88252</v>
      </c>
      <c r="BB191" s="237">
        <f t="shared" si="313"/>
        <v>20.949169999999999</v>
      </c>
      <c r="BC191" s="238">
        <f t="shared" si="314"/>
        <v>0</v>
      </c>
      <c r="BD191" s="96">
        <f t="shared" si="315"/>
        <v>7.5571100000000007</v>
      </c>
      <c r="BE191" s="96">
        <f t="shared" si="316"/>
        <v>1.7334900000000002</v>
      </c>
      <c r="BF191" s="96">
        <f t="shared" si="317"/>
        <v>0.36256000000000005</v>
      </c>
      <c r="BG191" s="96">
        <f t="shared" si="318"/>
        <v>0.98571000000000009</v>
      </c>
      <c r="BH191" s="96">
        <f t="shared" si="319"/>
        <v>5.6763300000000001</v>
      </c>
      <c r="BI191" s="96">
        <f t="shared" si="320"/>
        <v>5.65367</v>
      </c>
      <c r="BJ191" s="96">
        <f t="shared" si="321"/>
        <v>3.0591000000000004</v>
      </c>
      <c r="BK191" s="96">
        <f t="shared" si="322"/>
        <v>7.3191800000000002</v>
      </c>
      <c r="BL191" s="96">
        <f t="shared" si="323"/>
        <v>0.53250999999999993</v>
      </c>
      <c r="BM191" s="98">
        <f t="shared" si="324"/>
        <v>1.05369</v>
      </c>
      <c r="BN191" s="113">
        <f t="shared" si="325"/>
        <v>2310139.4940400003</v>
      </c>
      <c r="BO191" s="250">
        <f t="shared" si="372"/>
        <v>881801.80108999985</v>
      </c>
      <c r="BP191" s="250">
        <f t="shared" si="373"/>
        <v>0</v>
      </c>
      <c r="BQ191" s="113">
        <f t="shared" si="374"/>
        <v>318097.24247</v>
      </c>
      <c r="BR191" s="113">
        <f t="shared" si="375"/>
        <v>72966.833729999998</v>
      </c>
      <c r="BS191" s="113">
        <f t="shared" si="376"/>
        <v>15261.037119999999</v>
      </c>
      <c r="BT191" s="113">
        <f t="shared" si="377"/>
        <v>41490.944670000004</v>
      </c>
      <c r="BU191" s="113">
        <f t="shared" si="378"/>
        <v>238930.61240999997</v>
      </c>
      <c r="BV191" s="113">
        <f t="shared" si="379"/>
        <v>237976.79759</v>
      </c>
      <c r="BW191" s="113">
        <f t="shared" si="380"/>
        <v>128765.00070000002</v>
      </c>
      <c r="BX191" s="113">
        <f t="shared" si="381"/>
        <v>308082.18686000002</v>
      </c>
      <c r="BY191" s="113">
        <f t="shared" si="382"/>
        <v>22414.648269999994</v>
      </c>
      <c r="BZ191" s="113">
        <f t="shared" si="383"/>
        <v>44352.389129999996</v>
      </c>
    </row>
    <row r="192" spans="1:78" ht="12" customHeight="1" x14ac:dyDescent="0.25">
      <c r="A192" s="18">
        <f t="shared" si="326"/>
        <v>188</v>
      </c>
      <c r="B192" s="6" t="s">
        <v>154</v>
      </c>
      <c r="C192" s="10">
        <f t="shared" si="327"/>
        <v>4230.2</v>
      </c>
      <c r="D192" s="7">
        <v>4230.2</v>
      </c>
      <c r="E192" s="7">
        <v>0</v>
      </c>
      <c r="F192" s="7">
        <v>712.9</v>
      </c>
      <c r="G192" s="18" t="s">
        <v>287</v>
      </c>
      <c r="H192" s="16">
        <v>3</v>
      </c>
      <c r="I192" s="16" t="s">
        <v>276</v>
      </c>
      <c r="J192" s="5">
        <v>45.06</v>
      </c>
      <c r="K192" s="17">
        <v>5.0999999999999996</v>
      </c>
      <c r="L192" s="17">
        <v>8.6300000000000008</v>
      </c>
      <c r="M192" s="17">
        <v>13.43</v>
      </c>
      <c r="N192" s="17">
        <v>6.91</v>
      </c>
      <c r="O192" s="17">
        <v>3.15</v>
      </c>
      <c r="P192" s="17">
        <v>1.81</v>
      </c>
      <c r="Q192" s="17">
        <v>5.77</v>
      </c>
      <c r="R192" s="17">
        <v>0.26</v>
      </c>
      <c r="S192" s="3">
        <v>40</v>
      </c>
      <c r="T192" s="3">
        <v>40</v>
      </c>
      <c r="U192" s="3">
        <v>2604.04</v>
      </c>
      <c r="V192" s="17">
        <v>195.98199600000001</v>
      </c>
      <c r="W192" s="3">
        <v>42.3</v>
      </c>
      <c r="X192" s="3">
        <v>2604.04</v>
      </c>
      <c r="Y192" s="17">
        <v>7.85</v>
      </c>
      <c r="Z192" s="4">
        <v>0</v>
      </c>
      <c r="AA192" s="17">
        <v>6.73</v>
      </c>
      <c r="AB192" s="17">
        <v>10.67</v>
      </c>
      <c r="AC192" s="17">
        <v>14</v>
      </c>
      <c r="AD192" s="5">
        <f t="shared" si="341"/>
        <v>1143676.872</v>
      </c>
      <c r="AE192" s="17">
        <f t="shared" si="342"/>
        <v>129444.11999999998</v>
      </c>
      <c r="AF192" s="17">
        <f t="shared" si="343"/>
        <v>219039.75600000002</v>
      </c>
      <c r="AG192" s="17">
        <f t="shared" si="344"/>
        <v>340869.51599999995</v>
      </c>
      <c r="AH192" s="17">
        <f t="shared" si="345"/>
        <v>175384.092</v>
      </c>
      <c r="AI192" s="17">
        <f t="shared" si="346"/>
        <v>79950.78</v>
      </c>
      <c r="AJ192" s="17">
        <f t="shared" si="347"/>
        <v>45939.972000000002</v>
      </c>
      <c r="AK192" s="17">
        <f t="shared" si="348"/>
        <v>146449.52399999998</v>
      </c>
      <c r="AL192" s="17">
        <f t="shared" si="349"/>
        <v>6599.112000000001</v>
      </c>
      <c r="AN192" s="96">
        <f>SUMIF('Page 1'!$L:$L,$B:$B,'Page 1'!$S:$S)</f>
        <v>48.44</v>
      </c>
      <c r="AO192" s="237">
        <f>SUMIF(СиР!$T$25:$Z$25,$AN$5:$AN$244,СиР!$T$26:$Z$26)</f>
        <v>18.489999999999998</v>
      </c>
      <c r="AP192" s="238"/>
      <c r="AQ192" s="96">
        <f>SUMIF(СиР!$T$25:$Z$25,$AN$5:$AN$244,СиР!$T$28:$Z$28)</f>
        <v>6.67</v>
      </c>
      <c r="AR192" s="96">
        <f>SUMIF(СиР!$T$25:$Z$25,$AN$5:$AN$244,СиР!$T$29:$Z$29)</f>
        <v>1.53</v>
      </c>
      <c r="AS192" s="96">
        <f>SUMIF(СиР!$T$25:$Z$25,$AN$5:$AN$244,СиР!$T$30:$Z$30)</f>
        <v>0.32</v>
      </c>
      <c r="AT192" s="96">
        <f>SUMIF(СиР!$T$25:$Z$25,$AN$5:$AN$244,СиР!$T$31:$Z$31)</f>
        <v>0.87</v>
      </c>
      <c r="AU192" s="96">
        <f>SUMIF(СиР!$T$25:$Z$25,$AN$5:$AN$244,СиР!$T$32:$Z$32)</f>
        <v>5.01</v>
      </c>
      <c r="AV192" s="96">
        <f>SUMIF(СиР!$T$25:$Z$25,$AN$5:$AN$244,СиР!$T$33:$Z$33)</f>
        <v>4.99</v>
      </c>
      <c r="AW192" s="96">
        <f>SUMIF(СиР!$T$25:$Z$25,$AN$5:$AN$244,СиР!$T$34:$Z$34)</f>
        <v>2.7</v>
      </c>
      <c r="AX192" s="96">
        <f>SUMIF(СиР!$T$25:$Z$25,$AN$5:$AN$244,СиР!$T$35:$Z$35)</f>
        <v>6.46</v>
      </c>
      <c r="AY192" s="96">
        <f>SUMIF(СиР!$T$25:$Z$25,$AN$5:$AN$244,СиР!$T$36:$Z$36)</f>
        <v>0.47</v>
      </c>
      <c r="AZ192" s="98">
        <f>SUMIF(СиР!$T$25:$Z$25,$AN$5:$AN$244,СиР!$T$37:$Z$37)</f>
        <v>0.93</v>
      </c>
      <c r="BA192" s="96">
        <f t="shared" si="371"/>
        <v>54.88252</v>
      </c>
      <c r="BB192" s="237">
        <f t="shared" si="313"/>
        <v>20.949169999999999</v>
      </c>
      <c r="BC192" s="238">
        <f t="shared" si="314"/>
        <v>0</v>
      </c>
      <c r="BD192" s="96">
        <f t="shared" si="315"/>
        <v>7.5571100000000007</v>
      </c>
      <c r="BE192" s="96">
        <f t="shared" si="316"/>
        <v>1.7334900000000002</v>
      </c>
      <c r="BF192" s="96">
        <f t="shared" si="317"/>
        <v>0.36256000000000005</v>
      </c>
      <c r="BG192" s="96">
        <f t="shared" si="318"/>
        <v>0.98571000000000009</v>
      </c>
      <c r="BH192" s="96">
        <f t="shared" si="319"/>
        <v>5.6763300000000001</v>
      </c>
      <c r="BI192" s="96">
        <f t="shared" si="320"/>
        <v>5.65367</v>
      </c>
      <c r="BJ192" s="96">
        <f t="shared" si="321"/>
        <v>3.0591000000000004</v>
      </c>
      <c r="BK192" s="96">
        <f t="shared" si="322"/>
        <v>7.3191800000000002</v>
      </c>
      <c r="BL192" s="96">
        <f t="shared" si="323"/>
        <v>0.53250999999999993</v>
      </c>
      <c r="BM192" s="98">
        <f t="shared" si="324"/>
        <v>1.05369</v>
      </c>
      <c r="BN192" s="113">
        <f t="shared" si="325"/>
        <v>2731462.1370399999</v>
      </c>
      <c r="BO192" s="250">
        <f t="shared" si="372"/>
        <v>1042624.5853399999</v>
      </c>
      <c r="BP192" s="250">
        <f t="shared" si="373"/>
        <v>0</v>
      </c>
      <c r="BQ192" s="113">
        <f t="shared" si="374"/>
        <v>376111.73522000003</v>
      </c>
      <c r="BR192" s="113">
        <f t="shared" si="375"/>
        <v>86274.505980000002</v>
      </c>
      <c r="BS192" s="113">
        <f t="shared" si="376"/>
        <v>18044.341120000001</v>
      </c>
      <c r="BT192" s="113">
        <f t="shared" si="377"/>
        <v>49058.05242</v>
      </c>
      <c r="BU192" s="113">
        <f t="shared" si="378"/>
        <v>282506.71565999999</v>
      </c>
      <c r="BV192" s="113">
        <f t="shared" si="379"/>
        <v>281378.94433999999</v>
      </c>
      <c r="BW192" s="113">
        <f t="shared" si="380"/>
        <v>152249.12820000004</v>
      </c>
      <c r="BX192" s="113">
        <f t="shared" si="381"/>
        <v>364270.13636</v>
      </c>
      <c r="BY192" s="113">
        <f t="shared" si="382"/>
        <v>26502.626019999992</v>
      </c>
      <c r="BZ192" s="113">
        <f t="shared" si="383"/>
        <v>52441.366379999992</v>
      </c>
    </row>
    <row r="193" spans="1:78" ht="12" customHeight="1" x14ac:dyDescent="0.25">
      <c r="A193" s="18">
        <f t="shared" si="326"/>
        <v>189</v>
      </c>
      <c r="B193" s="6" t="s">
        <v>155</v>
      </c>
      <c r="C193" s="10">
        <f t="shared" si="327"/>
        <v>5455.0599999999995</v>
      </c>
      <c r="D193" s="7">
        <v>5434.9</v>
      </c>
      <c r="E193" s="7">
        <v>20.16</v>
      </c>
      <c r="F193" s="7">
        <v>1224.5999999999999</v>
      </c>
      <c r="G193" s="18" t="s">
        <v>287</v>
      </c>
      <c r="H193" s="16">
        <v>3</v>
      </c>
      <c r="I193" s="16" t="s">
        <v>276</v>
      </c>
      <c r="J193" s="5">
        <v>45.06</v>
      </c>
      <c r="K193" s="17">
        <v>5.0999999999999996</v>
      </c>
      <c r="L193" s="17">
        <v>8.6300000000000008</v>
      </c>
      <c r="M193" s="17">
        <v>13.43</v>
      </c>
      <c r="N193" s="17">
        <v>6.91</v>
      </c>
      <c r="O193" s="17">
        <v>3.15</v>
      </c>
      <c r="P193" s="17">
        <v>1.81</v>
      </c>
      <c r="Q193" s="17">
        <v>5.77</v>
      </c>
      <c r="R193" s="17">
        <v>0.26</v>
      </c>
      <c r="S193" s="3">
        <v>40</v>
      </c>
      <c r="T193" s="3">
        <v>40</v>
      </c>
      <c r="U193" s="3">
        <v>2604.04</v>
      </c>
      <c r="V193" s="17">
        <v>195.98199600000001</v>
      </c>
      <c r="W193" s="3">
        <v>42.3</v>
      </c>
      <c r="X193" s="3">
        <v>2604.04</v>
      </c>
      <c r="Y193" s="17">
        <v>7.85</v>
      </c>
      <c r="Z193" s="4">
        <v>0</v>
      </c>
      <c r="AA193" s="17">
        <v>6.73</v>
      </c>
      <c r="AB193" s="17">
        <v>10.67</v>
      </c>
      <c r="AC193" s="17">
        <v>14</v>
      </c>
      <c r="AD193" s="5">
        <f t="shared" si="341"/>
        <v>1474830.0216000001</v>
      </c>
      <c r="AE193" s="17">
        <f t="shared" si="342"/>
        <v>166924.83599999998</v>
      </c>
      <c r="AF193" s="17">
        <f t="shared" si="343"/>
        <v>282463.00680000003</v>
      </c>
      <c r="AG193" s="17">
        <f t="shared" si="344"/>
        <v>439568.73479999998</v>
      </c>
      <c r="AH193" s="17">
        <f t="shared" si="345"/>
        <v>226166.78759999998</v>
      </c>
      <c r="AI193" s="17">
        <f t="shared" si="346"/>
        <v>103100.63399999999</v>
      </c>
      <c r="AJ193" s="17">
        <f t="shared" si="347"/>
        <v>59241.951599999993</v>
      </c>
      <c r="AK193" s="17">
        <f t="shared" si="348"/>
        <v>188854.17719999998</v>
      </c>
      <c r="AL193" s="17">
        <f t="shared" si="349"/>
        <v>8509.8935999999994</v>
      </c>
      <c r="AN193" s="96">
        <f>SUMIF('Page 1'!$L:$L,$B:$B,'Page 1'!$S:$S)</f>
        <v>48.44</v>
      </c>
      <c r="AO193" s="237">
        <f>SUMIF(СиР!$T$25:$Z$25,$AN$5:$AN$244,СиР!$T$26:$Z$26)</f>
        <v>18.489999999999998</v>
      </c>
      <c r="AP193" s="238"/>
      <c r="AQ193" s="96">
        <f>SUMIF(СиР!$T$25:$Z$25,$AN$5:$AN$244,СиР!$T$28:$Z$28)</f>
        <v>6.67</v>
      </c>
      <c r="AR193" s="96">
        <f>SUMIF(СиР!$T$25:$Z$25,$AN$5:$AN$244,СиР!$T$29:$Z$29)</f>
        <v>1.53</v>
      </c>
      <c r="AS193" s="96">
        <f>SUMIF(СиР!$T$25:$Z$25,$AN$5:$AN$244,СиР!$T$30:$Z$30)</f>
        <v>0.32</v>
      </c>
      <c r="AT193" s="96">
        <f>SUMIF(СиР!$T$25:$Z$25,$AN$5:$AN$244,СиР!$T$31:$Z$31)</f>
        <v>0.87</v>
      </c>
      <c r="AU193" s="96">
        <f>SUMIF(СиР!$T$25:$Z$25,$AN$5:$AN$244,СиР!$T$32:$Z$32)</f>
        <v>5.01</v>
      </c>
      <c r="AV193" s="96">
        <f>SUMIF(СиР!$T$25:$Z$25,$AN$5:$AN$244,СиР!$T$33:$Z$33)</f>
        <v>4.99</v>
      </c>
      <c r="AW193" s="96">
        <f>SUMIF(СиР!$T$25:$Z$25,$AN$5:$AN$244,СиР!$T$34:$Z$34)</f>
        <v>2.7</v>
      </c>
      <c r="AX193" s="96">
        <f>SUMIF(СиР!$T$25:$Z$25,$AN$5:$AN$244,СиР!$T$35:$Z$35)</f>
        <v>6.46</v>
      </c>
      <c r="AY193" s="96">
        <f>SUMIF(СиР!$T$25:$Z$25,$AN$5:$AN$244,СиР!$T$36:$Z$36)</f>
        <v>0.47</v>
      </c>
      <c r="AZ193" s="98">
        <f>SUMIF(СиР!$T$25:$Z$25,$AN$5:$AN$244,СиР!$T$37:$Z$37)</f>
        <v>0.93</v>
      </c>
      <c r="BA193" s="96">
        <f t="shared" si="371"/>
        <v>54.88252</v>
      </c>
      <c r="BB193" s="237">
        <f t="shared" si="313"/>
        <v>20.949169999999999</v>
      </c>
      <c r="BC193" s="238">
        <f t="shared" si="314"/>
        <v>0</v>
      </c>
      <c r="BD193" s="96">
        <f t="shared" si="315"/>
        <v>7.5571100000000007</v>
      </c>
      <c r="BE193" s="96">
        <f t="shared" si="316"/>
        <v>1.7334900000000002</v>
      </c>
      <c r="BF193" s="96">
        <f t="shared" si="317"/>
        <v>0.36256000000000005</v>
      </c>
      <c r="BG193" s="96">
        <f t="shared" si="318"/>
        <v>0.98571000000000009</v>
      </c>
      <c r="BH193" s="96">
        <f t="shared" si="319"/>
        <v>5.6763300000000001</v>
      </c>
      <c r="BI193" s="96">
        <f t="shared" si="320"/>
        <v>5.65367</v>
      </c>
      <c r="BJ193" s="96">
        <f t="shared" si="321"/>
        <v>3.0591000000000004</v>
      </c>
      <c r="BK193" s="96">
        <f t="shared" si="322"/>
        <v>7.3191800000000002</v>
      </c>
      <c r="BL193" s="96">
        <f t="shared" si="323"/>
        <v>0.53250999999999993</v>
      </c>
      <c r="BM193" s="98">
        <f t="shared" si="324"/>
        <v>1.05369</v>
      </c>
      <c r="BN193" s="113">
        <f t="shared" si="325"/>
        <v>3522360.6083119996</v>
      </c>
      <c r="BO193" s="250">
        <f t="shared" si="372"/>
        <v>1344517.9118019997</v>
      </c>
      <c r="BP193" s="250">
        <f t="shared" si="373"/>
        <v>0</v>
      </c>
      <c r="BQ193" s="113">
        <f t="shared" si="374"/>
        <v>485015.38516599999</v>
      </c>
      <c r="BR193" s="113">
        <f t="shared" si="375"/>
        <v>111255.40319399998</v>
      </c>
      <c r="BS193" s="113">
        <f t="shared" si="376"/>
        <v>23269.103936</v>
      </c>
      <c r="BT193" s="113">
        <f t="shared" si="377"/>
        <v>63262.876325999998</v>
      </c>
      <c r="BU193" s="113">
        <f t="shared" si="378"/>
        <v>364306.90849799995</v>
      </c>
      <c r="BV193" s="113">
        <f t="shared" si="379"/>
        <v>362852.58950199996</v>
      </c>
      <c r="BW193" s="113">
        <f t="shared" si="380"/>
        <v>196333.06446000002</v>
      </c>
      <c r="BX193" s="113">
        <f t="shared" si="381"/>
        <v>469745.03570799995</v>
      </c>
      <c r="BY193" s="113">
        <f t="shared" si="382"/>
        <v>34176.496405999991</v>
      </c>
      <c r="BZ193" s="113">
        <f t="shared" si="383"/>
        <v>67625.833313999989</v>
      </c>
    </row>
    <row r="194" spans="1:78" ht="12" customHeight="1" x14ac:dyDescent="0.25">
      <c r="A194" s="18">
        <f t="shared" si="326"/>
        <v>190</v>
      </c>
      <c r="B194" s="6" t="s">
        <v>156</v>
      </c>
      <c r="C194" s="10">
        <f t="shared" si="327"/>
        <v>4167.5</v>
      </c>
      <c r="D194" s="7">
        <v>4167.5</v>
      </c>
      <c r="E194" s="7">
        <v>0</v>
      </c>
      <c r="F194" s="7">
        <v>1164.5999999999999</v>
      </c>
      <c r="G194" s="18" t="s">
        <v>287</v>
      </c>
      <c r="H194" s="16">
        <v>3</v>
      </c>
      <c r="I194" s="16" t="s">
        <v>276</v>
      </c>
      <c r="J194" s="5">
        <v>45.06</v>
      </c>
      <c r="K194" s="17">
        <v>5.0999999999999996</v>
      </c>
      <c r="L194" s="17">
        <v>8.6300000000000008</v>
      </c>
      <c r="M194" s="17">
        <v>13.43</v>
      </c>
      <c r="N194" s="17">
        <v>6.91</v>
      </c>
      <c r="O194" s="17">
        <v>3.15</v>
      </c>
      <c r="P194" s="17">
        <v>1.81</v>
      </c>
      <c r="Q194" s="17">
        <v>5.77</v>
      </c>
      <c r="R194" s="17">
        <v>0.26</v>
      </c>
      <c r="S194" s="3">
        <v>40</v>
      </c>
      <c r="T194" s="3">
        <v>40</v>
      </c>
      <c r="U194" s="3">
        <v>2604.04</v>
      </c>
      <c r="V194" s="17">
        <v>195.98199600000001</v>
      </c>
      <c r="W194" s="3">
        <v>42.3</v>
      </c>
      <c r="X194" s="3">
        <v>2604.04</v>
      </c>
      <c r="Y194" s="17">
        <v>7.85</v>
      </c>
      <c r="Z194" s="4">
        <v>0</v>
      </c>
      <c r="AA194" s="17">
        <v>6.73</v>
      </c>
      <c r="AB194" s="17">
        <v>10.67</v>
      </c>
      <c r="AC194" s="17">
        <v>14</v>
      </c>
      <c r="AD194" s="5">
        <f t="shared" si="341"/>
        <v>1126725.3</v>
      </c>
      <c r="AE194" s="17">
        <f t="shared" si="342"/>
        <v>127525.5</v>
      </c>
      <c r="AF194" s="17">
        <f t="shared" si="343"/>
        <v>215793.15000000002</v>
      </c>
      <c r="AG194" s="17">
        <f t="shared" si="344"/>
        <v>335817.15</v>
      </c>
      <c r="AH194" s="17">
        <f t="shared" si="345"/>
        <v>172784.55</v>
      </c>
      <c r="AI194" s="17">
        <f t="shared" si="346"/>
        <v>78765.75</v>
      </c>
      <c r="AJ194" s="17">
        <f t="shared" si="347"/>
        <v>45259.05</v>
      </c>
      <c r="AK194" s="17">
        <f t="shared" si="348"/>
        <v>144278.84999999998</v>
      </c>
      <c r="AL194" s="17">
        <f t="shared" si="349"/>
        <v>6501.2999999999993</v>
      </c>
      <c r="AN194" s="96">
        <f>SUMIF('Page 1'!$L:$L,$B:$B,'Page 1'!$S:$S)</f>
        <v>48.44</v>
      </c>
      <c r="AO194" s="237">
        <f>SUMIF(СиР!$T$25:$Z$25,$AN$5:$AN$244,СиР!$T$26:$Z$26)</f>
        <v>18.489999999999998</v>
      </c>
      <c r="AP194" s="238"/>
      <c r="AQ194" s="96">
        <f>SUMIF(СиР!$T$25:$Z$25,$AN$5:$AN$244,СиР!$T$28:$Z$28)</f>
        <v>6.67</v>
      </c>
      <c r="AR194" s="96">
        <f>SUMIF(СиР!$T$25:$Z$25,$AN$5:$AN$244,СиР!$T$29:$Z$29)</f>
        <v>1.53</v>
      </c>
      <c r="AS194" s="96">
        <f>SUMIF(СиР!$T$25:$Z$25,$AN$5:$AN$244,СиР!$T$30:$Z$30)</f>
        <v>0.32</v>
      </c>
      <c r="AT194" s="96">
        <f>SUMIF(СиР!$T$25:$Z$25,$AN$5:$AN$244,СиР!$T$31:$Z$31)</f>
        <v>0.87</v>
      </c>
      <c r="AU194" s="96">
        <f>SUMIF(СиР!$T$25:$Z$25,$AN$5:$AN$244,СиР!$T$32:$Z$32)</f>
        <v>5.01</v>
      </c>
      <c r="AV194" s="96">
        <f>SUMIF(СиР!$T$25:$Z$25,$AN$5:$AN$244,СиР!$T$33:$Z$33)</f>
        <v>4.99</v>
      </c>
      <c r="AW194" s="96">
        <f>SUMIF(СиР!$T$25:$Z$25,$AN$5:$AN$244,СиР!$T$34:$Z$34)</f>
        <v>2.7</v>
      </c>
      <c r="AX194" s="96">
        <f>SUMIF(СиР!$T$25:$Z$25,$AN$5:$AN$244,СиР!$T$35:$Z$35)</f>
        <v>6.46</v>
      </c>
      <c r="AY194" s="96">
        <f>SUMIF(СиР!$T$25:$Z$25,$AN$5:$AN$244,СиР!$T$36:$Z$36)</f>
        <v>0.47</v>
      </c>
      <c r="AZ194" s="98">
        <f>SUMIF(СиР!$T$25:$Z$25,$AN$5:$AN$244,СиР!$T$37:$Z$37)</f>
        <v>0.93</v>
      </c>
      <c r="BA194" s="96">
        <f t="shared" si="371"/>
        <v>54.88252</v>
      </c>
      <c r="BB194" s="237">
        <f t="shared" si="313"/>
        <v>20.949169999999999</v>
      </c>
      <c r="BC194" s="238">
        <f t="shared" si="314"/>
        <v>0</v>
      </c>
      <c r="BD194" s="96">
        <f t="shared" si="315"/>
        <v>7.5571100000000007</v>
      </c>
      <c r="BE194" s="96">
        <f t="shared" si="316"/>
        <v>1.7334900000000002</v>
      </c>
      <c r="BF194" s="96">
        <f t="shared" si="317"/>
        <v>0.36256000000000005</v>
      </c>
      <c r="BG194" s="96">
        <f t="shared" si="318"/>
        <v>0.98571000000000009</v>
      </c>
      <c r="BH194" s="96">
        <f t="shared" si="319"/>
        <v>5.6763300000000001</v>
      </c>
      <c r="BI194" s="96">
        <f t="shared" si="320"/>
        <v>5.65367</v>
      </c>
      <c r="BJ194" s="96">
        <f t="shared" si="321"/>
        <v>3.0591000000000004</v>
      </c>
      <c r="BK194" s="96">
        <f t="shared" si="322"/>
        <v>7.3191800000000002</v>
      </c>
      <c r="BL194" s="96">
        <f t="shared" si="323"/>
        <v>0.53250999999999993</v>
      </c>
      <c r="BM194" s="98">
        <f t="shared" si="324"/>
        <v>1.05369</v>
      </c>
      <c r="BN194" s="113">
        <f t="shared" si="325"/>
        <v>2690976.4210000006</v>
      </c>
      <c r="BO194" s="250">
        <f t="shared" si="372"/>
        <v>1027170.8097499999</v>
      </c>
      <c r="BP194" s="250">
        <f t="shared" si="373"/>
        <v>0</v>
      </c>
      <c r="BQ194" s="113">
        <f t="shared" si="374"/>
        <v>370537.00925</v>
      </c>
      <c r="BR194" s="113">
        <f t="shared" si="375"/>
        <v>84995.745750000002</v>
      </c>
      <c r="BS194" s="113">
        <f t="shared" si="376"/>
        <v>17776.887999999999</v>
      </c>
      <c r="BT194" s="113">
        <f t="shared" si="377"/>
        <v>48330.914250000002</v>
      </c>
      <c r="BU194" s="113">
        <f t="shared" si="378"/>
        <v>278319.40275000001</v>
      </c>
      <c r="BV194" s="113">
        <f t="shared" si="379"/>
        <v>277208.34724999999</v>
      </c>
      <c r="BW194" s="113">
        <f t="shared" si="380"/>
        <v>149992.49250000002</v>
      </c>
      <c r="BX194" s="113">
        <f t="shared" si="381"/>
        <v>358870.9265</v>
      </c>
      <c r="BY194" s="113">
        <f t="shared" si="382"/>
        <v>26109.804249999994</v>
      </c>
      <c r="BZ194" s="113">
        <f t="shared" si="383"/>
        <v>51664.080749999994</v>
      </c>
    </row>
    <row r="195" spans="1:78" ht="12" customHeight="1" x14ac:dyDescent="0.25">
      <c r="A195" s="18">
        <f t="shared" si="326"/>
        <v>191</v>
      </c>
      <c r="B195" s="6" t="s">
        <v>157</v>
      </c>
      <c r="C195" s="10">
        <f t="shared" si="327"/>
        <v>4184.8</v>
      </c>
      <c r="D195" s="7">
        <v>4184.8</v>
      </c>
      <c r="E195" s="7">
        <v>0</v>
      </c>
      <c r="F195" s="7">
        <v>1100.4000000000001</v>
      </c>
      <c r="G195" s="18" t="s">
        <v>287</v>
      </c>
      <c r="H195" s="16">
        <v>3</v>
      </c>
      <c r="I195" s="16" t="s">
        <v>276</v>
      </c>
      <c r="J195" s="5">
        <v>45.06</v>
      </c>
      <c r="K195" s="17">
        <v>5.0999999999999996</v>
      </c>
      <c r="L195" s="17">
        <v>8.6300000000000008</v>
      </c>
      <c r="M195" s="17">
        <v>13.43</v>
      </c>
      <c r="N195" s="17">
        <v>6.91</v>
      </c>
      <c r="O195" s="17">
        <v>3.15</v>
      </c>
      <c r="P195" s="17">
        <v>1.81</v>
      </c>
      <c r="Q195" s="17">
        <v>5.77</v>
      </c>
      <c r="R195" s="17">
        <v>0.26</v>
      </c>
      <c r="S195" s="3">
        <v>40</v>
      </c>
      <c r="T195" s="3">
        <v>40</v>
      </c>
      <c r="U195" s="3">
        <v>2604.04</v>
      </c>
      <c r="V195" s="17">
        <v>195.98199600000001</v>
      </c>
      <c r="W195" s="3">
        <v>42.3</v>
      </c>
      <c r="X195" s="3">
        <v>2604.04</v>
      </c>
      <c r="Y195" s="17">
        <v>7.85</v>
      </c>
      <c r="Z195" s="4">
        <v>0</v>
      </c>
      <c r="AA195" s="17">
        <v>6.73</v>
      </c>
      <c r="AB195" s="17">
        <v>10.67</v>
      </c>
      <c r="AC195" s="17">
        <v>14</v>
      </c>
      <c r="AD195" s="5">
        <f t="shared" si="341"/>
        <v>1131402.5280000002</v>
      </c>
      <c r="AE195" s="17">
        <f t="shared" si="342"/>
        <v>128054.88</v>
      </c>
      <c r="AF195" s="17">
        <f t="shared" si="343"/>
        <v>216688.94400000005</v>
      </c>
      <c r="AG195" s="17">
        <f t="shared" si="344"/>
        <v>337211.18400000001</v>
      </c>
      <c r="AH195" s="17">
        <f t="shared" si="345"/>
        <v>173501.80800000002</v>
      </c>
      <c r="AI195" s="17">
        <f t="shared" si="346"/>
        <v>79092.72</v>
      </c>
      <c r="AJ195" s="17">
        <f t="shared" si="347"/>
        <v>45446.928</v>
      </c>
      <c r="AK195" s="17">
        <f t="shared" si="348"/>
        <v>144877.77599999998</v>
      </c>
      <c r="AL195" s="17">
        <f t="shared" si="349"/>
        <v>6528.2880000000005</v>
      </c>
      <c r="AN195" s="96">
        <f>SUMIF('Page 1'!$L:$L,$B:$B,'Page 1'!$S:$S)</f>
        <v>48.44</v>
      </c>
      <c r="AO195" s="237">
        <f>SUMIF(СиР!$T$25:$Z$25,$AN$5:$AN$244,СиР!$T$26:$Z$26)</f>
        <v>18.489999999999998</v>
      </c>
      <c r="AP195" s="238"/>
      <c r="AQ195" s="96">
        <f>SUMIF(СиР!$T$25:$Z$25,$AN$5:$AN$244,СиР!$T$28:$Z$28)</f>
        <v>6.67</v>
      </c>
      <c r="AR195" s="96">
        <f>SUMIF(СиР!$T$25:$Z$25,$AN$5:$AN$244,СиР!$T$29:$Z$29)</f>
        <v>1.53</v>
      </c>
      <c r="AS195" s="96">
        <f>SUMIF(СиР!$T$25:$Z$25,$AN$5:$AN$244,СиР!$T$30:$Z$30)</f>
        <v>0.32</v>
      </c>
      <c r="AT195" s="96">
        <f>SUMIF(СиР!$T$25:$Z$25,$AN$5:$AN$244,СиР!$T$31:$Z$31)</f>
        <v>0.87</v>
      </c>
      <c r="AU195" s="96">
        <f>SUMIF(СиР!$T$25:$Z$25,$AN$5:$AN$244,СиР!$T$32:$Z$32)</f>
        <v>5.01</v>
      </c>
      <c r="AV195" s="96">
        <f>SUMIF(СиР!$T$25:$Z$25,$AN$5:$AN$244,СиР!$T$33:$Z$33)</f>
        <v>4.99</v>
      </c>
      <c r="AW195" s="96">
        <f>SUMIF(СиР!$T$25:$Z$25,$AN$5:$AN$244,СиР!$T$34:$Z$34)</f>
        <v>2.7</v>
      </c>
      <c r="AX195" s="96">
        <f>SUMIF(СиР!$T$25:$Z$25,$AN$5:$AN$244,СиР!$T$35:$Z$35)</f>
        <v>6.46</v>
      </c>
      <c r="AY195" s="96">
        <f>SUMIF(СиР!$T$25:$Z$25,$AN$5:$AN$244,СиР!$T$36:$Z$36)</f>
        <v>0.47</v>
      </c>
      <c r="AZ195" s="98">
        <f>SUMIF(СиР!$T$25:$Z$25,$AN$5:$AN$244,СиР!$T$37:$Z$37)</f>
        <v>0.93</v>
      </c>
      <c r="BA195" s="96">
        <f t="shared" si="371"/>
        <v>54.88252</v>
      </c>
      <c r="BB195" s="237">
        <f t="shared" si="313"/>
        <v>20.949169999999999</v>
      </c>
      <c r="BC195" s="238">
        <f t="shared" si="314"/>
        <v>0</v>
      </c>
      <c r="BD195" s="96">
        <f t="shared" si="315"/>
        <v>7.5571100000000007</v>
      </c>
      <c r="BE195" s="96">
        <f t="shared" si="316"/>
        <v>1.7334900000000002</v>
      </c>
      <c r="BF195" s="96">
        <f t="shared" si="317"/>
        <v>0.36256000000000005</v>
      </c>
      <c r="BG195" s="96">
        <f t="shared" si="318"/>
        <v>0.98571000000000009</v>
      </c>
      <c r="BH195" s="96">
        <f t="shared" si="319"/>
        <v>5.6763300000000001</v>
      </c>
      <c r="BI195" s="96">
        <f t="shared" si="320"/>
        <v>5.65367</v>
      </c>
      <c r="BJ195" s="96">
        <f t="shared" si="321"/>
        <v>3.0591000000000004</v>
      </c>
      <c r="BK195" s="96">
        <f t="shared" si="322"/>
        <v>7.3191800000000002</v>
      </c>
      <c r="BL195" s="96">
        <f t="shared" si="323"/>
        <v>0.53250999999999993</v>
      </c>
      <c r="BM195" s="98">
        <f t="shared" si="324"/>
        <v>1.05369</v>
      </c>
      <c r="BN195" s="113">
        <f t="shared" si="325"/>
        <v>2702147.1209599995</v>
      </c>
      <c r="BO195" s="250">
        <f t="shared" si="372"/>
        <v>1031434.77016</v>
      </c>
      <c r="BP195" s="250">
        <f t="shared" si="373"/>
        <v>0</v>
      </c>
      <c r="BQ195" s="113">
        <f t="shared" si="374"/>
        <v>372075.17128000001</v>
      </c>
      <c r="BR195" s="113">
        <f t="shared" si="375"/>
        <v>85348.577520000006</v>
      </c>
      <c r="BS195" s="113">
        <f t="shared" si="376"/>
        <v>17850.68288</v>
      </c>
      <c r="BT195" s="113">
        <f t="shared" si="377"/>
        <v>48531.544080000007</v>
      </c>
      <c r="BU195" s="113">
        <f t="shared" si="378"/>
        <v>279474.75384000002</v>
      </c>
      <c r="BV195" s="113">
        <f t="shared" si="379"/>
        <v>278359.08616000001</v>
      </c>
      <c r="BW195" s="113">
        <f t="shared" si="380"/>
        <v>150615.13680000004</v>
      </c>
      <c r="BX195" s="113">
        <f t="shared" si="381"/>
        <v>360360.66064000002</v>
      </c>
      <c r="BY195" s="113">
        <f t="shared" si="382"/>
        <v>26218.190479999994</v>
      </c>
      <c r="BZ195" s="113">
        <f t="shared" si="383"/>
        <v>51878.547119999996</v>
      </c>
    </row>
    <row r="196" spans="1:78" ht="12" customHeight="1" x14ac:dyDescent="0.25">
      <c r="A196" s="18">
        <f t="shared" si="326"/>
        <v>192</v>
      </c>
      <c r="B196" s="6" t="s">
        <v>158</v>
      </c>
      <c r="C196" s="10">
        <f t="shared" si="327"/>
        <v>5377.9</v>
      </c>
      <c r="D196" s="7">
        <v>5377.9</v>
      </c>
      <c r="E196" s="7">
        <v>0</v>
      </c>
      <c r="F196" s="7">
        <v>1226.3</v>
      </c>
      <c r="G196" s="18" t="s">
        <v>287</v>
      </c>
      <c r="H196" s="16">
        <v>3</v>
      </c>
      <c r="I196" s="16" t="s">
        <v>276</v>
      </c>
      <c r="J196" s="5">
        <v>45.06</v>
      </c>
      <c r="K196" s="17">
        <v>5.0999999999999996</v>
      </c>
      <c r="L196" s="17">
        <v>8.6300000000000008</v>
      </c>
      <c r="M196" s="17">
        <v>13.43</v>
      </c>
      <c r="N196" s="17">
        <v>6.91</v>
      </c>
      <c r="O196" s="17">
        <v>3.15</v>
      </c>
      <c r="P196" s="17">
        <v>1.81</v>
      </c>
      <c r="Q196" s="17">
        <v>5.77</v>
      </c>
      <c r="R196" s="17">
        <v>0.26</v>
      </c>
      <c r="S196" s="3">
        <v>40</v>
      </c>
      <c r="T196" s="3">
        <v>40</v>
      </c>
      <c r="U196" s="3">
        <v>2604.04</v>
      </c>
      <c r="V196" s="17">
        <v>195.98199600000001</v>
      </c>
      <c r="W196" s="3">
        <v>42.3</v>
      </c>
      <c r="X196" s="3">
        <v>2604.04</v>
      </c>
      <c r="Y196" s="17">
        <v>7.85</v>
      </c>
      <c r="Z196" s="4">
        <v>0</v>
      </c>
      <c r="AA196" s="17">
        <v>6.73</v>
      </c>
      <c r="AB196" s="17">
        <v>10.67</v>
      </c>
      <c r="AC196" s="17">
        <v>14</v>
      </c>
      <c r="AD196" s="5">
        <f t="shared" si="341"/>
        <v>1453969.044</v>
      </c>
      <c r="AE196" s="17">
        <f t="shared" si="342"/>
        <v>164563.74</v>
      </c>
      <c r="AF196" s="17">
        <f t="shared" si="343"/>
        <v>278467.66200000001</v>
      </c>
      <c r="AG196" s="17">
        <f t="shared" si="344"/>
        <v>433351.18200000003</v>
      </c>
      <c r="AH196" s="17">
        <f t="shared" si="345"/>
        <v>222967.734</v>
      </c>
      <c r="AI196" s="17">
        <f t="shared" si="346"/>
        <v>101642.31</v>
      </c>
      <c r="AJ196" s="17">
        <f t="shared" si="347"/>
        <v>58403.993999999999</v>
      </c>
      <c r="AK196" s="17">
        <f t="shared" si="348"/>
        <v>186182.89799999999</v>
      </c>
      <c r="AL196" s="17">
        <f t="shared" si="349"/>
        <v>8389.5239999999994</v>
      </c>
      <c r="AN196" s="96">
        <f>SUMIF('Page 1'!$L:$L,$B:$B,'Page 1'!$S:$S)</f>
        <v>48.44</v>
      </c>
      <c r="AO196" s="237">
        <f>SUMIF(СиР!$T$25:$Z$25,$AN$5:$AN$244,СиР!$T$26:$Z$26)</f>
        <v>18.489999999999998</v>
      </c>
      <c r="AP196" s="238"/>
      <c r="AQ196" s="96">
        <f>SUMIF(СиР!$T$25:$Z$25,$AN$5:$AN$244,СиР!$T$28:$Z$28)</f>
        <v>6.67</v>
      </c>
      <c r="AR196" s="96">
        <f>SUMIF(СиР!$T$25:$Z$25,$AN$5:$AN$244,СиР!$T$29:$Z$29)</f>
        <v>1.53</v>
      </c>
      <c r="AS196" s="96">
        <f>SUMIF(СиР!$T$25:$Z$25,$AN$5:$AN$244,СиР!$T$30:$Z$30)</f>
        <v>0.32</v>
      </c>
      <c r="AT196" s="96">
        <f>SUMIF(СиР!$T$25:$Z$25,$AN$5:$AN$244,СиР!$T$31:$Z$31)</f>
        <v>0.87</v>
      </c>
      <c r="AU196" s="96">
        <f>SUMIF(СиР!$T$25:$Z$25,$AN$5:$AN$244,СиР!$T$32:$Z$32)</f>
        <v>5.01</v>
      </c>
      <c r="AV196" s="96">
        <f>SUMIF(СиР!$T$25:$Z$25,$AN$5:$AN$244,СиР!$T$33:$Z$33)</f>
        <v>4.99</v>
      </c>
      <c r="AW196" s="96">
        <f>SUMIF(СиР!$T$25:$Z$25,$AN$5:$AN$244,СиР!$T$34:$Z$34)</f>
        <v>2.7</v>
      </c>
      <c r="AX196" s="96">
        <f>SUMIF(СиР!$T$25:$Z$25,$AN$5:$AN$244,СиР!$T$35:$Z$35)</f>
        <v>6.46</v>
      </c>
      <c r="AY196" s="96">
        <f>SUMIF(СиР!$T$25:$Z$25,$AN$5:$AN$244,СиР!$T$36:$Z$36)</f>
        <v>0.47</v>
      </c>
      <c r="AZ196" s="98">
        <f>SUMIF(СиР!$T$25:$Z$25,$AN$5:$AN$244,СиР!$T$37:$Z$37)</f>
        <v>0.93</v>
      </c>
      <c r="BA196" s="96">
        <f t="shared" si="371"/>
        <v>54.88252</v>
      </c>
      <c r="BB196" s="237">
        <f t="shared" si="313"/>
        <v>20.949169999999999</v>
      </c>
      <c r="BC196" s="238">
        <f t="shared" si="314"/>
        <v>0</v>
      </c>
      <c r="BD196" s="96">
        <f t="shared" si="315"/>
        <v>7.5571100000000007</v>
      </c>
      <c r="BE196" s="96">
        <f t="shared" si="316"/>
        <v>1.7334900000000002</v>
      </c>
      <c r="BF196" s="96">
        <f t="shared" si="317"/>
        <v>0.36256000000000005</v>
      </c>
      <c r="BG196" s="96">
        <f t="shared" si="318"/>
        <v>0.98571000000000009</v>
      </c>
      <c r="BH196" s="96">
        <f t="shared" si="319"/>
        <v>5.6763300000000001</v>
      </c>
      <c r="BI196" s="96">
        <f t="shared" si="320"/>
        <v>5.65367</v>
      </c>
      <c r="BJ196" s="96">
        <f t="shared" si="321"/>
        <v>3.0591000000000004</v>
      </c>
      <c r="BK196" s="96">
        <f t="shared" si="322"/>
        <v>7.3191800000000002</v>
      </c>
      <c r="BL196" s="96">
        <f t="shared" si="323"/>
        <v>0.53250999999999993</v>
      </c>
      <c r="BM196" s="98">
        <f t="shared" si="324"/>
        <v>1.05369</v>
      </c>
      <c r="BN196" s="113">
        <f t="shared" si="325"/>
        <v>3472537.9950799993</v>
      </c>
      <c r="BO196" s="250">
        <f t="shared" si="372"/>
        <v>1325500.1554299998</v>
      </c>
      <c r="BP196" s="250">
        <f t="shared" si="373"/>
        <v>0</v>
      </c>
      <c r="BQ196" s="113">
        <f t="shared" si="374"/>
        <v>478155.00468999997</v>
      </c>
      <c r="BR196" s="113">
        <f t="shared" si="375"/>
        <v>109681.73271</v>
      </c>
      <c r="BS196" s="113">
        <f t="shared" si="376"/>
        <v>22939.970239999999</v>
      </c>
      <c r="BT196" s="113">
        <f t="shared" si="377"/>
        <v>62368.044090000003</v>
      </c>
      <c r="BU196" s="113">
        <f t="shared" si="378"/>
        <v>359153.90906999994</v>
      </c>
      <c r="BV196" s="113">
        <f t="shared" si="379"/>
        <v>357720.16092999995</v>
      </c>
      <c r="BW196" s="113">
        <f t="shared" si="380"/>
        <v>193555.99890000004</v>
      </c>
      <c r="BX196" s="113">
        <f t="shared" si="381"/>
        <v>463100.64921999996</v>
      </c>
      <c r="BY196" s="113">
        <f t="shared" si="382"/>
        <v>33693.081289999987</v>
      </c>
      <c r="BZ196" s="113">
        <f t="shared" si="383"/>
        <v>66669.288509999984</v>
      </c>
    </row>
    <row r="197" spans="1:78" ht="12" customHeight="1" x14ac:dyDescent="0.25">
      <c r="A197" s="18">
        <f t="shared" si="326"/>
        <v>193</v>
      </c>
      <c r="B197" s="6" t="s">
        <v>159</v>
      </c>
      <c r="C197" s="10">
        <f t="shared" si="327"/>
        <v>5357</v>
      </c>
      <c r="D197" s="7">
        <v>5357</v>
      </c>
      <c r="E197" s="7">
        <v>0</v>
      </c>
      <c r="F197" s="7">
        <v>1216.7</v>
      </c>
      <c r="G197" s="18" t="s">
        <v>287</v>
      </c>
      <c r="H197" s="16">
        <v>3</v>
      </c>
      <c r="I197" s="16" t="s">
        <v>276</v>
      </c>
      <c r="J197" s="5">
        <v>45.06</v>
      </c>
      <c r="K197" s="17">
        <v>5.0999999999999996</v>
      </c>
      <c r="L197" s="17">
        <v>8.6300000000000008</v>
      </c>
      <c r="M197" s="17">
        <v>13.43</v>
      </c>
      <c r="N197" s="17">
        <v>6.91</v>
      </c>
      <c r="O197" s="17">
        <v>3.15</v>
      </c>
      <c r="P197" s="17">
        <v>1.81</v>
      </c>
      <c r="Q197" s="17">
        <v>5.77</v>
      </c>
      <c r="R197" s="17">
        <v>0.26</v>
      </c>
      <c r="S197" s="3">
        <v>40</v>
      </c>
      <c r="T197" s="3">
        <v>40</v>
      </c>
      <c r="U197" s="3">
        <v>2604.04</v>
      </c>
      <c r="V197" s="17">
        <v>195.98199600000001</v>
      </c>
      <c r="W197" s="3">
        <v>42.3</v>
      </c>
      <c r="X197" s="3">
        <v>2604.04</v>
      </c>
      <c r="Y197" s="17">
        <v>7.85</v>
      </c>
      <c r="Z197" s="4">
        <v>0</v>
      </c>
      <c r="AA197" s="17">
        <v>6.73</v>
      </c>
      <c r="AB197" s="17">
        <v>10.67</v>
      </c>
      <c r="AC197" s="17">
        <v>14</v>
      </c>
      <c r="AD197" s="5">
        <f t="shared" si="341"/>
        <v>1448318.52</v>
      </c>
      <c r="AE197" s="17">
        <f t="shared" si="342"/>
        <v>163924.19999999998</v>
      </c>
      <c r="AF197" s="17">
        <f t="shared" si="343"/>
        <v>277385.46000000002</v>
      </c>
      <c r="AG197" s="17">
        <f t="shared" si="344"/>
        <v>431667.05999999994</v>
      </c>
      <c r="AH197" s="17">
        <f t="shared" si="345"/>
        <v>222101.22000000003</v>
      </c>
      <c r="AI197" s="17">
        <f t="shared" si="346"/>
        <v>101247.29999999999</v>
      </c>
      <c r="AJ197" s="17">
        <f t="shared" si="347"/>
        <v>58177.020000000004</v>
      </c>
      <c r="AK197" s="17">
        <f t="shared" si="348"/>
        <v>185459.34</v>
      </c>
      <c r="AL197" s="17">
        <f t="shared" si="349"/>
        <v>8356.92</v>
      </c>
      <c r="AN197" s="96">
        <f>SUMIF('Page 1'!$L:$L,$B:$B,'Page 1'!$S:$S)</f>
        <v>48.44</v>
      </c>
      <c r="AO197" s="237">
        <f>SUMIF(СиР!$T$25:$Z$25,$AN$5:$AN$244,СиР!$T$26:$Z$26)</f>
        <v>18.489999999999998</v>
      </c>
      <c r="AP197" s="238"/>
      <c r="AQ197" s="96">
        <f>SUMIF(СиР!$T$25:$Z$25,$AN$5:$AN$244,СиР!$T$28:$Z$28)</f>
        <v>6.67</v>
      </c>
      <c r="AR197" s="96">
        <f>SUMIF(СиР!$T$25:$Z$25,$AN$5:$AN$244,СиР!$T$29:$Z$29)</f>
        <v>1.53</v>
      </c>
      <c r="AS197" s="96">
        <f>SUMIF(СиР!$T$25:$Z$25,$AN$5:$AN$244,СиР!$T$30:$Z$30)</f>
        <v>0.32</v>
      </c>
      <c r="AT197" s="96">
        <f>SUMIF(СиР!$T$25:$Z$25,$AN$5:$AN$244,СиР!$T$31:$Z$31)</f>
        <v>0.87</v>
      </c>
      <c r="AU197" s="96">
        <f>SUMIF(СиР!$T$25:$Z$25,$AN$5:$AN$244,СиР!$T$32:$Z$32)</f>
        <v>5.01</v>
      </c>
      <c r="AV197" s="96">
        <f>SUMIF(СиР!$T$25:$Z$25,$AN$5:$AN$244,СиР!$T$33:$Z$33)</f>
        <v>4.99</v>
      </c>
      <c r="AW197" s="96">
        <f>SUMIF(СиР!$T$25:$Z$25,$AN$5:$AN$244,СиР!$T$34:$Z$34)</f>
        <v>2.7</v>
      </c>
      <c r="AX197" s="96">
        <f>SUMIF(СиР!$T$25:$Z$25,$AN$5:$AN$244,СиР!$T$35:$Z$35)</f>
        <v>6.46</v>
      </c>
      <c r="AY197" s="96">
        <f>SUMIF(СиР!$T$25:$Z$25,$AN$5:$AN$244,СиР!$T$36:$Z$36)</f>
        <v>0.47</v>
      </c>
      <c r="AZ197" s="98">
        <f>SUMIF(СиР!$T$25:$Z$25,$AN$5:$AN$244,СиР!$T$37:$Z$37)</f>
        <v>0.93</v>
      </c>
      <c r="BA197" s="96">
        <f t="shared" si="371"/>
        <v>54.88252</v>
      </c>
      <c r="BB197" s="237">
        <f t="shared" si="313"/>
        <v>20.949169999999999</v>
      </c>
      <c r="BC197" s="238">
        <f t="shared" si="314"/>
        <v>0</v>
      </c>
      <c r="BD197" s="96">
        <f t="shared" si="315"/>
        <v>7.5571100000000007</v>
      </c>
      <c r="BE197" s="96">
        <f t="shared" si="316"/>
        <v>1.7334900000000002</v>
      </c>
      <c r="BF197" s="96">
        <f t="shared" si="317"/>
        <v>0.36256000000000005</v>
      </c>
      <c r="BG197" s="96">
        <f t="shared" si="318"/>
        <v>0.98571000000000009</v>
      </c>
      <c r="BH197" s="96">
        <f t="shared" si="319"/>
        <v>5.6763300000000001</v>
      </c>
      <c r="BI197" s="96">
        <f t="shared" si="320"/>
        <v>5.65367</v>
      </c>
      <c r="BJ197" s="96">
        <f t="shared" si="321"/>
        <v>3.0591000000000004</v>
      </c>
      <c r="BK197" s="96">
        <f t="shared" si="322"/>
        <v>7.3191800000000002</v>
      </c>
      <c r="BL197" s="96">
        <f t="shared" si="323"/>
        <v>0.53250999999999993</v>
      </c>
      <c r="BM197" s="98">
        <f t="shared" si="324"/>
        <v>1.05369</v>
      </c>
      <c r="BN197" s="113">
        <f t="shared" si="325"/>
        <v>3459042.7563999998</v>
      </c>
      <c r="BO197" s="250">
        <f t="shared" si="372"/>
        <v>1320348.8968999998</v>
      </c>
      <c r="BP197" s="250">
        <f t="shared" si="373"/>
        <v>0</v>
      </c>
      <c r="BQ197" s="113">
        <f t="shared" si="374"/>
        <v>476296.76270000002</v>
      </c>
      <c r="BR197" s="113">
        <f t="shared" si="375"/>
        <v>109255.47929999999</v>
      </c>
      <c r="BS197" s="113">
        <f t="shared" si="376"/>
        <v>22850.819200000002</v>
      </c>
      <c r="BT197" s="113">
        <f t="shared" si="377"/>
        <v>62125.664700000008</v>
      </c>
      <c r="BU197" s="113">
        <f t="shared" si="378"/>
        <v>357758.13809999998</v>
      </c>
      <c r="BV197" s="113">
        <f t="shared" si="379"/>
        <v>356329.96189999999</v>
      </c>
      <c r="BW197" s="113">
        <f t="shared" si="380"/>
        <v>192803.78700000004</v>
      </c>
      <c r="BX197" s="113">
        <f t="shared" si="381"/>
        <v>461300.91260000004</v>
      </c>
      <c r="BY197" s="113">
        <f t="shared" si="382"/>
        <v>33562.140699999989</v>
      </c>
      <c r="BZ197" s="113">
        <f t="shared" si="383"/>
        <v>66410.193299999999</v>
      </c>
    </row>
    <row r="198" spans="1:78" ht="12" customHeight="1" x14ac:dyDescent="0.25">
      <c r="A198" s="18">
        <f t="shared" si="326"/>
        <v>194</v>
      </c>
      <c r="B198" s="6" t="s">
        <v>160</v>
      </c>
      <c r="C198" s="10">
        <f t="shared" si="327"/>
        <v>5375</v>
      </c>
      <c r="D198" s="7">
        <v>5375</v>
      </c>
      <c r="E198" s="7">
        <v>0</v>
      </c>
      <c r="F198" s="7">
        <v>2019.6</v>
      </c>
      <c r="G198" s="18" t="s">
        <v>287</v>
      </c>
      <c r="H198" s="16">
        <v>3</v>
      </c>
      <c r="I198" s="16" t="s">
        <v>276</v>
      </c>
      <c r="J198" s="5">
        <v>45.06</v>
      </c>
      <c r="K198" s="17">
        <v>5.0999999999999996</v>
      </c>
      <c r="L198" s="17">
        <v>8.6300000000000008</v>
      </c>
      <c r="M198" s="17">
        <v>13.43</v>
      </c>
      <c r="N198" s="17">
        <v>6.91</v>
      </c>
      <c r="O198" s="17">
        <v>3.15</v>
      </c>
      <c r="P198" s="17">
        <v>1.81</v>
      </c>
      <c r="Q198" s="17">
        <v>5.77</v>
      </c>
      <c r="R198" s="17">
        <v>0.26</v>
      </c>
      <c r="S198" s="3">
        <v>40</v>
      </c>
      <c r="T198" s="3">
        <v>40</v>
      </c>
      <c r="U198" s="3">
        <v>2604.04</v>
      </c>
      <c r="V198" s="17">
        <v>195.98199600000001</v>
      </c>
      <c r="W198" s="3">
        <v>42.3</v>
      </c>
      <c r="X198" s="3">
        <v>2604.04</v>
      </c>
      <c r="Y198" s="17">
        <v>7.85</v>
      </c>
      <c r="Z198" s="4">
        <v>0</v>
      </c>
      <c r="AA198" s="17">
        <v>6.73</v>
      </c>
      <c r="AB198" s="17">
        <v>10.67</v>
      </c>
      <c r="AC198" s="17">
        <v>14</v>
      </c>
      <c r="AD198" s="5">
        <f t="shared" si="341"/>
        <v>1453185</v>
      </c>
      <c r="AE198" s="17">
        <f t="shared" si="342"/>
        <v>164474.99999999997</v>
      </c>
      <c r="AF198" s="17">
        <f t="shared" si="343"/>
        <v>278317.50000000006</v>
      </c>
      <c r="AG198" s="17">
        <f t="shared" si="344"/>
        <v>433117.5</v>
      </c>
      <c r="AH198" s="17">
        <f t="shared" si="345"/>
        <v>222847.5</v>
      </c>
      <c r="AI198" s="17">
        <f t="shared" si="346"/>
        <v>101587.5</v>
      </c>
      <c r="AJ198" s="17">
        <f t="shared" si="347"/>
        <v>58372.5</v>
      </c>
      <c r="AK198" s="17">
        <f t="shared" si="348"/>
        <v>186082.49999999997</v>
      </c>
      <c r="AL198" s="17">
        <f t="shared" si="349"/>
        <v>8385</v>
      </c>
      <c r="AN198" s="96">
        <f>SUMIF('Page 1'!$L:$L,$B:$B,'Page 1'!$S:$S)</f>
        <v>48.44</v>
      </c>
      <c r="AO198" s="237">
        <f>SUMIF(СиР!$T$25:$Z$25,$AN$5:$AN$244,СиР!$T$26:$Z$26)</f>
        <v>18.489999999999998</v>
      </c>
      <c r="AP198" s="238"/>
      <c r="AQ198" s="96">
        <f>SUMIF(СиР!$T$25:$Z$25,$AN$5:$AN$244,СиР!$T$28:$Z$28)</f>
        <v>6.67</v>
      </c>
      <c r="AR198" s="96">
        <f>SUMIF(СиР!$T$25:$Z$25,$AN$5:$AN$244,СиР!$T$29:$Z$29)</f>
        <v>1.53</v>
      </c>
      <c r="AS198" s="96">
        <f>SUMIF(СиР!$T$25:$Z$25,$AN$5:$AN$244,СиР!$T$30:$Z$30)</f>
        <v>0.32</v>
      </c>
      <c r="AT198" s="96">
        <f>SUMIF(СиР!$T$25:$Z$25,$AN$5:$AN$244,СиР!$T$31:$Z$31)</f>
        <v>0.87</v>
      </c>
      <c r="AU198" s="96">
        <f>SUMIF(СиР!$T$25:$Z$25,$AN$5:$AN$244,СиР!$T$32:$Z$32)</f>
        <v>5.01</v>
      </c>
      <c r="AV198" s="96">
        <f>SUMIF(СиР!$T$25:$Z$25,$AN$5:$AN$244,СиР!$T$33:$Z$33)</f>
        <v>4.99</v>
      </c>
      <c r="AW198" s="96">
        <f>SUMIF(СиР!$T$25:$Z$25,$AN$5:$AN$244,СиР!$T$34:$Z$34)</f>
        <v>2.7</v>
      </c>
      <c r="AX198" s="96">
        <f>SUMIF(СиР!$T$25:$Z$25,$AN$5:$AN$244,СиР!$T$35:$Z$35)</f>
        <v>6.46</v>
      </c>
      <c r="AY198" s="96">
        <f>SUMIF(СиР!$T$25:$Z$25,$AN$5:$AN$244,СиР!$T$36:$Z$36)</f>
        <v>0.47</v>
      </c>
      <c r="AZ198" s="98">
        <f>SUMIF(СиР!$T$25:$Z$25,$AN$5:$AN$244,СиР!$T$37:$Z$37)</f>
        <v>0.93</v>
      </c>
      <c r="BA198" s="96">
        <f t="shared" si="371"/>
        <v>54.88252</v>
      </c>
      <c r="BB198" s="237">
        <f t="shared" ref="BB198:BB244" si="384">$BA198*AO198/$AN198</f>
        <v>20.949169999999999</v>
      </c>
      <c r="BC198" s="238">
        <f t="shared" ref="BC198:BC244" si="385">$BA198*AP198/$AN198</f>
        <v>0</v>
      </c>
      <c r="BD198" s="96">
        <f t="shared" ref="BD198:BD244" si="386">$BA198*AQ198/$AN198</f>
        <v>7.5571100000000007</v>
      </c>
      <c r="BE198" s="96">
        <f t="shared" ref="BE198:BE244" si="387">$BA198*AR198/$AN198</f>
        <v>1.7334900000000002</v>
      </c>
      <c r="BF198" s="96">
        <f t="shared" ref="BF198:BF244" si="388">$BA198*AS198/$AN198</f>
        <v>0.36256000000000005</v>
      </c>
      <c r="BG198" s="96">
        <f t="shared" ref="BG198:BG244" si="389">$BA198*AT198/$AN198</f>
        <v>0.98571000000000009</v>
      </c>
      <c r="BH198" s="96">
        <f t="shared" ref="BH198:BH244" si="390">$BA198*AU198/$AN198</f>
        <v>5.6763300000000001</v>
      </c>
      <c r="BI198" s="96">
        <f t="shared" ref="BI198:BI244" si="391">$BA198*AV198/$AN198</f>
        <v>5.65367</v>
      </c>
      <c r="BJ198" s="96">
        <f t="shared" ref="BJ198:BJ244" si="392">$BA198*AW198/$AN198</f>
        <v>3.0591000000000004</v>
      </c>
      <c r="BK198" s="96">
        <f t="shared" ref="BK198:BK244" si="393">$BA198*AX198/$AN198</f>
        <v>7.3191800000000002</v>
      </c>
      <c r="BL198" s="96">
        <f t="shared" ref="BL198:BL244" si="394">$BA198*AY198/$AN198</f>
        <v>0.53250999999999993</v>
      </c>
      <c r="BM198" s="98">
        <f t="shared" ref="BM198:BM244" si="395">$BA198*AZ198/$AN198</f>
        <v>1.05369</v>
      </c>
      <c r="BN198" s="113">
        <f t="shared" ref="BN198:BN244" si="396">SUM(BO198:BZ198)</f>
        <v>3470665.45</v>
      </c>
      <c r="BO198" s="250">
        <f t="shared" si="372"/>
        <v>1324785.3875</v>
      </c>
      <c r="BP198" s="250">
        <f t="shared" si="373"/>
        <v>0</v>
      </c>
      <c r="BQ198" s="113">
        <f t="shared" si="374"/>
        <v>477897.16250000003</v>
      </c>
      <c r="BR198" s="113">
        <f t="shared" si="375"/>
        <v>109622.58749999999</v>
      </c>
      <c r="BS198" s="113">
        <f t="shared" si="376"/>
        <v>22927.599999999999</v>
      </c>
      <c r="BT198" s="113">
        <f t="shared" si="377"/>
        <v>62334.412500000006</v>
      </c>
      <c r="BU198" s="113">
        <f t="shared" si="378"/>
        <v>358960.23749999999</v>
      </c>
      <c r="BV198" s="113">
        <f t="shared" si="379"/>
        <v>357527.26250000001</v>
      </c>
      <c r="BW198" s="113">
        <f t="shared" si="380"/>
        <v>193451.62500000003</v>
      </c>
      <c r="BX198" s="113">
        <f t="shared" si="381"/>
        <v>462850.92499999999</v>
      </c>
      <c r="BY198" s="113">
        <f t="shared" si="382"/>
        <v>33674.912499999991</v>
      </c>
      <c r="BZ198" s="113">
        <f t="shared" si="383"/>
        <v>66633.337499999994</v>
      </c>
    </row>
    <row r="199" spans="1:78" ht="12" customHeight="1" x14ac:dyDescent="0.25">
      <c r="A199" s="18">
        <f t="shared" ref="A199:A244" si="397">A198+1</f>
        <v>195</v>
      </c>
      <c r="B199" s="6" t="s">
        <v>161</v>
      </c>
      <c r="C199" s="10">
        <f t="shared" si="327"/>
        <v>4210.2</v>
      </c>
      <c r="D199" s="7">
        <v>4210.2</v>
      </c>
      <c r="E199" s="7">
        <v>0</v>
      </c>
      <c r="F199" s="7">
        <v>1155.4000000000001</v>
      </c>
      <c r="G199" s="18" t="s">
        <v>287</v>
      </c>
      <c r="H199" s="16">
        <v>3</v>
      </c>
      <c r="I199" s="16" t="s">
        <v>276</v>
      </c>
      <c r="J199" s="5">
        <v>45.06</v>
      </c>
      <c r="K199" s="17">
        <v>5.0999999999999996</v>
      </c>
      <c r="L199" s="17">
        <v>8.6300000000000008</v>
      </c>
      <c r="M199" s="17">
        <v>13.43</v>
      </c>
      <c r="N199" s="17">
        <v>6.91</v>
      </c>
      <c r="O199" s="17">
        <v>3.15</v>
      </c>
      <c r="P199" s="17">
        <v>1.81</v>
      </c>
      <c r="Q199" s="17">
        <v>5.77</v>
      </c>
      <c r="R199" s="17">
        <v>0.26</v>
      </c>
      <c r="S199" s="3">
        <v>40</v>
      </c>
      <c r="T199" s="3">
        <v>40</v>
      </c>
      <c r="U199" s="3">
        <v>2604.04</v>
      </c>
      <c r="V199" s="17">
        <v>195.98199600000001</v>
      </c>
      <c r="W199" s="3">
        <v>42.3</v>
      </c>
      <c r="X199" s="3">
        <v>2604.04</v>
      </c>
      <c r="Y199" s="17">
        <v>7.85</v>
      </c>
      <c r="Z199" s="4">
        <v>0</v>
      </c>
      <c r="AA199" s="17">
        <v>6.73</v>
      </c>
      <c r="AB199" s="17">
        <v>10.67</v>
      </c>
      <c r="AC199" s="17">
        <v>14</v>
      </c>
      <c r="AD199" s="5">
        <f t="shared" si="341"/>
        <v>1138269.672</v>
      </c>
      <c r="AE199" s="17">
        <f t="shared" si="342"/>
        <v>128832.11999999998</v>
      </c>
      <c r="AF199" s="17">
        <f t="shared" si="343"/>
        <v>218004.15600000002</v>
      </c>
      <c r="AG199" s="17">
        <f t="shared" si="344"/>
        <v>339257.91599999997</v>
      </c>
      <c r="AH199" s="17">
        <f t="shared" si="345"/>
        <v>174554.89199999999</v>
      </c>
      <c r="AI199" s="17">
        <f t="shared" si="346"/>
        <v>79572.78</v>
      </c>
      <c r="AJ199" s="17">
        <f t="shared" si="347"/>
        <v>45722.771999999997</v>
      </c>
      <c r="AK199" s="17">
        <f t="shared" si="348"/>
        <v>145757.12399999998</v>
      </c>
      <c r="AL199" s="17">
        <f t="shared" si="349"/>
        <v>6567.9120000000003</v>
      </c>
      <c r="AN199" s="96">
        <f>SUMIF('Page 1'!$L:$L,$B:$B,'Page 1'!$S:$S)</f>
        <v>48.44</v>
      </c>
      <c r="AO199" s="237">
        <f>SUMIF(СиР!$T$25:$Z$25,$AN$5:$AN$244,СиР!$T$26:$Z$26)</f>
        <v>18.489999999999998</v>
      </c>
      <c r="AP199" s="238"/>
      <c r="AQ199" s="96">
        <f>SUMIF(СиР!$T$25:$Z$25,$AN$5:$AN$244,СиР!$T$28:$Z$28)</f>
        <v>6.67</v>
      </c>
      <c r="AR199" s="96">
        <f>SUMIF(СиР!$T$25:$Z$25,$AN$5:$AN$244,СиР!$T$29:$Z$29)</f>
        <v>1.53</v>
      </c>
      <c r="AS199" s="96">
        <f>SUMIF(СиР!$T$25:$Z$25,$AN$5:$AN$244,СиР!$T$30:$Z$30)</f>
        <v>0.32</v>
      </c>
      <c r="AT199" s="96">
        <f>SUMIF(СиР!$T$25:$Z$25,$AN$5:$AN$244,СиР!$T$31:$Z$31)</f>
        <v>0.87</v>
      </c>
      <c r="AU199" s="96">
        <f>SUMIF(СиР!$T$25:$Z$25,$AN$5:$AN$244,СиР!$T$32:$Z$32)</f>
        <v>5.01</v>
      </c>
      <c r="AV199" s="96">
        <f>SUMIF(СиР!$T$25:$Z$25,$AN$5:$AN$244,СиР!$T$33:$Z$33)</f>
        <v>4.99</v>
      </c>
      <c r="AW199" s="96">
        <f>SUMIF(СиР!$T$25:$Z$25,$AN$5:$AN$244,СиР!$T$34:$Z$34)</f>
        <v>2.7</v>
      </c>
      <c r="AX199" s="96">
        <f>SUMIF(СиР!$T$25:$Z$25,$AN$5:$AN$244,СиР!$T$35:$Z$35)</f>
        <v>6.46</v>
      </c>
      <c r="AY199" s="96">
        <f>SUMIF(СиР!$T$25:$Z$25,$AN$5:$AN$244,СиР!$T$36:$Z$36)</f>
        <v>0.47</v>
      </c>
      <c r="AZ199" s="98">
        <f>SUMIF(СиР!$T$25:$Z$25,$AN$5:$AN$244,СиР!$T$37:$Z$37)</f>
        <v>0.93</v>
      </c>
      <c r="BA199" s="96">
        <f t="shared" si="371"/>
        <v>54.88252</v>
      </c>
      <c r="BB199" s="237">
        <f t="shared" si="384"/>
        <v>20.949169999999999</v>
      </c>
      <c r="BC199" s="238">
        <f t="shared" si="385"/>
        <v>0</v>
      </c>
      <c r="BD199" s="96">
        <f t="shared" si="386"/>
        <v>7.5571100000000007</v>
      </c>
      <c r="BE199" s="96">
        <f t="shared" si="387"/>
        <v>1.7334900000000002</v>
      </c>
      <c r="BF199" s="96">
        <f t="shared" si="388"/>
        <v>0.36256000000000005</v>
      </c>
      <c r="BG199" s="96">
        <f t="shared" si="389"/>
        <v>0.98571000000000009</v>
      </c>
      <c r="BH199" s="96">
        <f t="shared" si="390"/>
        <v>5.6763300000000001</v>
      </c>
      <c r="BI199" s="96">
        <f t="shared" si="391"/>
        <v>5.65367</v>
      </c>
      <c r="BJ199" s="96">
        <f t="shared" si="392"/>
        <v>3.0591000000000004</v>
      </c>
      <c r="BK199" s="96">
        <f t="shared" si="393"/>
        <v>7.3191800000000002</v>
      </c>
      <c r="BL199" s="96">
        <f t="shared" si="394"/>
        <v>0.53250999999999993</v>
      </c>
      <c r="BM199" s="98">
        <f t="shared" si="395"/>
        <v>1.05369</v>
      </c>
      <c r="BN199" s="113">
        <f t="shared" si="396"/>
        <v>2718548.0330400001</v>
      </c>
      <c r="BO199" s="250">
        <f t="shared" si="372"/>
        <v>1037695.1513399999</v>
      </c>
      <c r="BP199" s="250">
        <f t="shared" si="373"/>
        <v>0</v>
      </c>
      <c r="BQ199" s="113">
        <f t="shared" si="374"/>
        <v>374333.51322000002</v>
      </c>
      <c r="BR199" s="113">
        <f t="shared" si="375"/>
        <v>85866.607980000001</v>
      </c>
      <c r="BS199" s="113">
        <f t="shared" si="376"/>
        <v>17959.029119999999</v>
      </c>
      <c r="BT199" s="113">
        <f t="shared" si="377"/>
        <v>48826.110420000005</v>
      </c>
      <c r="BU199" s="113">
        <f t="shared" si="378"/>
        <v>281171.04965999996</v>
      </c>
      <c r="BV199" s="113">
        <f t="shared" si="379"/>
        <v>280048.61034000001</v>
      </c>
      <c r="BW199" s="113">
        <f t="shared" si="380"/>
        <v>151529.30820000003</v>
      </c>
      <c r="BX199" s="113">
        <f t="shared" si="381"/>
        <v>362547.90035999997</v>
      </c>
      <c r="BY199" s="113">
        <f t="shared" si="382"/>
        <v>26377.324019999993</v>
      </c>
      <c r="BZ199" s="113">
        <f t="shared" si="383"/>
        <v>52193.42837999999</v>
      </c>
    </row>
    <row r="200" spans="1:78" ht="12" customHeight="1" x14ac:dyDescent="0.25">
      <c r="A200" s="18">
        <f t="shared" si="397"/>
        <v>196</v>
      </c>
      <c r="B200" s="6" t="s">
        <v>162</v>
      </c>
      <c r="C200" s="10">
        <f t="shared" si="327"/>
        <v>6338.79</v>
      </c>
      <c r="D200" s="7">
        <v>6313.5</v>
      </c>
      <c r="E200" s="7">
        <v>25.29</v>
      </c>
      <c r="F200" s="7">
        <v>1427.1</v>
      </c>
      <c r="G200" s="18" t="s">
        <v>287</v>
      </c>
      <c r="H200" s="16">
        <v>1</v>
      </c>
      <c r="I200" s="16" t="s">
        <v>276</v>
      </c>
      <c r="J200" s="5">
        <v>44.8</v>
      </c>
      <c r="K200" s="17">
        <v>5.0999999999999996</v>
      </c>
      <c r="L200" s="17">
        <v>8.6300000000000008</v>
      </c>
      <c r="M200" s="17">
        <v>13.43</v>
      </c>
      <c r="N200" s="17">
        <v>6.91</v>
      </c>
      <c r="O200" s="17">
        <v>3.15</v>
      </c>
      <c r="P200" s="17">
        <v>1.81</v>
      </c>
      <c r="Q200" s="17">
        <v>5.77</v>
      </c>
      <c r="R200" s="17">
        <v>0</v>
      </c>
      <c r="S200" s="3">
        <v>40</v>
      </c>
      <c r="T200" s="3">
        <v>40</v>
      </c>
      <c r="U200" s="3">
        <v>2604.04</v>
      </c>
      <c r="V200" s="17">
        <v>195.98199600000001</v>
      </c>
      <c r="W200" s="3">
        <v>42.3</v>
      </c>
      <c r="X200" s="3">
        <v>2604.04</v>
      </c>
      <c r="Y200" s="17">
        <v>0</v>
      </c>
      <c r="Z200" s="4">
        <v>0</v>
      </c>
      <c r="AA200" s="17">
        <v>5.05</v>
      </c>
      <c r="AB200" s="17">
        <v>10.67</v>
      </c>
      <c r="AC200" s="17">
        <v>14</v>
      </c>
      <c r="AD200" s="5">
        <f t="shared" si="341"/>
        <v>1703866.7519999999</v>
      </c>
      <c r="AE200" s="17">
        <f t="shared" si="342"/>
        <v>193966.97399999999</v>
      </c>
      <c r="AF200" s="17">
        <f t="shared" si="343"/>
        <v>328222.54619999998</v>
      </c>
      <c r="AG200" s="17">
        <f t="shared" si="344"/>
        <v>510779.69819999998</v>
      </c>
      <c r="AH200" s="17">
        <f t="shared" si="345"/>
        <v>262806.23340000003</v>
      </c>
      <c r="AI200" s="17">
        <f t="shared" si="346"/>
        <v>119803.13099999999</v>
      </c>
      <c r="AJ200" s="17">
        <f t="shared" si="347"/>
        <v>68839.259399999995</v>
      </c>
      <c r="AK200" s="17">
        <f t="shared" si="348"/>
        <v>219448.90979999999</v>
      </c>
      <c r="AL200" s="17">
        <f t="shared" si="349"/>
        <v>0</v>
      </c>
      <c r="AN200" s="96">
        <f>SUMIF('Page 1'!$L:$L,$B:$B,'Page 1'!$S:$S)</f>
        <v>48.16</v>
      </c>
      <c r="AO200" s="237">
        <f>SUMIF(СиР!$T$25:$Z$25,$AN$5:$AN$244,СиР!$T$26:$Z$26)</f>
        <v>18.649999999999999</v>
      </c>
      <c r="AP200" s="238"/>
      <c r="AQ200" s="96">
        <f>SUMIF(СиР!$T$25:$Z$25,$AN$5:$AN$244,СиР!$T$28:$Z$28)</f>
        <v>7.16</v>
      </c>
      <c r="AR200" s="96">
        <f>SUMIF(СиР!$T$25:$Z$25,$AN$5:$AN$244,СиР!$T$29:$Z$29)</f>
        <v>1.53</v>
      </c>
      <c r="AS200" s="96">
        <f>SUMIF(СиР!$T$25:$Z$25,$AN$5:$AN$244,СиР!$T$30:$Z$30)</f>
        <v>0.32</v>
      </c>
      <c r="AT200" s="96">
        <f>SUMIF(СиР!$T$25:$Z$25,$AN$5:$AN$244,СиР!$T$31:$Z$31)</f>
        <v>0.87</v>
      </c>
      <c r="AU200" s="96">
        <f>SUMIF(СиР!$T$25:$Z$25,$AN$5:$AN$244,СиР!$T$32:$Z$32)</f>
        <v>5.01</v>
      </c>
      <c r="AV200" s="96">
        <f>SUMIF(СиР!$T$25:$Z$25,$AN$5:$AN$244,СиР!$T$33:$Z$33)</f>
        <v>4.99</v>
      </c>
      <c r="AW200" s="96">
        <f>SUMIF(СиР!$T$25:$Z$25,$AN$5:$AN$244,СиР!$T$34:$Z$34)</f>
        <v>2.7</v>
      </c>
      <c r="AX200" s="96">
        <f>SUMIF(СиР!$T$25:$Z$25,$AN$5:$AN$244,СиР!$T$35:$Z$35)</f>
        <v>6.46</v>
      </c>
      <c r="AY200" s="96">
        <f>SUMIF(СиР!$T$25:$Z$25,$AN$5:$AN$244,СиР!$T$36:$Z$36)</f>
        <v>0.47</v>
      </c>
      <c r="AZ200" s="98">
        <f>SUMIF(СиР!$T$25:$Z$25,$AN$5:$AN$244,СиР!$T$37:$Z$37)</f>
        <v>0</v>
      </c>
      <c r="BA200" s="96">
        <f t="shared" si="371"/>
        <v>54.565279999999994</v>
      </c>
      <c r="BB200" s="237">
        <f t="shared" si="384"/>
        <v>21.130449999999996</v>
      </c>
      <c r="BC200" s="238">
        <f t="shared" si="385"/>
        <v>0</v>
      </c>
      <c r="BD200" s="96">
        <f t="shared" si="386"/>
        <v>8.1122800000000002</v>
      </c>
      <c r="BE200" s="96">
        <f t="shared" si="387"/>
        <v>1.7334900000000002</v>
      </c>
      <c r="BF200" s="96">
        <f t="shared" si="388"/>
        <v>0.36255999999999999</v>
      </c>
      <c r="BG200" s="96">
        <f t="shared" si="389"/>
        <v>0.98570999999999998</v>
      </c>
      <c r="BH200" s="96">
        <f t="shared" si="390"/>
        <v>5.6763299999999992</v>
      </c>
      <c r="BI200" s="96">
        <f t="shared" si="391"/>
        <v>5.6536700000000009</v>
      </c>
      <c r="BJ200" s="96">
        <f t="shared" si="392"/>
        <v>3.0591000000000004</v>
      </c>
      <c r="BK200" s="96">
        <f t="shared" si="393"/>
        <v>7.3191800000000002</v>
      </c>
      <c r="BL200" s="96">
        <f t="shared" si="394"/>
        <v>0.53250999999999993</v>
      </c>
      <c r="BM200" s="98">
        <f t="shared" si="395"/>
        <v>0</v>
      </c>
      <c r="BN200" s="113">
        <f t="shared" si="396"/>
        <v>4069330.7649119999</v>
      </c>
      <c r="BO200" s="250">
        <f t="shared" si="372"/>
        <v>1575851.7185549999</v>
      </c>
      <c r="BP200" s="250">
        <f t="shared" si="373"/>
        <v>0</v>
      </c>
      <c r="BQ200" s="113">
        <f t="shared" si="374"/>
        <v>604991.86621200002</v>
      </c>
      <c r="BR200" s="113">
        <f t="shared" si="375"/>
        <v>129278.988171</v>
      </c>
      <c r="BS200" s="113">
        <f t="shared" si="376"/>
        <v>27038.742623999999</v>
      </c>
      <c r="BT200" s="113">
        <f t="shared" si="377"/>
        <v>73511.581508999996</v>
      </c>
      <c r="BU200" s="113">
        <f t="shared" si="378"/>
        <v>423325.31420699996</v>
      </c>
      <c r="BV200" s="113">
        <f t="shared" si="379"/>
        <v>421635.39279300009</v>
      </c>
      <c r="BW200" s="113">
        <f t="shared" si="380"/>
        <v>228139.39089000004</v>
      </c>
      <c r="BX200" s="113">
        <f t="shared" si="381"/>
        <v>545844.61672200006</v>
      </c>
      <c r="BY200" s="113">
        <f t="shared" si="382"/>
        <v>39713.153228999989</v>
      </c>
      <c r="BZ200" s="113">
        <f t="shared" si="383"/>
        <v>0</v>
      </c>
    </row>
    <row r="201" spans="1:78" ht="12" customHeight="1" x14ac:dyDescent="0.25">
      <c r="A201" s="18">
        <f t="shared" si="397"/>
        <v>197</v>
      </c>
      <c r="B201" s="6" t="s">
        <v>163</v>
      </c>
      <c r="C201" s="10">
        <f t="shared" si="327"/>
        <v>28921.599999999984</v>
      </c>
      <c r="D201" s="7">
        <v>23865.599999999984</v>
      </c>
      <c r="E201" s="7">
        <v>5056</v>
      </c>
      <c r="F201" s="7">
        <v>5071.5</v>
      </c>
      <c r="G201" s="18" t="s">
        <v>287</v>
      </c>
      <c r="H201" s="16">
        <v>1</v>
      </c>
      <c r="I201" s="16" t="s">
        <v>275</v>
      </c>
      <c r="J201" s="9">
        <v>36.54</v>
      </c>
      <c r="K201" s="17">
        <v>4.03</v>
      </c>
      <c r="L201" s="17">
        <v>7</v>
      </c>
      <c r="M201" s="17">
        <v>11</v>
      </c>
      <c r="N201" s="17">
        <v>5.4</v>
      </c>
      <c r="O201" s="17">
        <v>2.67</v>
      </c>
      <c r="P201" s="17">
        <v>1.54</v>
      </c>
      <c r="Q201" s="17">
        <v>4.9000000000000004</v>
      </c>
      <c r="R201" s="17">
        <v>0</v>
      </c>
      <c r="S201" s="3">
        <v>40</v>
      </c>
      <c r="T201" s="3">
        <v>40</v>
      </c>
      <c r="U201" s="3">
        <v>2604.04</v>
      </c>
      <c r="V201" s="17">
        <v>195.98199600000001</v>
      </c>
      <c r="W201" s="3">
        <v>42.3</v>
      </c>
      <c r="X201" s="3">
        <v>2604.04</v>
      </c>
      <c r="Y201" s="17">
        <v>0</v>
      </c>
      <c r="Z201" s="4">
        <v>0</v>
      </c>
      <c r="AA201" s="17">
        <v>5.05</v>
      </c>
      <c r="AB201" s="17">
        <v>10.67</v>
      </c>
      <c r="AC201" s="17">
        <v>14</v>
      </c>
      <c r="AD201" s="5">
        <f t="shared" si="341"/>
        <v>6340771.583999997</v>
      </c>
      <c r="AE201" s="17">
        <f t="shared" si="342"/>
        <v>699324.28799999959</v>
      </c>
      <c r="AF201" s="17">
        <f t="shared" si="343"/>
        <v>1214707.1999999993</v>
      </c>
      <c r="AG201" s="17">
        <f t="shared" si="344"/>
        <v>1908825.5999999987</v>
      </c>
      <c r="AH201" s="17">
        <f t="shared" si="345"/>
        <v>937059.83999999962</v>
      </c>
      <c r="AI201" s="17">
        <f t="shared" si="346"/>
        <v>463324.03199999977</v>
      </c>
      <c r="AJ201" s="17">
        <f t="shared" si="347"/>
        <v>267235.58399999986</v>
      </c>
      <c r="AK201" s="17">
        <f t="shared" si="348"/>
        <v>850295.03999999957</v>
      </c>
      <c r="AL201" s="17">
        <f t="shared" si="349"/>
        <v>0</v>
      </c>
      <c r="AN201" s="96">
        <f>SUMIF('Page 1'!$L:$L,$B:$B,'Page 1'!$S:$S)</f>
        <v>48.16</v>
      </c>
      <c r="AO201" s="237">
        <f>SUMIF(СиР!$T$25:$Z$25,$AN$5:$AN$244,СиР!$T$26:$Z$26)</f>
        <v>18.649999999999999</v>
      </c>
      <c r="AP201" s="238"/>
      <c r="AQ201" s="96">
        <f>SUMIF(СиР!$T$25:$Z$25,$AN$5:$AN$244,СиР!$T$28:$Z$28)</f>
        <v>7.16</v>
      </c>
      <c r="AR201" s="96">
        <f>SUMIF(СиР!$T$25:$Z$25,$AN$5:$AN$244,СиР!$T$29:$Z$29)</f>
        <v>1.53</v>
      </c>
      <c r="AS201" s="96">
        <f>SUMIF(СиР!$T$25:$Z$25,$AN$5:$AN$244,СиР!$T$30:$Z$30)</f>
        <v>0.32</v>
      </c>
      <c r="AT201" s="96">
        <f>SUMIF(СиР!$T$25:$Z$25,$AN$5:$AN$244,СиР!$T$31:$Z$31)</f>
        <v>0.87</v>
      </c>
      <c r="AU201" s="96">
        <f>SUMIF(СиР!$T$25:$Z$25,$AN$5:$AN$244,СиР!$T$32:$Z$32)</f>
        <v>5.01</v>
      </c>
      <c r="AV201" s="96">
        <f>SUMIF(СиР!$T$25:$Z$25,$AN$5:$AN$244,СиР!$T$33:$Z$33)</f>
        <v>4.99</v>
      </c>
      <c r="AW201" s="96">
        <f>SUMIF(СиР!$T$25:$Z$25,$AN$5:$AN$244,СиР!$T$34:$Z$34)</f>
        <v>2.7</v>
      </c>
      <c r="AX201" s="96">
        <f>SUMIF(СиР!$T$25:$Z$25,$AN$5:$AN$244,СиР!$T$35:$Z$35)</f>
        <v>6.46</v>
      </c>
      <c r="AY201" s="96">
        <f>SUMIF(СиР!$T$25:$Z$25,$AN$5:$AN$244,СиР!$T$36:$Z$36)</f>
        <v>0.47</v>
      </c>
      <c r="AZ201" s="98">
        <f>SUMIF(СиР!$T$25:$Z$25,$AN$5:$AN$244,СиР!$T$37:$Z$37)</f>
        <v>0</v>
      </c>
      <c r="BA201" s="96">
        <f t="shared" si="371"/>
        <v>54.565279999999994</v>
      </c>
      <c r="BB201" s="237">
        <f t="shared" si="384"/>
        <v>21.130449999999996</v>
      </c>
      <c r="BC201" s="238">
        <f t="shared" si="385"/>
        <v>0</v>
      </c>
      <c r="BD201" s="96">
        <f t="shared" si="386"/>
        <v>8.1122800000000002</v>
      </c>
      <c r="BE201" s="96">
        <f t="shared" si="387"/>
        <v>1.7334900000000002</v>
      </c>
      <c r="BF201" s="96">
        <f t="shared" si="388"/>
        <v>0.36255999999999999</v>
      </c>
      <c r="BG201" s="96">
        <f t="shared" si="389"/>
        <v>0.98570999999999998</v>
      </c>
      <c r="BH201" s="96">
        <f t="shared" si="390"/>
        <v>5.6763299999999992</v>
      </c>
      <c r="BI201" s="96">
        <f t="shared" si="391"/>
        <v>5.6536700000000009</v>
      </c>
      <c r="BJ201" s="96">
        <f t="shared" si="392"/>
        <v>3.0591000000000004</v>
      </c>
      <c r="BK201" s="96">
        <f t="shared" si="393"/>
        <v>7.3191800000000002</v>
      </c>
      <c r="BL201" s="96">
        <f t="shared" si="394"/>
        <v>0.53250999999999993</v>
      </c>
      <c r="BM201" s="98">
        <f t="shared" si="395"/>
        <v>0</v>
      </c>
      <c r="BN201" s="113">
        <f t="shared" si="396"/>
        <v>18566880.532479987</v>
      </c>
      <c r="BO201" s="250">
        <f t="shared" si="372"/>
        <v>7190039.9071999956</v>
      </c>
      <c r="BP201" s="250">
        <f t="shared" si="373"/>
        <v>0</v>
      </c>
      <c r="BQ201" s="113">
        <f t="shared" si="374"/>
        <v>2760358.4844799987</v>
      </c>
      <c r="BR201" s="113">
        <f t="shared" si="375"/>
        <v>589853.13983999961</v>
      </c>
      <c r="BS201" s="113">
        <f t="shared" si="376"/>
        <v>123367.97695999993</v>
      </c>
      <c r="BT201" s="113">
        <f t="shared" si="377"/>
        <v>335406.68735999981</v>
      </c>
      <c r="BU201" s="113">
        <f t="shared" si="378"/>
        <v>1931479.8892799988</v>
      </c>
      <c r="BV201" s="113">
        <f t="shared" si="379"/>
        <v>1923769.3907199993</v>
      </c>
      <c r="BW201" s="113">
        <f t="shared" si="380"/>
        <v>1040917.3055999996</v>
      </c>
      <c r="BX201" s="113">
        <f t="shared" si="381"/>
        <v>2490491.0348799988</v>
      </c>
      <c r="BY201" s="113">
        <f t="shared" si="382"/>
        <v>181196.71615999987</v>
      </c>
      <c r="BZ201" s="113">
        <f t="shared" si="383"/>
        <v>0</v>
      </c>
    </row>
    <row r="202" spans="1:78" ht="12" customHeight="1" x14ac:dyDescent="0.25">
      <c r="A202" s="18">
        <f t="shared" si="397"/>
        <v>198</v>
      </c>
      <c r="B202" s="6" t="s">
        <v>164</v>
      </c>
      <c r="C202" s="10">
        <f t="shared" si="327"/>
        <v>3534.12</v>
      </c>
      <c r="D202" s="7">
        <v>3534.12</v>
      </c>
      <c r="E202" s="7">
        <v>0</v>
      </c>
      <c r="F202" s="7">
        <v>596</v>
      </c>
      <c r="G202" s="18" t="s">
        <v>287</v>
      </c>
      <c r="H202" s="16">
        <v>7</v>
      </c>
      <c r="I202" s="16" t="s">
        <v>276</v>
      </c>
      <c r="J202" s="5">
        <v>31</v>
      </c>
      <c r="K202" s="17">
        <v>5.0999999999999996</v>
      </c>
      <c r="L202" s="17">
        <v>6.59</v>
      </c>
      <c r="M202" s="17">
        <v>8.98</v>
      </c>
      <c r="N202" s="17">
        <v>6.92</v>
      </c>
      <c r="O202" s="17">
        <v>3.15</v>
      </c>
      <c r="P202" s="17">
        <v>0</v>
      </c>
      <c r="Q202" s="17">
        <v>0</v>
      </c>
      <c r="R202" s="17">
        <v>0.26</v>
      </c>
      <c r="S202" s="3">
        <v>40</v>
      </c>
      <c r="T202" s="3">
        <v>40</v>
      </c>
      <c r="U202" s="3">
        <v>2604.04</v>
      </c>
      <c r="V202" s="17">
        <v>195.98199600000001</v>
      </c>
      <c r="W202" s="3">
        <v>42.3</v>
      </c>
      <c r="X202" s="3">
        <v>2604.04</v>
      </c>
      <c r="Y202" s="17">
        <v>7.85</v>
      </c>
      <c r="Z202" s="4">
        <v>0</v>
      </c>
      <c r="AA202" s="17">
        <v>6.73</v>
      </c>
      <c r="AB202" s="17">
        <v>10.67</v>
      </c>
      <c r="AC202" s="17">
        <v>14</v>
      </c>
      <c r="AD202" s="5">
        <f t="shared" si="341"/>
        <v>657346.32000000007</v>
      </c>
      <c r="AE202" s="17">
        <f t="shared" si="342"/>
        <v>108144.07199999999</v>
      </c>
      <c r="AF202" s="17">
        <f t="shared" si="343"/>
        <v>139739.1048</v>
      </c>
      <c r="AG202" s="17">
        <f t="shared" si="344"/>
        <v>190418.38560000001</v>
      </c>
      <c r="AH202" s="17">
        <f t="shared" si="345"/>
        <v>146736.66239999997</v>
      </c>
      <c r="AI202" s="17">
        <f t="shared" si="346"/>
        <v>66794.867999999988</v>
      </c>
      <c r="AJ202" s="17">
        <f t="shared" si="347"/>
        <v>0</v>
      </c>
      <c r="AK202" s="17">
        <f t="shared" si="348"/>
        <v>0</v>
      </c>
      <c r="AL202" s="17">
        <f t="shared" si="349"/>
        <v>5513.2272000000003</v>
      </c>
      <c r="AN202" s="96">
        <f>SUMIF('Page 1'!$L:$L,$B:$B,'Page 1'!$S:$S)</f>
        <v>33.17</v>
      </c>
      <c r="AO202" s="237">
        <f>SUMIF(СиР!$T$25:$Z$25,$AN$5:$AN$244,СиР!$T$26:$Z$26)</f>
        <v>13.89</v>
      </c>
      <c r="AP202" s="238"/>
      <c r="AQ202" s="96">
        <f>SUMIF(СиР!$T$25:$Z$25,$AN$5:$AN$244,СиР!$T$28:$Z$28)</f>
        <v>5.9</v>
      </c>
      <c r="AR202" s="96">
        <f>SUMIF(СиР!$T$25:$Z$25,$AN$5:$AN$244,СиР!$T$29:$Z$29)</f>
        <v>1.53</v>
      </c>
      <c r="AS202" s="96">
        <f>SUMIF(СиР!$T$25:$Z$25,$AN$5:$AN$244,СиР!$T$30:$Z$30)</f>
        <v>0.32</v>
      </c>
      <c r="AT202" s="96">
        <f>SUMIF(СиР!$T$25:$Z$25,$AN$5:$AN$244,СиР!$T$31:$Z$31)</f>
        <v>0.6</v>
      </c>
      <c r="AU202" s="96">
        <f>SUMIF(СиР!$T$25:$Z$25,$AN$5:$AN$244,СиР!$T$32:$Z$32)</f>
        <v>5.01</v>
      </c>
      <c r="AV202" s="96">
        <f>SUMIF(СиР!$T$25:$Z$25,$AN$5:$AN$244,СиР!$T$33:$Z$33)</f>
        <v>4.99</v>
      </c>
      <c r="AW202" s="96">
        <f>SUMIF(СиР!$T$25:$Z$25,$AN$5:$AN$244,СиР!$T$34:$Z$34)</f>
        <v>0</v>
      </c>
      <c r="AX202" s="96">
        <f>SUMIF(СиР!$T$25:$Z$25,$AN$5:$AN$244,СиР!$T$35:$Z$35)</f>
        <v>0</v>
      </c>
      <c r="AY202" s="96">
        <f>SUMIF(СиР!$T$25:$Z$25,$AN$5:$AN$244,СиР!$T$36:$Z$36)</f>
        <v>0</v>
      </c>
      <c r="AZ202" s="98">
        <f>SUMIF(СиР!$T$25:$Z$25,$AN$5:$AN$244,СиР!$T$37:$Z$37)</f>
        <v>0.93</v>
      </c>
      <c r="BA202" s="96">
        <f t="shared" si="371"/>
        <v>37.581610000000005</v>
      </c>
      <c r="BB202" s="237">
        <f t="shared" si="384"/>
        <v>15.737370000000004</v>
      </c>
      <c r="BC202" s="238">
        <f t="shared" si="385"/>
        <v>0</v>
      </c>
      <c r="BD202" s="96">
        <f t="shared" si="386"/>
        <v>6.6847000000000012</v>
      </c>
      <c r="BE202" s="96">
        <f t="shared" si="387"/>
        <v>1.7334900000000002</v>
      </c>
      <c r="BF202" s="96">
        <f t="shared" si="388"/>
        <v>0.36256000000000005</v>
      </c>
      <c r="BG202" s="96">
        <f t="shared" si="389"/>
        <v>0.67980000000000007</v>
      </c>
      <c r="BH202" s="96">
        <f t="shared" si="390"/>
        <v>5.6763300000000001</v>
      </c>
      <c r="BI202" s="96">
        <f t="shared" si="391"/>
        <v>5.65367</v>
      </c>
      <c r="BJ202" s="96">
        <f t="shared" si="392"/>
        <v>0</v>
      </c>
      <c r="BK202" s="96">
        <f t="shared" si="393"/>
        <v>0</v>
      </c>
      <c r="BL202" s="96">
        <f t="shared" si="394"/>
        <v>0</v>
      </c>
      <c r="BM202" s="98">
        <f t="shared" si="395"/>
        <v>1.0536900000000002</v>
      </c>
      <c r="BN202" s="113">
        <f t="shared" si="396"/>
        <v>1562632.7161320001</v>
      </c>
      <c r="BO202" s="250">
        <f t="shared" si="372"/>
        <v>654355.39424400008</v>
      </c>
      <c r="BP202" s="250">
        <f t="shared" si="373"/>
        <v>0</v>
      </c>
      <c r="BQ202" s="113">
        <f t="shared" si="374"/>
        <v>277947.93564000004</v>
      </c>
      <c r="BR202" s="113">
        <f t="shared" si="375"/>
        <v>72078.023988000001</v>
      </c>
      <c r="BS202" s="113">
        <f t="shared" si="376"/>
        <v>15075.142271999999</v>
      </c>
      <c r="BT202" s="113">
        <f t="shared" si="377"/>
        <v>28265.891760000002</v>
      </c>
      <c r="BU202" s="113">
        <f t="shared" si="378"/>
        <v>236020.19619599998</v>
      </c>
      <c r="BV202" s="113">
        <f t="shared" si="379"/>
        <v>235077.99980399999</v>
      </c>
      <c r="BW202" s="113">
        <f t="shared" si="380"/>
        <v>0</v>
      </c>
      <c r="BX202" s="113">
        <f t="shared" si="381"/>
        <v>0</v>
      </c>
      <c r="BY202" s="113">
        <f t="shared" si="382"/>
        <v>0</v>
      </c>
      <c r="BZ202" s="113">
        <f t="shared" si="383"/>
        <v>43812.132228000009</v>
      </c>
    </row>
    <row r="203" spans="1:78" ht="12" customHeight="1" x14ac:dyDescent="0.25">
      <c r="A203" s="18">
        <f t="shared" si="397"/>
        <v>199</v>
      </c>
      <c r="B203" s="6" t="s">
        <v>165</v>
      </c>
      <c r="C203" s="10">
        <f t="shared" si="327"/>
        <v>7052.6</v>
      </c>
      <c r="D203" s="7">
        <v>6966.3</v>
      </c>
      <c r="E203" s="7">
        <v>86.3</v>
      </c>
      <c r="F203" s="7">
        <v>638</v>
      </c>
      <c r="G203" s="18" t="s">
        <v>287</v>
      </c>
      <c r="H203" s="16">
        <v>7</v>
      </c>
      <c r="I203" s="16" t="s">
        <v>276</v>
      </c>
      <c r="J203" s="5">
        <v>31</v>
      </c>
      <c r="K203" s="17">
        <v>5.0999999999999996</v>
      </c>
      <c r="L203" s="17">
        <v>6.59</v>
      </c>
      <c r="M203" s="17">
        <v>8.98</v>
      </c>
      <c r="N203" s="17">
        <v>6.92</v>
      </c>
      <c r="O203" s="17">
        <v>3.15</v>
      </c>
      <c r="P203" s="17">
        <v>0</v>
      </c>
      <c r="Q203" s="17">
        <v>0</v>
      </c>
      <c r="R203" s="17">
        <v>0.26</v>
      </c>
      <c r="S203" s="3">
        <v>40</v>
      </c>
      <c r="T203" s="3">
        <v>40</v>
      </c>
      <c r="U203" s="3">
        <v>2604.04</v>
      </c>
      <c r="V203" s="17">
        <v>195.98199600000001</v>
      </c>
      <c r="W203" s="3">
        <v>42.3</v>
      </c>
      <c r="X203" s="3">
        <v>2604.04</v>
      </c>
      <c r="Y203" s="17">
        <v>7.85</v>
      </c>
      <c r="Z203" s="4">
        <v>0</v>
      </c>
      <c r="AA203" s="17">
        <v>6.73</v>
      </c>
      <c r="AB203" s="17">
        <v>10.67</v>
      </c>
      <c r="AC203" s="17">
        <v>14</v>
      </c>
      <c r="AD203" s="5">
        <f t="shared" si="341"/>
        <v>1311783.6000000001</v>
      </c>
      <c r="AE203" s="17">
        <f t="shared" si="342"/>
        <v>215809.56</v>
      </c>
      <c r="AF203" s="17">
        <f t="shared" si="343"/>
        <v>278859.804</v>
      </c>
      <c r="AG203" s="17">
        <f t="shared" si="344"/>
        <v>379994.08800000005</v>
      </c>
      <c r="AH203" s="17">
        <f t="shared" si="345"/>
        <v>292823.95200000005</v>
      </c>
      <c r="AI203" s="17">
        <f t="shared" si="346"/>
        <v>133294.14000000001</v>
      </c>
      <c r="AJ203" s="17">
        <f t="shared" si="347"/>
        <v>0</v>
      </c>
      <c r="AK203" s="17">
        <f t="shared" si="348"/>
        <v>0</v>
      </c>
      <c r="AL203" s="17">
        <f t="shared" si="349"/>
        <v>11002.056</v>
      </c>
      <c r="AN203" s="96">
        <f>SUMIF('Page 1'!$L:$L,$B:$B,'Page 1'!$S:$S)</f>
        <v>33.17</v>
      </c>
      <c r="AO203" s="237">
        <f>SUMIF(СиР!$T$25:$Z$25,$AN$5:$AN$244,СиР!$T$26:$Z$26)</f>
        <v>13.89</v>
      </c>
      <c r="AP203" s="238"/>
      <c r="AQ203" s="96">
        <f>SUMIF(СиР!$T$25:$Z$25,$AN$5:$AN$244,СиР!$T$28:$Z$28)</f>
        <v>5.9</v>
      </c>
      <c r="AR203" s="96">
        <f>SUMIF(СиР!$T$25:$Z$25,$AN$5:$AN$244,СиР!$T$29:$Z$29)</f>
        <v>1.53</v>
      </c>
      <c r="AS203" s="96">
        <f>SUMIF(СиР!$T$25:$Z$25,$AN$5:$AN$244,СиР!$T$30:$Z$30)</f>
        <v>0.32</v>
      </c>
      <c r="AT203" s="96">
        <f>SUMIF(СиР!$T$25:$Z$25,$AN$5:$AN$244,СиР!$T$31:$Z$31)</f>
        <v>0.6</v>
      </c>
      <c r="AU203" s="96">
        <f>SUMIF(СиР!$T$25:$Z$25,$AN$5:$AN$244,СиР!$T$32:$Z$32)</f>
        <v>5.01</v>
      </c>
      <c r="AV203" s="96">
        <f>SUMIF(СиР!$T$25:$Z$25,$AN$5:$AN$244,СиР!$T$33:$Z$33)</f>
        <v>4.99</v>
      </c>
      <c r="AW203" s="96">
        <f>SUMIF(СиР!$T$25:$Z$25,$AN$5:$AN$244,СиР!$T$34:$Z$34)</f>
        <v>0</v>
      </c>
      <c r="AX203" s="96">
        <f>SUMIF(СиР!$T$25:$Z$25,$AN$5:$AN$244,СиР!$T$35:$Z$35)</f>
        <v>0</v>
      </c>
      <c r="AY203" s="96">
        <f>SUMIF(СиР!$T$25:$Z$25,$AN$5:$AN$244,СиР!$T$36:$Z$36)</f>
        <v>0</v>
      </c>
      <c r="AZ203" s="98">
        <f>SUMIF(СиР!$T$25:$Z$25,$AN$5:$AN$244,СиР!$T$37:$Z$37)</f>
        <v>0.93</v>
      </c>
      <c r="BA203" s="96">
        <f t="shared" si="371"/>
        <v>37.581610000000005</v>
      </c>
      <c r="BB203" s="237">
        <f t="shared" si="384"/>
        <v>15.737370000000004</v>
      </c>
      <c r="BC203" s="238">
        <f t="shared" si="385"/>
        <v>0</v>
      </c>
      <c r="BD203" s="96">
        <f t="shared" si="386"/>
        <v>6.6847000000000012</v>
      </c>
      <c r="BE203" s="96">
        <f t="shared" si="387"/>
        <v>1.7334900000000002</v>
      </c>
      <c r="BF203" s="96">
        <f t="shared" si="388"/>
        <v>0.36256000000000005</v>
      </c>
      <c r="BG203" s="96">
        <f t="shared" si="389"/>
        <v>0.67980000000000007</v>
      </c>
      <c r="BH203" s="96">
        <f t="shared" si="390"/>
        <v>5.6763300000000001</v>
      </c>
      <c r="BI203" s="96">
        <f t="shared" si="391"/>
        <v>5.65367</v>
      </c>
      <c r="BJ203" s="96">
        <f t="shared" si="392"/>
        <v>0</v>
      </c>
      <c r="BK203" s="96">
        <f t="shared" si="393"/>
        <v>0</v>
      </c>
      <c r="BL203" s="96">
        <f t="shared" si="394"/>
        <v>0</v>
      </c>
      <c r="BM203" s="98">
        <f t="shared" si="395"/>
        <v>1.0536900000000002</v>
      </c>
      <c r="BN203" s="113">
        <f t="shared" si="396"/>
        <v>3118350.1108600004</v>
      </c>
      <c r="BO203" s="250">
        <f t="shared" si="372"/>
        <v>1305814.9846200005</v>
      </c>
      <c r="BP203" s="250">
        <f t="shared" si="373"/>
        <v>0</v>
      </c>
      <c r="BQ203" s="113">
        <f t="shared" si="374"/>
        <v>554665.83220000006</v>
      </c>
      <c r="BR203" s="113">
        <f t="shared" si="375"/>
        <v>143837.07174000001</v>
      </c>
      <c r="BS203" s="113">
        <f t="shared" si="376"/>
        <v>30083.570560000004</v>
      </c>
      <c r="BT203" s="113">
        <f t="shared" si="377"/>
        <v>56406.694800000012</v>
      </c>
      <c r="BU203" s="113">
        <f t="shared" si="378"/>
        <v>470995.90158000001</v>
      </c>
      <c r="BV203" s="113">
        <f t="shared" si="379"/>
        <v>469115.67842000001</v>
      </c>
      <c r="BW203" s="113">
        <f t="shared" si="380"/>
        <v>0</v>
      </c>
      <c r="BX203" s="113">
        <f t="shared" si="381"/>
        <v>0</v>
      </c>
      <c r="BY203" s="113">
        <f t="shared" si="382"/>
        <v>0</v>
      </c>
      <c r="BZ203" s="113">
        <f t="shared" si="383"/>
        <v>87430.376940000016</v>
      </c>
    </row>
    <row r="204" spans="1:78" ht="12" customHeight="1" x14ac:dyDescent="0.25">
      <c r="A204" s="18">
        <f t="shared" si="397"/>
        <v>200</v>
      </c>
      <c r="B204" s="6" t="s">
        <v>166</v>
      </c>
      <c r="C204" s="10">
        <f t="shared" si="327"/>
        <v>3498.85</v>
      </c>
      <c r="D204" s="7">
        <v>3498.85</v>
      </c>
      <c r="E204" s="7">
        <v>0</v>
      </c>
      <c r="F204" s="7">
        <v>300.8</v>
      </c>
      <c r="G204" s="18" t="s">
        <v>286</v>
      </c>
      <c r="H204" s="16">
        <v>7</v>
      </c>
      <c r="I204" s="16" t="s">
        <v>276</v>
      </c>
      <c r="J204" s="5">
        <v>31</v>
      </c>
      <c r="K204" s="17">
        <v>5.0999999999999996</v>
      </c>
      <c r="L204" s="17">
        <v>6.59</v>
      </c>
      <c r="M204" s="17">
        <v>8.98</v>
      </c>
      <c r="N204" s="17">
        <v>6.92</v>
      </c>
      <c r="O204" s="17">
        <v>3.15</v>
      </c>
      <c r="P204" s="17">
        <v>0</v>
      </c>
      <c r="Q204" s="17">
        <v>0</v>
      </c>
      <c r="R204" s="17">
        <v>0.26</v>
      </c>
      <c r="S204" s="3">
        <v>40</v>
      </c>
      <c r="T204" s="3">
        <v>40</v>
      </c>
      <c r="U204" s="3">
        <v>2604.04</v>
      </c>
      <c r="V204" s="17">
        <v>195.98199600000001</v>
      </c>
      <c r="W204" s="3">
        <v>42.3</v>
      </c>
      <c r="X204" s="3">
        <v>2604.04</v>
      </c>
      <c r="Y204" s="17">
        <v>7.85</v>
      </c>
      <c r="Z204" s="4">
        <v>0</v>
      </c>
      <c r="AA204" s="17">
        <v>6.73</v>
      </c>
      <c r="AB204" s="17">
        <v>10.67</v>
      </c>
      <c r="AC204" s="17">
        <v>14</v>
      </c>
      <c r="AD204" s="5">
        <f t="shared" si="341"/>
        <v>650786.1</v>
      </c>
      <c r="AE204" s="17">
        <f t="shared" si="342"/>
        <v>107064.81</v>
      </c>
      <c r="AF204" s="17">
        <f t="shared" si="343"/>
        <v>138344.52900000001</v>
      </c>
      <c r="AG204" s="17">
        <f t="shared" si="344"/>
        <v>188518.038</v>
      </c>
      <c r="AH204" s="17">
        <f t="shared" si="345"/>
        <v>145272.25199999998</v>
      </c>
      <c r="AI204" s="17">
        <f t="shared" si="346"/>
        <v>66128.264999999985</v>
      </c>
      <c r="AJ204" s="17">
        <f t="shared" si="347"/>
        <v>0</v>
      </c>
      <c r="AK204" s="17">
        <f t="shared" si="348"/>
        <v>0</v>
      </c>
      <c r="AL204" s="17">
        <f t="shared" si="349"/>
        <v>5458.2060000000001</v>
      </c>
      <c r="AN204" s="96">
        <f>SUMIF('Page 1'!$L:$L,$B:$B,'Page 1'!$S:$S)</f>
        <v>33.17</v>
      </c>
      <c r="AO204" s="237">
        <f>SUMIF(СиР!$T$25:$Z$25,$AN$5:$AN$244,СиР!$T$26:$Z$26)</f>
        <v>13.89</v>
      </c>
      <c r="AP204" s="238"/>
      <c r="AQ204" s="96">
        <f>SUMIF(СиР!$T$25:$Z$25,$AN$5:$AN$244,СиР!$T$28:$Z$28)</f>
        <v>5.9</v>
      </c>
      <c r="AR204" s="96">
        <f>SUMIF(СиР!$T$25:$Z$25,$AN$5:$AN$244,СиР!$T$29:$Z$29)</f>
        <v>1.53</v>
      </c>
      <c r="AS204" s="96">
        <f>SUMIF(СиР!$T$25:$Z$25,$AN$5:$AN$244,СиР!$T$30:$Z$30)</f>
        <v>0.32</v>
      </c>
      <c r="AT204" s="96">
        <f>SUMIF(СиР!$T$25:$Z$25,$AN$5:$AN$244,СиР!$T$31:$Z$31)</f>
        <v>0.6</v>
      </c>
      <c r="AU204" s="96">
        <f>SUMIF(СиР!$T$25:$Z$25,$AN$5:$AN$244,СиР!$T$32:$Z$32)</f>
        <v>5.01</v>
      </c>
      <c r="AV204" s="96">
        <f>SUMIF(СиР!$T$25:$Z$25,$AN$5:$AN$244,СиР!$T$33:$Z$33)</f>
        <v>4.99</v>
      </c>
      <c r="AW204" s="96">
        <f>SUMIF(СиР!$T$25:$Z$25,$AN$5:$AN$244,СиР!$T$34:$Z$34)</f>
        <v>0</v>
      </c>
      <c r="AX204" s="96">
        <f>SUMIF(СиР!$T$25:$Z$25,$AN$5:$AN$244,СиР!$T$35:$Z$35)</f>
        <v>0</v>
      </c>
      <c r="AY204" s="96">
        <f>SUMIF(СиР!$T$25:$Z$25,$AN$5:$AN$244,СиР!$T$36:$Z$36)</f>
        <v>0</v>
      </c>
      <c r="AZ204" s="98">
        <f>SUMIF(СиР!$T$25:$Z$25,$AN$5:$AN$244,СиР!$T$37:$Z$37)</f>
        <v>0.93</v>
      </c>
      <c r="BA204" s="96">
        <f t="shared" si="371"/>
        <v>37.581610000000005</v>
      </c>
      <c r="BB204" s="237">
        <f t="shared" si="384"/>
        <v>15.737370000000004</v>
      </c>
      <c r="BC204" s="238">
        <f t="shared" si="385"/>
        <v>0</v>
      </c>
      <c r="BD204" s="96">
        <f t="shared" si="386"/>
        <v>6.6847000000000012</v>
      </c>
      <c r="BE204" s="96">
        <f t="shared" si="387"/>
        <v>1.7334900000000002</v>
      </c>
      <c r="BF204" s="96">
        <f t="shared" si="388"/>
        <v>0.36256000000000005</v>
      </c>
      <c r="BG204" s="96">
        <f t="shared" si="389"/>
        <v>0.67980000000000007</v>
      </c>
      <c r="BH204" s="96">
        <f t="shared" si="390"/>
        <v>5.6763300000000001</v>
      </c>
      <c r="BI204" s="96">
        <f t="shared" si="391"/>
        <v>5.65367</v>
      </c>
      <c r="BJ204" s="96">
        <f t="shared" si="392"/>
        <v>0</v>
      </c>
      <c r="BK204" s="96">
        <f t="shared" si="393"/>
        <v>0</v>
      </c>
      <c r="BL204" s="96">
        <f t="shared" si="394"/>
        <v>0</v>
      </c>
      <c r="BM204" s="98">
        <f t="shared" si="395"/>
        <v>1.0536900000000002</v>
      </c>
      <c r="BN204" s="113">
        <f t="shared" si="396"/>
        <v>1547037.8704850003</v>
      </c>
      <c r="BO204" s="250">
        <f t="shared" si="372"/>
        <v>647825.02324500016</v>
      </c>
      <c r="BP204" s="250">
        <f t="shared" si="373"/>
        <v>0</v>
      </c>
      <c r="BQ204" s="113">
        <f t="shared" si="374"/>
        <v>275174.05595000001</v>
      </c>
      <c r="BR204" s="113">
        <f t="shared" si="375"/>
        <v>71358.695865000002</v>
      </c>
      <c r="BS204" s="113">
        <f t="shared" si="376"/>
        <v>14924.69456</v>
      </c>
      <c r="BT204" s="113">
        <f t="shared" si="377"/>
        <v>27983.802300000003</v>
      </c>
      <c r="BU204" s="113">
        <f t="shared" si="378"/>
        <v>233664.74920499997</v>
      </c>
      <c r="BV204" s="113">
        <f t="shared" si="379"/>
        <v>232731.95579499999</v>
      </c>
      <c r="BW204" s="113">
        <f t="shared" si="380"/>
        <v>0</v>
      </c>
      <c r="BX204" s="113">
        <f t="shared" si="381"/>
        <v>0</v>
      </c>
      <c r="BY204" s="113">
        <f t="shared" si="382"/>
        <v>0</v>
      </c>
      <c r="BZ204" s="113">
        <f t="shared" si="383"/>
        <v>43374.893565000006</v>
      </c>
    </row>
    <row r="205" spans="1:78" ht="12" customHeight="1" x14ac:dyDescent="0.25">
      <c r="A205" s="18">
        <f t="shared" si="397"/>
        <v>201</v>
      </c>
      <c r="B205" s="6" t="s">
        <v>167</v>
      </c>
      <c r="C205" s="10">
        <f t="shared" si="327"/>
        <v>3501.4</v>
      </c>
      <c r="D205" s="7">
        <v>3501.4</v>
      </c>
      <c r="E205" s="7">
        <v>0</v>
      </c>
      <c r="F205" s="7">
        <v>300</v>
      </c>
      <c r="G205" s="18" t="s">
        <v>286</v>
      </c>
      <c r="H205" s="16">
        <v>7</v>
      </c>
      <c r="I205" s="16" t="s">
        <v>276</v>
      </c>
      <c r="J205" s="5">
        <v>31</v>
      </c>
      <c r="K205" s="17">
        <v>5.0999999999999996</v>
      </c>
      <c r="L205" s="17">
        <v>6.59</v>
      </c>
      <c r="M205" s="17">
        <v>8.98</v>
      </c>
      <c r="N205" s="17">
        <v>6.92</v>
      </c>
      <c r="O205" s="17">
        <v>3.15</v>
      </c>
      <c r="P205" s="17">
        <v>0</v>
      </c>
      <c r="Q205" s="17">
        <v>0</v>
      </c>
      <c r="R205" s="17">
        <v>0.26</v>
      </c>
      <c r="S205" s="3">
        <v>40</v>
      </c>
      <c r="T205" s="3">
        <v>40</v>
      </c>
      <c r="U205" s="3">
        <v>2604.04</v>
      </c>
      <c r="V205" s="17">
        <v>195.98199600000001</v>
      </c>
      <c r="W205" s="3">
        <v>42.3</v>
      </c>
      <c r="X205" s="3">
        <v>2604.04</v>
      </c>
      <c r="Y205" s="17">
        <v>7.85</v>
      </c>
      <c r="Z205" s="4">
        <v>0</v>
      </c>
      <c r="AA205" s="17">
        <v>6.73</v>
      </c>
      <c r="AB205" s="17">
        <v>10.67</v>
      </c>
      <c r="AC205" s="17">
        <v>14</v>
      </c>
      <c r="AD205" s="5">
        <f t="shared" si="341"/>
        <v>651260.4</v>
      </c>
      <c r="AE205" s="17">
        <f t="shared" si="342"/>
        <v>107142.84</v>
      </c>
      <c r="AF205" s="17">
        <f t="shared" si="343"/>
        <v>138445.356</v>
      </c>
      <c r="AG205" s="17">
        <f t="shared" si="344"/>
        <v>188655.43200000003</v>
      </c>
      <c r="AH205" s="17">
        <f t="shared" si="345"/>
        <v>145378.12800000003</v>
      </c>
      <c r="AI205" s="17">
        <f t="shared" si="346"/>
        <v>66176.459999999992</v>
      </c>
      <c r="AJ205" s="17">
        <f t="shared" si="347"/>
        <v>0</v>
      </c>
      <c r="AK205" s="17">
        <f t="shared" si="348"/>
        <v>0</v>
      </c>
      <c r="AL205" s="17">
        <f t="shared" si="349"/>
        <v>5462.1840000000002</v>
      </c>
      <c r="AN205" s="96">
        <f>SUMIF('Page 1'!$L:$L,$B:$B,'Page 1'!$S:$S)</f>
        <v>33.17</v>
      </c>
      <c r="AO205" s="237">
        <f>SUMIF(СиР!$T$25:$Z$25,$AN$5:$AN$244,СиР!$T$26:$Z$26)</f>
        <v>13.89</v>
      </c>
      <c r="AP205" s="238"/>
      <c r="AQ205" s="96">
        <f>SUMIF(СиР!$T$25:$Z$25,$AN$5:$AN$244,СиР!$T$28:$Z$28)</f>
        <v>5.9</v>
      </c>
      <c r="AR205" s="96">
        <f>SUMIF(СиР!$T$25:$Z$25,$AN$5:$AN$244,СиР!$T$29:$Z$29)</f>
        <v>1.53</v>
      </c>
      <c r="AS205" s="96">
        <f>SUMIF(СиР!$T$25:$Z$25,$AN$5:$AN$244,СиР!$T$30:$Z$30)</f>
        <v>0.32</v>
      </c>
      <c r="AT205" s="96">
        <f>SUMIF(СиР!$T$25:$Z$25,$AN$5:$AN$244,СиР!$T$31:$Z$31)</f>
        <v>0.6</v>
      </c>
      <c r="AU205" s="96">
        <f>SUMIF(СиР!$T$25:$Z$25,$AN$5:$AN$244,СиР!$T$32:$Z$32)</f>
        <v>5.01</v>
      </c>
      <c r="AV205" s="96">
        <f>SUMIF(СиР!$T$25:$Z$25,$AN$5:$AN$244,СиР!$T$33:$Z$33)</f>
        <v>4.99</v>
      </c>
      <c r="AW205" s="96">
        <f>SUMIF(СиР!$T$25:$Z$25,$AN$5:$AN$244,СиР!$T$34:$Z$34)</f>
        <v>0</v>
      </c>
      <c r="AX205" s="96">
        <f>SUMIF(СиР!$T$25:$Z$25,$AN$5:$AN$244,СиР!$T$35:$Z$35)</f>
        <v>0</v>
      </c>
      <c r="AY205" s="96">
        <f>SUMIF(СиР!$T$25:$Z$25,$AN$5:$AN$244,СиР!$T$36:$Z$36)</f>
        <v>0</v>
      </c>
      <c r="AZ205" s="98">
        <f>SUMIF(СиР!$T$25:$Z$25,$AN$5:$AN$244,СиР!$T$37:$Z$37)</f>
        <v>0.93</v>
      </c>
      <c r="BA205" s="96">
        <f t="shared" si="371"/>
        <v>37.581610000000005</v>
      </c>
      <c r="BB205" s="237">
        <f t="shared" si="384"/>
        <v>15.737370000000004</v>
      </c>
      <c r="BC205" s="238">
        <f t="shared" si="385"/>
        <v>0</v>
      </c>
      <c r="BD205" s="96">
        <f t="shared" si="386"/>
        <v>6.6847000000000012</v>
      </c>
      <c r="BE205" s="96">
        <f t="shared" si="387"/>
        <v>1.7334900000000002</v>
      </c>
      <c r="BF205" s="96">
        <f t="shared" si="388"/>
        <v>0.36256000000000005</v>
      </c>
      <c r="BG205" s="96">
        <f t="shared" si="389"/>
        <v>0.67980000000000007</v>
      </c>
      <c r="BH205" s="96">
        <f t="shared" si="390"/>
        <v>5.6763300000000001</v>
      </c>
      <c r="BI205" s="96">
        <f t="shared" si="391"/>
        <v>5.65367</v>
      </c>
      <c r="BJ205" s="96">
        <f t="shared" si="392"/>
        <v>0</v>
      </c>
      <c r="BK205" s="96">
        <f t="shared" si="393"/>
        <v>0</v>
      </c>
      <c r="BL205" s="96">
        <f t="shared" si="394"/>
        <v>0</v>
      </c>
      <c r="BM205" s="98">
        <f t="shared" si="395"/>
        <v>1.0536900000000002</v>
      </c>
      <c r="BN205" s="113">
        <f t="shared" si="396"/>
        <v>1548165.3685400002</v>
      </c>
      <c r="BO205" s="250">
        <f t="shared" si="372"/>
        <v>648297.16518000013</v>
      </c>
      <c r="BP205" s="250">
        <f t="shared" si="373"/>
        <v>0</v>
      </c>
      <c r="BQ205" s="113">
        <f t="shared" si="374"/>
        <v>275374.60580000002</v>
      </c>
      <c r="BR205" s="113">
        <f t="shared" si="375"/>
        <v>71410.702860000005</v>
      </c>
      <c r="BS205" s="113">
        <f t="shared" si="376"/>
        <v>14935.571840000001</v>
      </c>
      <c r="BT205" s="113">
        <f t="shared" si="377"/>
        <v>28004.197200000006</v>
      </c>
      <c r="BU205" s="113">
        <f t="shared" si="378"/>
        <v>233835.04662000001</v>
      </c>
      <c r="BV205" s="113">
        <f t="shared" si="379"/>
        <v>232901.57338000002</v>
      </c>
      <c r="BW205" s="113">
        <f t="shared" si="380"/>
        <v>0</v>
      </c>
      <c r="BX205" s="113">
        <f t="shared" si="381"/>
        <v>0</v>
      </c>
      <c r="BY205" s="113">
        <f t="shared" si="382"/>
        <v>0</v>
      </c>
      <c r="BZ205" s="113">
        <f t="shared" si="383"/>
        <v>43406.50566000001</v>
      </c>
    </row>
    <row r="206" spans="1:78" ht="12" customHeight="1" x14ac:dyDescent="0.25">
      <c r="A206" s="18">
        <f t="shared" si="397"/>
        <v>202</v>
      </c>
      <c r="B206" s="6" t="s">
        <v>168</v>
      </c>
      <c r="C206" s="10">
        <f t="shared" si="327"/>
        <v>3514.1</v>
      </c>
      <c r="D206" s="7">
        <v>3514.1</v>
      </c>
      <c r="E206" s="7">
        <v>0</v>
      </c>
      <c r="F206" s="7">
        <v>299.7</v>
      </c>
      <c r="G206" s="18" t="s">
        <v>286</v>
      </c>
      <c r="H206" s="16">
        <v>7</v>
      </c>
      <c r="I206" s="16" t="s">
        <v>276</v>
      </c>
      <c r="J206" s="5">
        <v>31</v>
      </c>
      <c r="K206" s="17">
        <v>5.0999999999999996</v>
      </c>
      <c r="L206" s="17">
        <v>6.59</v>
      </c>
      <c r="M206" s="17">
        <v>8.98</v>
      </c>
      <c r="N206" s="17">
        <v>6.92</v>
      </c>
      <c r="O206" s="17">
        <v>3.15</v>
      </c>
      <c r="P206" s="17">
        <v>0</v>
      </c>
      <c r="Q206" s="17">
        <v>0</v>
      </c>
      <c r="R206" s="17">
        <v>0.26</v>
      </c>
      <c r="S206" s="3">
        <v>40</v>
      </c>
      <c r="T206" s="3">
        <v>40</v>
      </c>
      <c r="U206" s="3">
        <v>2604.04</v>
      </c>
      <c r="V206" s="17">
        <v>195.98199600000001</v>
      </c>
      <c r="W206" s="3">
        <v>42.3</v>
      </c>
      <c r="X206" s="3">
        <v>2604.04</v>
      </c>
      <c r="Y206" s="17">
        <v>7.85</v>
      </c>
      <c r="Z206" s="4">
        <v>0</v>
      </c>
      <c r="AA206" s="17">
        <v>6.73</v>
      </c>
      <c r="AB206" s="17">
        <v>10.67</v>
      </c>
      <c r="AC206" s="17">
        <v>14</v>
      </c>
      <c r="AD206" s="5">
        <f t="shared" si="341"/>
        <v>653622.6</v>
      </c>
      <c r="AE206" s="17">
        <f t="shared" si="342"/>
        <v>107531.45999999999</v>
      </c>
      <c r="AF206" s="17">
        <f t="shared" si="343"/>
        <v>138947.514</v>
      </c>
      <c r="AG206" s="17">
        <f t="shared" si="344"/>
        <v>189339.70800000001</v>
      </c>
      <c r="AH206" s="17">
        <f t="shared" si="345"/>
        <v>145905.432</v>
      </c>
      <c r="AI206" s="17">
        <f t="shared" si="346"/>
        <v>66416.489999999991</v>
      </c>
      <c r="AJ206" s="17">
        <f t="shared" si="347"/>
        <v>0</v>
      </c>
      <c r="AK206" s="17">
        <f t="shared" si="348"/>
        <v>0</v>
      </c>
      <c r="AL206" s="17">
        <f t="shared" si="349"/>
        <v>5481.9960000000001</v>
      </c>
      <c r="AN206" s="96">
        <f>SUMIF('Page 1'!$L:$L,$B:$B,'Page 1'!$S:$S)</f>
        <v>33.17</v>
      </c>
      <c r="AO206" s="237">
        <f>SUMIF(СиР!$T$25:$Z$25,$AN$5:$AN$244,СиР!$T$26:$Z$26)</f>
        <v>13.89</v>
      </c>
      <c r="AP206" s="238"/>
      <c r="AQ206" s="96">
        <f>SUMIF(СиР!$T$25:$Z$25,$AN$5:$AN$244,СиР!$T$28:$Z$28)</f>
        <v>5.9</v>
      </c>
      <c r="AR206" s="96">
        <f>SUMIF(СиР!$T$25:$Z$25,$AN$5:$AN$244,СиР!$T$29:$Z$29)</f>
        <v>1.53</v>
      </c>
      <c r="AS206" s="96">
        <f>SUMIF(СиР!$T$25:$Z$25,$AN$5:$AN$244,СиР!$T$30:$Z$30)</f>
        <v>0.32</v>
      </c>
      <c r="AT206" s="96">
        <f>SUMIF(СиР!$T$25:$Z$25,$AN$5:$AN$244,СиР!$T$31:$Z$31)</f>
        <v>0.6</v>
      </c>
      <c r="AU206" s="96">
        <f>SUMIF(СиР!$T$25:$Z$25,$AN$5:$AN$244,СиР!$T$32:$Z$32)</f>
        <v>5.01</v>
      </c>
      <c r="AV206" s="96">
        <f>SUMIF(СиР!$T$25:$Z$25,$AN$5:$AN$244,СиР!$T$33:$Z$33)</f>
        <v>4.99</v>
      </c>
      <c r="AW206" s="96">
        <f>SUMIF(СиР!$T$25:$Z$25,$AN$5:$AN$244,СиР!$T$34:$Z$34)</f>
        <v>0</v>
      </c>
      <c r="AX206" s="96">
        <f>SUMIF(СиР!$T$25:$Z$25,$AN$5:$AN$244,СиР!$T$35:$Z$35)</f>
        <v>0</v>
      </c>
      <c r="AY206" s="96">
        <f>SUMIF(СиР!$T$25:$Z$25,$AN$5:$AN$244,СиР!$T$36:$Z$36)</f>
        <v>0</v>
      </c>
      <c r="AZ206" s="98">
        <f>SUMIF(СиР!$T$25:$Z$25,$AN$5:$AN$244,СиР!$T$37:$Z$37)</f>
        <v>0.93</v>
      </c>
      <c r="BA206" s="96">
        <f t="shared" si="371"/>
        <v>37.581610000000005</v>
      </c>
      <c r="BB206" s="237">
        <f t="shared" si="384"/>
        <v>15.737370000000004</v>
      </c>
      <c r="BC206" s="238">
        <f t="shared" si="385"/>
        <v>0</v>
      </c>
      <c r="BD206" s="96">
        <f t="shared" si="386"/>
        <v>6.6847000000000012</v>
      </c>
      <c r="BE206" s="96">
        <f t="shared" si="387"/>
        <v>1.7334900000000002</v>
      </c>
      <c r="BF206" s="96">
        <f t="shared" si="388"/>
        <v>0.36256000000000005</v>
      </c>
      <c r="BG206" s="96">
        <f t="shared" si="389"/>
        <v>0.67980000000000007</v>
      </c>
      <c r="BH206" s="96">
        <f t="shared" si="390"/>
        <v>5.6763300000000001</v>
      </c>
      <c r="BI206" s="96">
        <f t="shared" si="391"/>
        <v>5.65367</v>
      </c>
      <c r="BJ206" s="96">
        <f t="shared" si="392"/>
        <v>0</v>
      </c>
      <c r="BK206" s="96">
        <f t="shared" si="393"/>
        <v>0</v>
      </c>
      <c r="BL206" s="96">
        <f t="shared" si="394"/>
        <v>0</v>
      </c>
      <c r="BM206" s="98">
        <f t="shared" si="395"/>
        <v>1.0536900000000002</v>
      </c>
      <c r="BN206" s="113">
        <f t="shared" si="396"/>
        <v>1553780.7510100002</v>
      </c>
      <c r="BO206" s="250">
        <f t="shared" si="372"/>
        <v>650648.6171700001</v>
      </c>
      <c r="BP206" s="250">
        <f t="shared" si="373"/>
        <v>0</v>
      </c>
      <c r="BQ206" s="113">
        <f t="shared" si="374"/>
        <v>276373.4227</v>
      </c>
      <c r="BR206" s="113">
        <f t="shared" si="375"/>
        <v>71669.718089999995</v>
      </c>
      <c r="BS206" s="113">
        <f t="shared" si="376"/>
        <v>14989.74496</v>
      </c>
      <c r="BT206" s="113">
        <f t="shared" si="377"/>
        <v>28105.771800000002</v>
      </c>
      <c r="BU206" s="113">
        <f t="shared" si="378"/>
        <v>234683.19452999998</v>
      </c>
      <c r="BV206" s="113">
        <f t="shared" si="379"/>
        <v>233746.33546999999</v>
      </c>
      <c r="BW206" s="113">
        <f t="shared" si="380"/>
        <v>0</v>
      </c>
      <c r="BX206" s="113">
        <f t="shared" si="381"/>
        <v>0</v>
      </c>
      <c r="BY206" s="113">
        <f t="shared" si="382"/>
        <v>0</v>
      </c>
      <c r="BZ206" s="113">
        <f t="shared" si="383"/>
        <v>43563.946290000007</v>
      </c>
    </row>
    <row r="207" spans="1:78" ht="12" customHeight="1" x14ac:dyDescent="0.25">
      <c r="A207" s="18">
        <f t="shared" si="397"/>
        <v>203</v>
      </c>
      <c r="B207" s="6" t="s">
        <v>169</v>
      </c>
      <c r="C207" s="10">
        <f t="shared" si="327"/>
        <v>3480.8300000000008</v>
      </c>
      <c r="D207" s="7">
        <v>3480.8300000000008</v>
      </c>
      <c r="E207" s="7">
        <v>0</v>
      </c>
      <c r="F207" s="7">
        <v>304.2</v>
      </c>
      <c r="G207" s="18" t="s">
        <v>286</v>
      </c>
      <c r="H207" s="16">
        <v>7</v>
      </c>
      <c r="I207" s="16" t="s">
        <v>276</v>
      </c>
      <c r="J207" s="5">
        <v>31</v>
      </c>
      <c r="K207" s="17">
        <v>5.0999999999999996</v>
      </c>
      <c r="L207" s="17">
        <v>6.59</v>
      </c>
      <c r="M207" s="17">
        <v>8.98</v>
      </c>
      <c r="N207" s="17">
        <v>6.92</v>
      </c>
      <c r="O207" s="17">
        <v>3.15</v>
      </c>
      <c r="P207" s="17">
        <v>0</v>
      </c>
      <c r="Q207" s="17">
        <v>0</v>
      </c>
      <c r="R207" s="17">
        <v>0.26</v>
      </c>
      <c r="S207" s="3">
        <v>40</v>
      </c>
      <c r="T207" s="3">
        <v>40</v>
      </c>
      <c r="U207" s="3">
        <v>2604.04</v>
      </c>
      <c r="V207" s="17">
        <v>195.98199600000001</v>
      </c>
      <c r="W207" s="3">
        <v>42.3</v>
      </c>
      <c r="X207" s="3">
        <v>2604.04</v>
      </c>
      <c r="Y207" s="17">
        <v>7.85</v>
      </c>
      <c r="Z207" s="4">
        <v>0</v>
      </c>
      <c r="AA207" s="17">
        <v>6.73</v>
      </c>
      <c r="AB207" s="17">
        <v>10.67</v>
      </c>
      <c r="AC207" s="17">
        <v>14</v>
      </c>
      <c r="AD207" s="5">
        <f t="shared" si="341"/>
        <v>647434.38000000012</v>
      </c>
      <c r="AE207" s="17">
        <f t="shared" si="342"/>
        <v>106513.39800000002</v>
      </c>
      <c r="AF207" s="17">
        <f t="shared" si="343"/>
        <v>137632.01820000005</v>
      </c>
      <c r="AG207" s="17">
        <f t="shared" si="344"/>
        <v>187547.12040000004</v>
      </c>
      <c r="AH207" s="17">
        <f t="shared" si="345"/>
        <v>144524.06160000002</v>
      </c>
      <c r="AI207" s="17">
        <f t="shared" si="346"/>
        <v>65787.687000000005</v>
      </c>
      <c r="AJ207" s="17">
        <f t="shared" si="347"/>
        <v>0</v>
      </c>
      <c r="AK207" s="17">
        <f t="shared" si="348"/>
        <v>0</v>
      </c>
      <c r="AL207" s="17">
        <f t="shared" si="349"/>
        <v>5430.0948000000017</v>
      </c>
      <c r="AN207" s="96">
        <f>SUMIF('Page 1'!$L:$L,$B:$B,'Page 1'!$S:$S)</f>
        <v>33.17</v>
      </c>
      <c r="AO207" s="237">
        <f>SUMIF(СиР!$T$25:$Z$25,$AN$5:$AN$244,СиР!$T$26:$Z$26)</f>
        <v>13.89</v>
      </c>
      <c r="AP207" s="238"/>
      <c r="AQ207" s="96">
        <f>SUMIF(СиР!$T$25:$Z$25,$AN$5:$AN$244,СиР!$T$28:$Z$28)</f>
        <v>5.9</v>
      </c>
      <c r="AR207" s="96">
        <f>SUMIF(СиР!$T$25:$Z$25,$AN$5:$AN$244,СиР!$T$29:$Z$29)</f>
        <v>1.53</v>
      </c>
      <c r="AS207" s="96">
        <f>SUMIF(СиР!$T$25:$Z$25,$AN$5:$AN$244,СиР!$T$30:$Z$30)</f>
        <v>0.32</v>
      </c>
      <c r="AT207" s="96">
        <f>SUMIF(СиР!$T$25:$Z$25,$AN$5:$AN$244,СиР!$T$31:$Z$31)</f>
        <v>0.6</v>
      </c>
      <c r="AU207" s="96">
        <f>SUMIF(СиР!$T$25:$Z$25,$AN$5:$AN$244,СиР!$T$32:$Z$32)</f>
        <v>5.01</v>
      </c>
      <c r="AV207" s="96">
        <f>SUMIF(СиР!$T$25:$Z$25,$AN$5:$AN$244,СиР!$T$33:$Z$33)</f>
        <v>4.99</v>
      </c>
      <c r="AW207" s="96">
        <f>SUMIF(СиР!$T$25:$Z$25,$AN$5:$AN$244,СиР!$T$34:$Z$34)</f>
        <v>0</v>
      </c>
      <c r="AX207" s="96">
        <f>SUMIF(СиР!$T$25:$Z$25,$AN$5:$AN$244,СиР!$T$35:$Z$35)</f>
        <v>0</v>
      </c>
      <c r="AY207" s="96">
        <f>SUMIF(СиР!$T$25:$Z$25,$AN$5:$AN$244,СиР!$T$36:$Z$36)</f>
        <v>0</v>
      </c>
      <c r="AZ207" s="98">
        <f>SUMIF(СиР!$T$25:$Z$25,$AN$5:$AN$244,СиР!$T$37:$Z$37)</f>
        <v>0.93</v>
      </c>
      <c r="BA207" s="96">
        <f t="shared" si="371"/>
        <v>37.581610000000005</v>
      </c>
      <c r="BB207" s="237">
        <f t="shared" si="384"/>
        <v>15.737370000000004</v>
      </c>
      <c r="BC207" s="238">
        <f t="shared" si="385"/>
        <v>0</v>
      </c>
      <c r="BD207" s="96">
        <f t="shared" si="386"/>
        <v>6.6847000000000012</v>
      </c>
      <c r="BE207" s="96">
        <f t="shared" si="387"/>
        <v>1.7334900000000002</v>
      </c>
      <c r="BF207" s="96">
        <f t="shared" si="388"/>
        <v>0.36256000000000005</v>
      </c>
      <c r="BG207" s="96">
        <f t="shared" si="389"/>
        <v>0.67980000000000007</v>
      </c>
      <c r="BH207" s="96">
        <f t="shared" si="390"/>
        <v>5.6763300000000001</v>
      </c>
      <c r="BI207" s="96">
        <f t="shared" si="391"/>
        <v>5.65367</v>
      </c>
      <c r="BJ207" s="96">
        <f t="shared" si="392"/>
        <v>0</v>
      </c>
      <c r="BK207" s="96">
        <f t="shared" si="393"/>
        <v>0</v>
      </c>
      <c r="BL207" s="96">
        <f t="shared" si="394"/>
        <v>0</v>
      </c>
      <c r="BM207" s="98">
        <f t="shared" si="395"/>
        <v>1.0536900000000002</v>
      </c>
      <c r="BN207" s="113">
        <f t="shared" si="396"/>
        <v>1539070.2175630005</v>
      </c>
      <c r="BO207" s="250">
        <f t="shared" si="372"/>
        <v>644488.55357100035</v>
      </c>
      <c r="BP207" s="250">
        <f t="shared" si="373"/>
        <v>0</v>
      </c>
      <c r="BQ207" s="113">
        <f t="shared" si="374"/>
        <v>273756.83701000008</v>
      </c>
      <c r="BR207" s="113">
        <f t="shared" si="375"/>
        <v>70991.179767000023</v>
      </c>
      <c r="BS207" s="113">
        <f t="shared" si="376"/>
        <v>14847.828448000004</v>
      </c>
      <c r="BT207" s="113">
        <f t="shared" si="377"/>
        <v>27839.678340000009</v>
      </c>
      <c r="BU207" s="113">
        <f t="shared" si="378"/>
        <v>232461.31413900005</v>
      </c>
      <c r="BV207" s="113">
        <f t="shared" si="379"/>
        <v>231533.32486100006</v>
      </c>
      <c r="BW207" s="113">
        <f t="shared" si="380"/>
        <v>0</v>
      </c>
      <c r="BX207" s="113">
        <f t="shared" si="381"/>
        <v>0</v>
      </c>
      <c r="BY207" s="113">
        <f t="shared" si="382"/>
        <v>0</v>
      </c>
      <c r="BZ207" s="113">
        <f t="shared" si="383"/>
        <v>43151.501427000017</v>
      </c>
    </row>
    <row r="208" spans="1:78" ht="12" customHeight="1" x14ac:dyDescent="0.25">
      <c r="A208" s="18">
        <f t="shared" si="397"/>
        <v>204</v>
      </c>
      <c r="B208" s="6" t="s">
        <v>170</v>
      </c>
      <c r="C208" s="10">
        <f t="shared" ref="C208:C244" si="398">SUM(D208:E208)</f>
        <v>6969.63</v>
      </c>
      <c r="D208" s="7">
        <v>6969.63</v>
      </c>
      <c r="E208" s="7">
        <v>0</v>
      </c>
      <c r="F208" s="7">
        <v>608.5</v>
      </c>
      <c r="G208" s="18" t="s">
        <v>286</v>
      </c>
      <c r="H208" s="16">
        <v>7</v>
      </c>
      <c r="I208" s="16" t="s">
        <v>276</v>
      </c>
      <c r="J208" s="5">
        <v>31</v>
      </c>
      <c r="K208" s="17">
        <v>5.0999999999999996</v>
      </c>
      <c r="L208" s="17">
        <v>6.59</v>
      </c>
      <c r="M208" s="17">
        <v>8.98</v>
      </c>
      <c r="N208" s="17">
        <v>6.92</v>
      </c>
      <c r="O208" s="17">
        <v>3.15</v>
      </c>
      <c r="P208" s="17">
        <v>0</v>
      </c>
      <c r="Q208" s="17">
        <v>0</v>
      </c>
      <c r="R208" s="17">
        <v>0.26</v>
      </c>
      <c r="S208" s="3">
        <v>40</v>
      </c>
      <c r="T208" s="3">
        <v>40</v>
      </c>
      <c r="U208" s="3">
        <v>2604.04</v>
      </c>
      <c r="V208" s="17">
        <v>195.98199600000001</v>
      </c>
      <c r="W208" s="3">
        <v>42.3</v>
      </c>
      <c r="X208" s="3">
        <v>2604.04</v>
      </c>
      <c r="Y208" s="17">
        <v>7.85</v>
      </c>
      <c r="Z208" s="4">
        <v>0</v>
      </c>
      <c r="AA208" s="17">
        <v>6.73</v>
      </c>
      <c r="AB208" s="17">
        <v>10.67</v>
      </c>
      <c r="AC208" s="17">
        <v>14</v>
      </c>
      <c r="AD208" s="5">
        <f t="shared" si="341"/>
        <v>1296351.18</v>
      </c>
      <c r="AE208" s="17">
        <f t="shared" si="342"/>
        <v>213270.67799999999</v>
      </c>
      <c r="AF208" s="17">
        <f t="shared" si="343"/>
        <v>275579.17019999999</v>
      </c>
      <c r="AG208" s="17">
        <f t="shared" si="344"/>
        <v>375523.66440000001</v>
      </c>
      <c r="AH208" s="17">
        <f t="shared" si="345"/>
        <v>289379.03759999998</v>
      </c>
      <c r="AI208" s="17">
        <f t="shared" si="346"/>
        <v>131726.00700000001</v>
      </c>
      <c r="AJ208" s="17">
        <f t="shared" si="347"/>
        <v>0</v>
      </c>
      <c r="AK208" s="17">
        <f t="shared" si="348"/>
        <v>0</v>
      </c>
      <c r="AL208" s="17">
        <f t="shared" si="349"/>
        <v>10872.622800000001</v>
      </c>
      <c r="AN208" s="96">
        <f>SUMIF('Page 1'!$L:$L,$B:$B,'Page 1'!$S:$S)</f>
        <v>33.17</v>
      </c>
      <c r="AO208" s="237">
        <f>SUMIF(СиР!$T$25:$Z$25,$AN$5:$AN$244,СиР!$T$26:$Z$26)</f>
        <v>13.89</v>
      </c>
      <c r="AP208" s="238"/>
      <c r="AQ208" s="96">
        <f>SUMIF(СиР!$T$25:$Z$25,$AN$5:$AN$244,СиР!$T$28:$Z$28)</f>
        <v>5.9</v>
      </c>
      <c r="AR208" s="96">
        <f>SUMIF(СиР!$T$25:$Z$25,$AN$5:$AN$244,СиР!$T$29:$Z$29)</f>
        <v>1.53</v>
      </c>
      <c r="AS208" s="96">
        <f>SUMIF(СиР!$T$25:$Z$25,$AN$5:$AN$244,СиР!$T$30:$Z$30)</f>
        <v>0.32</v>
      </c>
      <c r="AT208" s="96">
        <f>SUMIF(СиР!$T$25:$Z$25,$AN$5:$AN$244,СиР!$T$31:$Z$31)</f>
        <v>0.6</v>
      </c>
      <c r="AU208" s="96">
        <f>SUMIF(СиР!$T$25:$Z$25,$AN$5:$AN$244,СиР!$T$32:$Z$32)</f>
        <v>5.01</v>
      </c>
      <c r="AV208" s="96">
        <f>SUMIF(СиР!$T$25:$Z$25,$AN$5:$AN$244,СиР!$T$33:$Z$33)</f>
        <v>4.99</v>
      </c>
      <c r="AW208" s="96">
        <f>SUMIF(СиР!$T$25:$Z$25,$AN$5:$AN$244,СиР!$T$34:$Z$34)</f>
        <v>0</v>
      </c>
      <c r="AX208" s="96">
        <f>SUMIF(СиР!$T$25:$Z$25,$AN$5:$AN$244,СиР!$T$35:$Z$35)</f>
        <v>0</v>
      </c>
      <c r="AY208" s="96">
        <f>SUMIF(СиР!$T$25:$Z$25,$AN$5:$AN$244,СиР!$T$36:$Z$36)</f>
        <v>0</v>
      </c>
      <c r="AZ208" s="98">
        <f>SUMIF(СиР!$T$25:$Z$25,$AN$5:$AN$244,СиР!$T$37:$Z$37)</f>
        <v>0.93</v>
      </c>
      <c r="BA208" s="96">
        <f t="shared" si="371"/>
        <v>37.581610000000005</v>
      </c>
      <c r="BB208" s="237">
        <f t="shared" si="384"/>
        <v>15.737370000000004</v>
      </c>
      <c r="BC208" s="238">
        <f t="shared" si="385"/>
        <v>0</v>
      </c>
      <c r="BD208" s="96">
        <f t="shared" si="386"/>
        <v>6.6847000000000012</v>
      </c>
      <c r="BE208" s="96">
        <f t="shared" si="387"/>
        <v>1.7334900000000002</v>
      </c>
      <c r="BF208" s="96">
        <f t="shared" si="388"/>
        <v>0.36256000000000005</v>
      </c>
      <c r="BG208" s="96">
        <f t="shared" si="389"/>
        <v>0.67980000000000007</v>
      </c>
      <c r="BH208" s="96">
        <f t="shared" si="390"/>
        <v>5.6763300000000001</v>
      </c>
      <c r="BI208" s="96">
        <f t="shared" si="391"/>
        <v>5.65367</v>
      </c>
      <c r="BJ208" s="96">
        <f t="shared" si="392"/>
        <v>0</v>
      </c>
      <c r="BK208" s="96">
        <f t="shared" si="393"/>
        <v>0</v>
      </c>
      <c r="BL208" s="96">
        <f t="shared" si="394"/>
        <v>0</v>
      </c>
      <c r="BM208" s="98">
        <f t="shared" si="395"/>
        <v>1.0536900000000002</v>
      </c>
      <c r="BN208" s="113">
        <f t="shared" si="396"/>
        <v>3081664.419243</v>
      </c>
      <c r="BO208" s="250">
        <f t="shared" si="372"/>
        <v>1290452.7821310004</v>
      </c>
      <c r="BP208" s="250">
        <f t="shared" si="373"/>
        <v>0</v>
      </c>
      <c r="BQ208" s="113">
        <f t="shared" si="374"/>
        <v>548140.4906100001</v>
      </c>
      <c r="BR208" s="113">
        <f t="shared" si="375"/>
        <v>142144.90688699999</v>
      </c>
      <c r="BS208" s="113">
        <f t="shared" si="376"/>
        <v>29729.653728000001</v>
      </c>
      <c r="BT208" s="113">
        <f t="shared" si="377"/>
        <v>55743.100740000009</v>
      </c>
      <c r="BU208" s="113">
        <f t="shared" si="378"/>
        <v>465454.89117899997</v>
      </c>
      <c r="BV208" s="113">
        <f t="shared" si="379"/>
        <v>463596.78782100003</v>
      </c>
      <c r="BW208" s="113">
        <f t="shared" si="380"/>
        <v>0</v>
      </c>
      <c r="BX208" s="113">
        <f t="shared" si="381"/>
        <v>0</v>
      </c>
      <c r="BY208" s="113">
        <f t="shared" si="382"/>
        <v>0</v>
      </c>
      <c r="BZ208" s="113">
        <f t="shared" si="383"/>
        <v>86401.80614700001</v>
      </c>
    </row>
    <row r="209" spans="1:78" ht="12" customHeight="1" x14ac:dyDescent="0.25">
      <c r="A209" s="18">
        <f t="shared" si="397"/>
        <v>205</v>
      </c>
      <c r="B209" s="6" t="s">
        <v>254</v>
      </c>
      <c r="C209" s="10">
        <f t="shared" si="398"/>
        <v>3030.3</v>
      </c>
      <c r="D209" s="7">
        <v>3030.3</v>
      </c>
      <c r="E209" s="7">
        <v>0</v>
      </c>
      <c r="F209" s="7">
        <v>352.32</v>
      </c>
      <c r="G209" s="18" t="s">
        <v>286</v>
      </c>
      <c r="H209" s="16">
        <v>3</v>
      </c>
      <c r="I209" s="16" t="s">
        <v>276</v>
      </c>
      <c r="J209" s="5">
        <v>45.06</v>
      </c>
      <c r="K209" s="17">
        <v>5.0999999999999996</v>
      </c>
      <c r="L209" s="17">
        <v>8.6300000000000008</v>
      </c>
      <c r="M209" s="17">
        <v>13.43</v>
      </c>
      <c r="N209" s="17">
        <v>6.91</v>
      </c>
      <c r="O209" s="17">
        <v>3.15</v>
      </c>
      <c r="P209" s="17">
        <v>1.81</v>
      </c>
      <c r="Q209" s="17">
        <v>5.77</v>
      </c>
      <c r="R209" s="17">
        <v>0.26</v>
      </c>
      <c r="S209" s="3">
        <v>40</v>
      </c>
      <c r="T209" s="3">
        <v>40</v>
      </c>
      <c r="U209" s="3">
        <v>2604.04</v>
      </c>
      <c r="V209" s="17">
        <v>195.98199600000001</v>
      </c>
      <c r="W209" s="3">
        <v>42.3</v>
      </c>
      <c r="X209" s="3">
        <v>2604.04</v>
      </c>
      <c r="Y209" s="17">
        <v>7.85</v>
      </c>
      <c r="Z209" s="4">
        <v>0</v>
      </c>
      <c r="AA209" s="17">
        <v>6.73</v>
      </c>
      <c r="AB209" s="17">
        <v>10.67</v>
      </c>
      <c r="AC209" s="17">
        <v>14</v>
      </c>
      <c r="AD209" s="5">
        <f t="shared" si="341"/>
        <v>819271.90800000017</v>
      </c>
      <c r="AE209" s="17">
        <f t="shared" si="342"/>
        <v>92727.180000000008</v>
      </c>
      <c r="AF209" s="17">
        <f t="shared" si="343"/>
        <v>156908.93400000004</v>
      </c>
      <c r="AG209" s="17">
        <f t="shared" si="344"/>
        <v>244181.57400000002</v>
      </c>
      <c r="AH209" s="17">
        <f t="shared" si="345"/>
        <v>125636.23800000001</v>
      </c>
      <c r="AI209" s="17">
        <f t="shared" si="346"/>
        <v>57272.67</v>
      </c>
      <c r="AJ209" s="17">
        <f t="shared" si="347"/>
        <v>32909.058000000005</v>
      </c>
      <c r="AK209" s="17">
        <f t="shared" si="348"/>
        <v>104908.98599999999</v>
      </c>
      <c r="AL209" s="17">
        <f t="shared" si="349"/>
        <v>4727.268</v>
      </c>
      <c r="AN209" s="96">
        <f>SUMIF('Page 1'!$L:$L,$B:$B,'Page 1'!$S:$S)</f>
        <v>48.44</v>
      </c>
      <c r="AO209" s="237">
        <f>SUMIF(СиР!$T$25:$Z$25,$AN$5:$AN$244,СиР!$T$26:$Z$26)</f>
        <v>18.489999999999998</v>
      </c>
      <c r="AP209" s="238"/>
      <c r="AQ209" s="96">
        <f>SUMIF(СиР!$T$25:$Z$25,$AN$5:$AN$244,СиР!$T$28:$Z$28)</f>
        <v>6.67</v>
      </c>
      <c r="AR209" s="96">
        <f>SUMIF(СиР!$T$25:$Z$25,$AN$5:$AN$244,СиР!$T$29:$Z$29)</f>
        <v>1.53</v>
      </c>
      <c r="AS209" s="96">
        <f>SUMIF(СиР!$T$25:$Z$25,$AN$5:$AN$244,СиР!$T$30:$Z$30)</f>
        <v>0.32</v>
      </c>
      <c r="AT209" s="96">
        <f>SUMIF(СиР!$T$25:$Z$25,$AN$5:$AN$244,СиР!$T$31:$Z$31)</f>
        <v>0.87</v>
      </c>
      <c r="AU209" s="96">
        <f>SUMIF(СиР!$T$25:$Z$25,$AN$5:$AN$244,СиР!$T$32:$Z$32)</f>
        <v>5.01</v>
      </c>
      <c r="AV209" s="96">
        <f>SUMIF(СиР!$T$25:$Z$25,$AN$5:$AN$244,СиР!$T$33:$Z$33)</f>
        <v>4.99</v>
      </c>
      <c r="AW209" s="96">
        <f>SUMIF(СиР!$T$25:$Z$25,$AN$5:$AN$244,СиР!$T$34:$Z$34)</f>
        <v>2.7</v>
      </c>
      <c r="AX209" s="96">
        <f>SUMIF(СиР!$T$25:$Z$25,$AN$5:$AN$244,СиР!$T$35:$Z$35)</f>
        <v>6.46</v>
      </c>
      <c r="AY209" s="96">
        <f>SUMIF(СиР!$T$25:$Z$25,$AN$5:$AN$244,СиР!$T$36:$Z$36)</f>
        <v>0.47</v>
      </c>
      <c r="AZ209" s="98">
        <f>SUMIF(СиР!$T$25:$Z$25,$AN$5:$AN$244,СиР!$T$37:$Z$37)</f>
        <v>0.93</v>
      </c>
      <c r="BA209" s="96">
        <f t="shared" si="371"/>
        <v>54.88252</v>
      </c>
      <c r="BB209" s="237">
        <f t="shared" si="384"/>
        <v>20.949169999999999</v>
      </c>
      <c r="BC209" s="238">
        <f t="shared" si="385"/>
        <v>0</v>
      </c>
      <c r="BD209" s="96">
        <f t="shared" si="386"/>
        <v>7.5571100000000007</v>
      </c>
      <c r="BE209" s="96">
        <f t="shared" si="387"/>
        <v>1.7334900000000002</v>
      </c>
      <c r="BF209" s="96">
        <f t="shared" si="388"/>
        <v>0.36256000000000005</v>
      </c>
      <c r="BG209" s="96">
        <f t="shared" si="389"/>
        <v>0.98571000000000009</v>
      </c>
      <c r="BH209" s="96">
        <f t="shared" si="390"/>
        <v>5.6763300000000001</v>
      </c>
      <c r="BI209" s="96">
        <f t="shared" si="391"/>
        <v>5.65367</v>
      </c>
      <c r="BJ209" s="96">
        <f t="shared" si="392"/>
        <v>3.0591000000000004</v>
      </c>
      <c r="BK209" s="96">
        <f t="shared" si="393"/>
        <v>7.3191800000000002</v>
      </c>
      <c r="BL209" s="96">
        <f t="shared" si="394"/>
        <v>0.53250999999999993</v>
      </c>
      <c r="BM209" s="98">
        <f t="shared" si="395"/>
        <v>1.05369</v>
      </c>
      <c r="BN209" s="113">
        <f t="shared" si="396"/>
        <v>1956680.46756</v>
      </c>
      <c r="BO209" s="250">
        <f t="shared" si="372"/>
        <v>746883.19250999996</v>
      </c>
      <c r="BP209" s="250">
        <f t="shared" si="373"/>
        <v>0</v>
      </c>
      <c r="BQ209" s="113">
        <f t="shared" si="374"/>
        <v>269427.30633000005</v>
      </c>
      <c r="BR209" s="113">
        <f t="shared" si="375"/>
        <v>61802.66547</v>
      </c>
      <c r="BS209" s="113">
        <f t="shared" si="376"/>
        <v>12926.047680000001</v>
      </c>
      <c r="BT209" s="113">
        <f t="shared" si="377"/>
        <v>35142.692130000003</v>
      </c>
      <c r="BU209" s="113">
        <f t="shared" si="378"/>
        <v>202373.43398999999</v>
      </c>
      <c r="BV209" s="113">
        <f t="shared" si="379"/>
        <v>201565.55601</v>
      </c>
      <c r="BW209" s="113">
        <f t="shared" si="380"/>
        <v>109063.52730000003</v>
      </c>
      <c r="BX209" s="113">
        <f t="shared" si="381"/>
        <v>260944.58754000004</v>
      </c>
      <c r="BY209" s="113">
        <f t="shared" si="382"/>
        <v>18985.132529999995</v>
      </c>
      <c r="BZ209" s="113">
        <f t="shared" si="383"/>
        <v>37566.326069999996</v>
      </c>
    </row>
    <row r="210" spans="1:78" ht="12" customHeight="1" x14ac:dyDescent="0.25">
      <c r="A210" s="18">
        <f t="shared" si="397"/>
        <v>206</v>
      </c>
      <c r="B210" s="6" t="s">
        <v>273</v>
      </c>
      <c r="C210" s="10">
        <f t="shared" si="398"/>
        <v>3059.3</v>
      </c>
      <c r="D210" s="7">
        <v>3059.3</v>
      </c>
      <c r="E210" s="7">
        <v>0</v>
      </c>
      <c r="F210" s="7">
        <v>361.28</v>
      </c>
      <c r="G210" s="18" t="s">
        <v>286</v>
      </c>
      <c r="H210" s="16">
        <v>3</v>
      </c>
      <c r="I210" s="16" t="s">
        <v>276</v>
      </c>
      <c r="J210" s="5">
        <v>45.06</v>
      </c>
      <c r="K210" s="17">
        <v>5.0999999999999996</v>
      </c>
      <c r="L210" s="17">
        <v>8.6300000000000008</v>
      </c>
      <c r="M210" s="17">
        <v>13.43</v>
      </c>
      <c r="N210" s="17">
        <v>6.91</v>
      </c>
      <c r="O210" s="17">
        <v>3.15</v>
      </c>
      <c r="P210" s="17">
        <v>1.81</v>
      </c>
      <c r="Q210" s="17">
        <v>5.77</v>
      </c>
      <c r="R210" s="17">
        <v>0.26</v>
      </c>
      <c r="S210" s="3">
        <v>40</v>
      </c>
      <c r="T210" s="3">
        <v>40</v>
      </c>
      <c r="U210" s="3">
        <v>2604.04</v>
      </c>
      <c r="V210" s="17">
        <v>195.98199600000001</v>
      </c>
      <c r="W210" s="3">
        <v>42.3</v>
      </c>
      <c r="X210" s="3">
        <v>2604.04</v>
      </c>
      <c r="Y210" s="17">
        <v>7.85</v>
      </c>
      <c r="Z210" s="4">
        <v>0</v>
      </c>
      <c r="AA210" s="17">
        <v>6.73</v>
      </c>
      <c r="AB210" s="17">
        <v>10.67</v>
      </c>
      <c r="AC210" s="17">
        <v>14</v>
      </c>
      <c r="AD210" s="5">
        <f t="shared" si="341"/>
        <v>827112.34800000011</v>
      </c>
      <c r="AE210" s="17">
        <f t="shared" si="342"/>
        <v>93614.58</v>
      </c>
      <c r="AF210" s="17">
        <f t="shared" si="343"/>
        <v>158410.55400000003</v>
      </c>
      <c r="AG210" s="17">
        <f t="shared" si="344"/>
        <v>246518.39400000003</v>
      </c>
      <c r="AH210" s="17">
        <f t="shared" si="345"/>
        <v>126838.57800000001</v>
      </c>
      <c r="AI210" s="17">
        <f t="shared" si="346"/>
        <v>57820.770000000004</v>
      </c>
      <c r="AJ210" s="17">
        <f t="shared" si="347"/>
        <v>33223.998000000007</v>
      </c>
      <c r="AK210" s="17">
        <f t="shared" si="348"/>
        <v>105912.966</v>
      </c>
      <c r="AL210" s="17">
        <f t="shared" si="349"/>
        <v>4772.5080000000007</v>
      </c>
      <c r="AN210" s="96">
        <f>SUMIF('Page 1'!$L:$L,$B:$B,'Page 1'!$S:$S)</f>
        <v>48.44</v>
      </c>
      <c r="AO210" s="237">
        <f>SUMIF(СиР!$T$25:$Z$25,$AN$5:$AN$244,СиР!$T$26:$Z$26)</f>
        <v>18.489999999999998</v>
      </c>
      <c r="AP210" s="238"/>
      <c r="AQ210" s="96">
        <f>SUMIF(СиР!$T$25:$Z$25,$AN$5:$AN$244,СиР!$T$28:$Z$28)</f>
        <v>6.67</v>
      </c>
      <c r="AR210" s="96">
        <f>SUMIF(СиР!$T$25:$Z$25,$AN$5:$AN$244,СиР!$T$29:$Z$29)</f>
        <v>1.53</v>
      </c>
      <c r="AS210" s="96">
        <f>SUMIF(СиР!$T$25:$Z$25,$AN$5:$AN$244,СиР!$T$30:$Z$30)</f>
        <v>0.32</v>
      </c>
      <c r="AT210" s="96">
        <f>SUMIF(СиР!$T$25:$Z$25,$AN$5:$AN$244,СиР!$T$31:$Z$31)</f>
        <v>0.87</v>
      </c>
      <c r="AU210" s="96">
        <f>SUMIF(СиР!$T$25:$Z$25,$AN$5:$AN$244,СиР!$T$32:$Z$32)</f>
        <v>5.01</v>
      </c>
      <c r="AV210" s="96">
        <f>SUMIF(СиР!$T$25:$Z$25,$AN$5:$AN$244,СиР!$T$33:$Z$33)</f>
        <v>4.99</v>
      </c>
      <c r="AW210" s="96">
        <f>SUMIF(СиР!$T$25:$Z$25,$AN$5:$AN$244,СиР!$T$34:$Z$34)</f>
        <v>2.7</v>
      </c>
      <c r="AX210" s="96">
        <f>SUMIF(СиР!$T$25:$Z$25,$AN$5:$AN$244,СиР!$T$35:$Z$35)</f>
        <v>6.46</v>
      </c>
      <c r="AY210" s="96">
        <f>SUMIF(СиР!$T$25:$Z$25,$AN$5:$AN$244,СиР!$T$36:$Z$36)</f>
        <v>0.47</v>
      </c>
      <c r="AZ210" s="98">
        <f>SUMIF(СиР!$T$25:$Z$25,$AN$5:$AN$244,СиР!$T$37:$Z$37)</f>
        <v>0.93</v>
      </c>
      <c r="BA210" s="96">
        <f t="shared" si="371"/>
        <v>54.88252</v>
      </c>
      <c r="BB210" s="237">
        <f t="shared" si="384"/>
        <v>20.949169999999999</v>
      </c>
      <c r="BC210" s="238">
        <f t="shared" si="385"/>
        <v>0</v>
      </c>
      <c r="BD210" s="96">
        <f t="shared" si="386"/>
        <v>7.5571100000000007</v>
      </c>
      <c r="BE210" s="96">
        <f t="shared" si="387"/>
        <v>1.7334900000000002</v>
      </c>
      <c r="BF210" s="96">
        <f t="shared" si="388"/>
        <v>0.36256000000000005</v>
      </c>
      <c r="BG210" s="96">
        <f t="shared" si="389"/>
        <v>0.98571000000000009</v>
      </c>
      <c r="BH210" s="96">
        <f t="shared" si="390"/>
        <v>5.6763300000000001</v>
      </c>
      <c r="BI210" s="96">
        <f t="shared" si="391"/>
        <v>5.65367</v>
      </c>
      <c r="BJ210" s="96">
        <f t="shared" si="392"/>
        <v>3.0591000000000004</v>
      </c>
      <c r="BK210" s="96">
        <f t="shared" si="393"/>
        <v>7.3191800000000002</v>
      </c>
      <c r="BL210" s="96">
        <f t="shared" si="394"/>
        <v>0.53250999999999993</v>
      </c>
      <c r="BM210" s="98">
        <f t="shared" si="395"/>
        <v>1.05369</v>
      </c>
      <c r="BN210" s="113">
        <f t="shared" si="396"/>
        <v>1975405.91836</v>
      </c>
      <c r="BO210" s="250">
        <f t="shared" si="372"/>
        <v>754030.87180999992</v>
      </c>
      <c r="BP210" s="250">
        <f t="shared" si="373"/>
        <v>0</v>
      </c>
      <c r="BQ210" s="113">
        <f t="shared" si="374"/>
        <v>272005.72823000001</v>
      </c>
      <c r="BR210" s="113">
        <f t="shared" si="375"/>
        <v>62394.117570000002</v>
      </c>
      <c r="BS210" s="113">
        <f t="shared" si="376"/>
        <v>13049.750080000002</v>
      </c>
      <c r="BT210" s="113">
        <f t="shared" si="377"/>
        <v>35479.008030000005</v>
      </c>
      <c r="BU210" s="113">
        <f t="shared" si="378"/>
        <v>204310.14968999999</v>
      </c>
      <c r="BV210" s="113">
        <f t="shared" si="379"/>
        <v>203494.54031000001</v>
      </c>
      <c r="BW210" s="113">
        <f t="shared" si="380"/>
        <v>110107.26630000003</v>
      </c>
      <c r="BX210" s="113">
        <f t="shared" si="381"/>
        <v>263441.82974000002</v>
      </c>
      <c r="BY210" s="113">
        <f t="shared" si="382"/>
        <v>19166.820429999996</v>
      </c>
      <c r="BZ210" s="113">
        <f t="shared" si="383"/>
        <v>37925.836169999995</v>
      </c>
    </row>
    <row r="211" spans="1:78" ht="12" customHeight="1" x14ac:dyDescent="0.25">
      <c r="A211" s="18">
        <f t="shared" si="397"/>
        <v>207</v>
      </c>
      <c r="B211" s="6" t="s">
        <v>171</v>
      </c>
      <c r="C211" s="10">
        <f t="shared" si="398"/>
        <v>6991.3</v>
      </c>
      <c r="D211" s="7">
        <v>6991.3</v>
      </c>
      <c r="E211" s="7">
        <v>0</v>
      </c>
      <c r="F211" s="7">
        <v>619.5</v>
      </c>
      <c r="G211" s="18" t="s">
        <v>286</v>
      </c>
      <c r="H211" s="16">
        <v>7</v>
      </c>
      <c r="I211" s="16" t="s">
        <v>276</v>
      </c>
      <c r="J211" s="5">
        <v>31</v>
      </c>
      <c r="K211" s="17">
        <v>5.0999999999999996</v>
      </c>
      <c r="L211" s="17">
        <v>6.59</v>
      </c>
      <c r="M211" s="17">
        <v>8.98</v>
      </c>
      <c r="N211" s="17">
        <v>6.92</v>
      </c>
      <c r="O211" s="17">
        <v>3.15</v>
      </c>
      <c r="P211" s="17">
        <v>0</v>
      </c>
      <c r="Q211" s="17">
        <v>0</v>
      </c>
      <c r="R211" s="17">
        <v>0.26</v>
      </c>
      <c r="S211" s="3">
        <v>40</v>
      </c>
      <c r="T211" s="3">
        <v>40</v>
      </c>
      <c r="U211" s="3">
        <v>2604.04</v>
      </c>
      <c r="V211" s="17">
        <v>195.98199600000001</v>
      </c>
      <c r="W211" s="3">
        <v>42.3</v>
      </c>
      <c r="X211" s="3">
        <v>2604.04</v>
      </c>
      <c r="Y211" s="17">
        <v>7.85</v>
      </c>
      <c r="Z211" s="4">
        <v>0</v>
      </c>
      <c r="AA211" s="17">
        <v>6.73</v>
      </c>
      <c r="AB211" s="17">
        <v>10.67</v>
      </c>
      <c r="AC211" s="17">
        <v>14</v>
      </c>
      <c r="AD211" s="5">
        <f t="shared" si="341"/>
        <v>1300381.8</v>
      </c>
      <c r="AE211" s="17">
        <f t="shared" si="342"/>
        <v>213933.77999999997</v>
      </c>
      <c r="AF211" s="17">
        <f t="shared" si="343"/>
        <v>276436.00199999998</v>
      </c>
      <c r="AG211" s="17">
        <f t="shared" si="344"/>
        <v>376691.24400000001</v>
      </c>
      <c r="AH211" s="17">
        <f t="shared" si="345"/>
        <v>290278.77600000001</v>
      </c>
      <c r="AI211" s="17">
        <f t="shared" si="346"/>
        <v>132135.57</v>
      </c>
      <c r="AJ211" s="17">
        <f t="shared" si="347"/>
        <v>0</v>
      </c>
      <c r="AK211" s="17">
        <f t="shared" si="348"/>
        <v>0</v>
      </c>
      <c r="AL211" s="17">
        <f t="shared" si="349"/>
        <v>10906.428</v>
      </c>
      <c r="AN211" s="96">
        <f>SUMIF('Page 1'!$L:$L,$B:$B,'Page 1'!$S:$S)</f>
        <v>33.17</v>
      </c>
      <c r="AO211" s="237">
        <f>SUMIF(СиР!$T$25:$Z$25,$AN$5:$AN$244,СиР!$T$26:$Z$26)</f>
        <v>13.89</v>
      </c>
      <c r="AP211" s="238"/>
      <c r="AQ211" s="96">
        <f>SUMIF(СиР!$T$25:$Z$25,$AN$5:$AN$244,СиР!$T$28:$Z$28)</f>
        <v>5.9</v>
      </c>
      <c r="AR211" s="96">
        <f>SUMIF(СиР!$T$25:$Z$25,$AN$5:$AN$244,СиР!$T$29:$Z$29)</f>
        <v>1.53</v>
      </c>
      <c r="AS211" s="96">
        <f>SUMIF(СиР!$T$25:$Z$25,$AN$5:$AN$244,СиР!$T$30:$Z$30)</f>
        <v>0.32</v>
      </c>
      <c r="AT211" s="96">
        <f>SUMIF(СиР!$T$25:$Z$25,$AN$5:$AN$244,СиР!$T$31:$Z$31)</f>
        <v>0.6</v>
      </c>
      <c r="AU211" s="96">
        <f>SUMIF(СиР!$T$25:$Z$25,$AN$5:$AN$244,СиР!$T$32:$Z$32)</f>
        <v>5.01</v>
      </c>
      <c r="AV211" s="96">
        <f>SUMIF(СиР!$T$25:$Z$25,$AN$5:$AN$244,СиР!$T$33:$Z$33)</f>
        <v>4.99</v>
      </c>
      <c r="AW211" s="96">
        <f>SUMIF(СиР!$T$25:$Z$25,$AN$5:$AN$244,СиР!$T$34:$Z$34)</f>
        <v>0</v>
      </c>
      <c r="AX211" s="96">
        <f>SUMIF(СиР!$T$25:$Z$25,$AN$5:$AN$244,СиР!$T$35:$Z$35)</f>
        <v>0</v>
      </c>
      <c r="AY211" s="96">
        <f>SUMIF(СиР!$T$25:$Z$25,$AN$5:$AN$244,СиР!$T$36:$Z$36)</f>
        <v>0</v>
      </c>
      <c r="AZ211" s="98">
        <f>SUMIF(СиР!$T$25:$Z$25,$AN$5:$AN$244,СиР!$T$37:$Z$37)</f>
        <v>0.93</v>
      </c>
      <c r="BA211" s="96">
        <f t="shared" si="371"/>
        <v>37.581610000000005</v>
      </c>
      <c r="BB211" s="237">
        <f t="shared" si="384"/>
        <v>15.737370000000004</v>
      </c>
      <c r="BC211" s="238">
        <f t="shared" si="385"/>
        <v>0</v>
      </c>
      <c r="BD211" s="96">
        <f t="shared" si="386"/>
        <v>6.6847000000000012</v>
      </c>
      <c r="BE211" s="96">
        <f t="shared" si="387"/>
        <v>1.7334900000000002</v>
      </c>
      <c r="BF211" s="96">
        <f t="shared" si="388"/>
        <v>0.36256000000000005</v>
      </c>
      <c r="BG211" s="96">
        <f t="shared" si="389"/>
        <v>0.67980000000000007</v>
      </c>
      <c r="BH211" s="96">
        <f t="shared" si="390"/>
        <v>5.6763300000000001</v>
      </c>
      <c r="BI211" s="96">
        <f t="shared" si="391"/>
        <v>5.65367</v>
      </c>
      <c r="BJ211" s="96">
        <f t="shared" si="392"/>
        <v>0</v>
      </c>
      <c r="BK211" s="96">
        <f t="shared" si="393"/>
        <v>0</v>
      </c>
      <c r="BL211" s="96">
        <f t="shared" si="394"/>
        <v>0</v>
      </c>
      <c r="BM211" s="98">
        <f t="shared" si="395"/>
        <v>1.0536900000000002</v>
      </c>
      <c r="BN211" s="113">
        <f t="shared" si="396"/>
        <v>3091245.9419300002</v>
      </c>
      <c r="BO211" s="250">
        <f t="shared" si="372"/>
        <v>1294465.0628100003</v>
      </c>
      <c r="BP211" s="250">
        <f t="shared" si="373"/>
        <v>0</v>
      </c>
      <c r="BQ211" s="113">
        <f t="shared" si="374"/>
        <v>549844.77110000001</v>
      </c>
      <c r="BR211" s="113">
        <f t="shared" si="375"/>
        <v>142586.86437</v>
      </c>
      <c r="BS211" s="113">
        <f t="shared" si="376"/>
        <v>29822.08928</v>
      </c>
      <c r="BT211" s="113">
        <f t="shared" si="377"/>
        <v>55916.417400000006</v>
      </c>
      <c r="BU211" s="113">
        <f t="shared" si="378"/>
        <v>466902.08529000002</v>
      </c>
      <c r="BV211" s="113">
        <f t="shared" si="379"/>
        <v>465038.20471000002</v>
      </c>
      <c r="BW211" s="113">
        <f t="shared" si="380"/>
        <v>0</v>
      </c>
      <c r="BX211" s="113">
        <f t="shared" si="381"/>
        <v>0</v>
      </c>
      <c r="BY211" s="113">
        <f t="shared" si="382"/>
        <v>0</v>
      </c>
      <c r="BZ211" s="113">
        <f t="shared" si="383"/>
        <v>86670.446970000019</v>
      </c>
    </row>
    <row r="212" spans="1:78" ht="12" customHeight="1" x14ac:dyDescent="0.25">
      <c r="A212" s="18">
        <f t="shared" si="397"/>
        <v>208</v>
      </c>
      <c r="B212" s="6" t="s">
        <v>172</v>
      </c>
      <c r="C212" s="10">
        <f t="shared" si="398"/>
        <v>8371.2500000000018</v>
      </c>
      <c r="D212" s="7">
        <v>7665.5500000000011</v>
      </c>
      <c r="E212" s="7">
        <v>705.7</v>
      </c>
      <c r="F212" s="7">
        <v>5042</v>
      </c>
      <c r="G212" s="18" t="s">
        <v>214</v>
      </c>
      <c r="H212" s="16">
        <v>1</v>
      </c>
      <c r="I212" s="16" t="s">
        <v>276</v>
      </c>
      <c r="J212" s="5">
        <v>44.8</v>
      </c>
      <c r="K212" s="17">
        <v>5.0999999999999996</v>
      </c>
      <c r="L212" s="17">
        <v>8.6300000000000008</v>
      </c>
      <c r="M212" s="17">
        <v>13.43</v>
      </c>
      <c r="N212" s="17">
        <v>6.91</v>
      </c>
      <c r="O212" s="17">
        <v>3.15</v>
      </c>
      <c r="P212" s="17">
        <v>1.81</v>
      </c>
      <c r="Q212" s="17">
        <v>5.77</v>
      </c>
      <c r="R212" s="17">
        <v>0</v>
      </c>
      <c r="S212" s="3">
        <v>40</v>
      </c>
      <c r="T212" s="3">
        <v>40</v>
      </c>
      <c r="U212" s="3">
        <v>2604.04</v>
      </c>
      <c r="V212" s="17">
        <v>195.98199600000001</v>
      </c>
      <c r="W212" s="3">
        <v>42.3</v>
      </c>
      <c r="X212" s="3">
        <v>2604.04</v>
      </c>
      <c r="Y212" s="17">
        <v>0</v>
      </c>
      <c r="Z212" s="4">
        <v>0</v>
      </c>
      <c r="AA212" s="17">
        <v>5.05</v>
      </c>
      <c r="AB212" s="17">
        <v>10.67</v>
      </c>
      <c r="AC212" s="17">
        <v>14</v>
      </c>
      <c r="AD212" s="5">
        <f t="shared" si="341"/>
        <v>2250192.0000000005</v>
      </c>
      <c r="AE212" s="17">
        <f t="shared" si="342"/>
        <v>256160.25000000006</v>
      </c>
      <c r="AF212" s="17">
        <f t="shared" si="343"/>
        <v>433463.32500000019</v>
      </c>
      <c r="AG212" s="17">
        <f t="shared" si="344"/>
        <v>674555.32500000019</v>
      </c>
      <c r="AH212" s="17">
        <f t="shared" si="345"/>
        <v>347072.02500000008</v>
      </c>
      <c r="AI212" s="17">
        <f t="shared" si="346"/>
        <v>158216.62500000003</v>
      </c>
      <c r="AJ212" s="17">
        <f t="shared" si="347"/>
        <v>90911.775000000023</v>
      </c>
      <c r="AK212" s="17">
        <f t="shared" si="348"/>
        <v>289812.67500000005</v>
      </c>
      <c r="AL212" s="17">
        <f t="shared" si="349"/>
        <v>0</v>
      </c>
      <c r="AN212" s="96">
        <f>SUMIF('Page 1'!$L:$L,$B:$B,'Page 1'!$S:$S)</f>
        <v>48.16</v>
      </c>
      <c r="AO212" s="237">
        <f>SUMIF(СиР!$T$25:$Z$25,$AN$5:$AN$244,СиР!$T$26:$Z$26)</f>
        <v>18.649999999999999</v>
      </c>
      <c r="AP212" s="238"/>
      <c r="AQ212" s="96">
        <f>SUMIF(СиР!$T$25:$Z$25,$AN$5:$AN$244,СиР!$T$28:$Z$28)</f>
        <v>7.16</v>
      </c>
      <c r="AR212" s="96">
        <f>SUMIF(СиР!$T$25:$Z$25,$AN$5:$AN$244,СиР!$T$29:$Z$29)</f>
        <v>1.53</v>
      </c>
      <c r="AS212" s="96">
        <f>SUMIF(СиР!$T$25:$Z$25,$AN$5:$AN$244,СиР!$T$30:$Z$30)</f>
        <v>0.32</v>
      </c>
      <c r="AT212" s="96">
        <f>SUMIF(СиР!$T$25:$Z$25,$AN$5:$AN$244,СиР!$T$31:$Z$31)</f>
        <v>0.87</v>
      </c>
      <c r="AU212" s="96">
        <f>SUMIF(СиР!$T$25:$Z$25,$AN$5:$AN$244,СиР!$T$32:$Z$32)</f>
        <v>5.01</v>
      </c>
      <c r="AV212" s="96">
        <f>SUMIF(СиР!$T$25:$Z$25,$AN$5:$AN$244,СиР!$T$33:$Z$33)</f>
        <v>4.99</v>
      </c>
      <c r="AW212" s="96">
        <f>SUMIF(СиР!$T$25:$Z$25,$AN$5:$AN$244,СиР!$T$34:$Z$34)</f>
        <v>2.7</v>
      </c>
      <c r="AX212" s="96">
        <f>SUMIF(СиР!$T$25:$Z$25,$AN$5:$AN$244,СиР!$T$35:$Z$35)</f>
        <v>6.46</v>
      </c>
      <c r="AY212" s="96">
        <f>SUMIF(СиР!$T$25:$Z$25,$AN$5:$AN$244,СиР!$T$36:$Z$36)</f>
        <v>0.47</v>
      </c>
      <c r="AZ212" s="98">
        <f>SUMIF(СиР!$T$25:$Z$25,$AN$5:$AN$244,СиР!$T$37:$Z$37)</f>
        <v>0</v>
      </c>
      <c r="BA212" s="96">
        <f t="shared" si="371"/>
        <v>54.565279999999994</v>
      </c>
      <c r="BB212" s="237">
        <f t="shared" si="384"/>
        <v>21.130449999999996</v>
      </c>
      <c r="BC212" s="238">
        <f t="shared" si="385"/>
        <v>0</v>
      </c>
      <c r="BD212" s="96">
        <f t="shared" si="386"/>
        <v>8.1122800000000002</v>
      </c>
      <c r="BE212" s="96">
        <f t="shared" si="387"/>
        <v>1.7334900000000002</v>
      </c>
      <c r="BF212" s="96">
        <f t="shared" si="388"/>
        <v>0.36255999999999999</v>
      </c>
      <c r="BG212" s="96">
        <f t="shared" si="389"/>
        <v>0.98570999999999998</v>
      </c>
      <c r="BH212" s="96">
        <f t="shared" si="390"/>
        <v>5.6763299999999992</v>
      </c>
      <c r="BI212" s="96">
        <f t="shared" si="391"/>
        <v>5.6536700000000009</v>
      </c>
      <c r="BJ212" s="96">
        <f t="shared" si="392"/>
        <v>3.0591000000000004</v>
      </c>
      <c r="BK212" s="96">
        <f t="shared" si="393"/>
        <v>7.3191800000000002</v>
      </c>
      <c r="BL212" s="96">
        <f t="shared" si="394"/>
        <v>0.53250999999999993</v>
      </c>
      <c r="BM212" s="98">
        <f t="shared" si="395"/>
        <v>0</v>
      </c>
      <c r="BN212" s="113">
        <f t="shared" si="396"/>
        <v>5374114.8020000011</v>
      </c>
      <c r="BO212" s="250">
        <f t="shared" si="372"/>
        <v>2081130.4206250003</v>
      </c>
      <c r="BP212" s="250">
        <f t="shared" si="373"/>
        <v>0</v>
      </c>
      <c r="BQ212" s="113">
        <f t="shared" si="374"/>
        <v>798975.53950000019</v>
      </c>
      <c r="BR212" s="113">
        <f t="shared" si="375"/>
        <v>170730.80662500003</v>
      </c>
      <c r="BS212" s="113">
        <f t="shared" si="376"/>
        <v>35708.40400000001</v>
      </c>
      <c r="BT212" s="113">
        <f t="shared" si="377"/>
        <v>97082.223375000016</v>
      </c>
      <c r="BU212" s="113">
        <f t="shared" si="378"/>
        <v>559059.70012500009</v>
      </c>
      <c r="BV212" s="113">
        <f t="shared" si="379"/>
        <v>556827.92487500026</v>
      </c>
      <c r="BW212" s="113">
        <f t="shared" si="380"/>
        <v>301289.65875000012</v>
      </c>
      <c r="BX212" s="113">
        <f t="shared" si="381"/>
        <v>720863.40575000015</v>
      </c>
      <c r="BY212" s="113">
        <f t="shared" si="382"/>
        <v>52446.718374999997</v>
      </c>
      <c r="BZ212" s="113">
        <f t="shared" si="383"/>
        <v>0</v>
      </c>
    </row>
    <row r="213" spans="1:78" ht="12" customHeight="1" x14ac:dyDescent="0.25">
      <c r="A213" s="18">
        <f t="shared" si="397"/>
        <v>209</v>
      </c>
      <c r="B213" s="6" t="s">
        <v>209</v>
      </c>
      <c r="C213" s="10">
        <f t="shared" si="398"/>
        <v>635.79999999999995</v>
      </c>
      <c r="D213" s="7">
        <v>635.79999999999995</v>
      </c>
      <c r="E213" s="7">
        <v>0</v>
      </c>
      <c r="F213" s="7">
        <v>74.2</v>
      </c>
      <c r="G213" s="18" t="s">
        <v>212</v>
      </c>
      <c r="H213" s="16">
        <v>7</v>
      </c>
      <c r="I213" s="16" t="s">
        <v>275</v>
      </c>
      <c r="J213" s="9">
        <v>25.29</v>
      </c>
      <c r="K213" s="17">
        <v>4.32</v>
      </c>
      <c r="L213" s="17">
        <v>5.61</v>
      </c>
      <c r="M213" s="17">
        <v>7.16</v>
      </c>
      <c r="N213" s="17">
        <v>5.31</v>
      </c>
      <c r="O213" s="17">
        <v>2.67</v>
      </c>
      <c r="P213" s="17">
        <v>0</v>
      </c>
      <c r="Q213" s="17">
        <v>0</v>
      </c>
      <c r="R213" s="17">
        <v>0.22</v>
      </c>
      <c r="S213" s="3">
        <v>40</v>
      </c>
      <c r="T213" s="3">
        <v>40</v>
      </c>
      <c r="U213" s="3">
        <v>2604.04</v>
      </c>
      <c r="V213" s="17">
        <v>195.98199600000001</v>
      </c>
      <c r="W213" s="3">
        <v>42.3</v>
      </c>
      <c r="X213" s="3">
        <v>2604.04</v>
      </c>
      <c r="Y213" s="17">
        <v>7.85</v>
      </c>
      <c r="Z213" s="4">
        <v>0</v>
      </c>
      <c r="AA213" s="17">
        <v>6.73</v>
      </c>
      <c r="AB213" s="17">
        <v>10.67</v>
      </c>
      <c r="AC213" s="17">
        <v>14</v>
      </c>
      <c r="AD213" s="5">
        <f t="shared" si="341"/>
        <v>96476.291999999987</v>
      </c>
      <c r="AE213" s="17">
        <f t="shared" si="342"/>
        <v>16479.936000000002</v>
      </c>
      <c r="AF213" s="17">
        <f t="shared" si="343"/>
        <v>21401.027999999998</v>
      </c>
      <c r="AG213" s="17">
        <f t="shared" si="344"/>
        <v>27313.967999999997</v>
      </c>
      <c r="AH213" s="17">
        <f t="shared" si="345"/>
        <v>20256.587999999996</v>
      </c>
      <c r="AI213" s="17">
        <f t="shared" si="346"/>
        <v>10185.516</v>
      </c>
      <c r="AJ213" s="17">
        <f t="shared" si="347"/>
        <v>0</v>
      </c>
      <c r="AK213" s="17">
        <f t="shared" si="348"/>
        <v>0</v>
      </c>
      <c r="AL213" s="17">
        <f t="shared" si="349"/>
        <v>839.25600000000009</v>
      </c>
      <c r="AN213" s="96">
        <f>SUMIF('Page 1'!$L:$L,$B:$B,'Page 1'!$S:$S)</f>
        <v>33.17</v>
      </c>
      <c r="AO213" s="237">
        <f>SUMIF(СиР!$T$25:$Z$25,$AN$5:$AN$244,СиР!$T$26:$Z$26)</f>
        <v>13.89</v>
      </c>
      <c r="AP213" s="238"/>
      <c r="AQ213" s="96">
        <f>SUMIF(СиР!$T$25:$Z$25,$AN$5:$AN$244,СиР!$T$28:$Z$28)</f>
        <v>5.9</v>
      </c>
      <c r="AR213" s="96">
        <f>SUMIF(СиР!$T$25:$Z$25,$AN$5:$AN$244,СиР!$T$29:$Z$29)</f>
        <v>1.53</v>
      </c>
      <c r="AS213" s="96">
        <f>SUMIF(СиР!$T$25:$Z$25,$AN$5:$AN$244,СиР!$T$30:$Z$30)</f>
        <v>0.32</v>
      </c>
      <c r="AT213" s="96">
        <f>SUMIF(СиР!$T$25:$Z$25,$AN$5:$AN$244,СиР!$T$31:$Z$31)</f>
        <v>0.6</v>
      </c>
      <c r="AU213" s="96">
        <f>SUMIF(СиР!$T$25:$Z$25,$AN$5:$AN$244,СиР!$T$32:$Z$32)</f>
        <v>5.01</v>
      </c>
      <c r="AV213" s="96">
        <f>SUMIF(СиР!$T$25:$Z$25,$AN$5:$AN$244,СиР!$T$33:$Z$33)</f>
        <v>4.99</v>
      </c>
      <c r="AW213" s="96">
        <f>SUMIF(СиР!$T$25:$Z$25,$AN$5:$AN$244,СиР!$T$34:$Z$34)</f>
        <v>0</v>
      </c>
      <c r="AX213" s="96">
        <f>SUMIF(СиР!$T$25:$Z$25,$AN$5:$AN$244,СиР!$T$35:$Z$35)</f>
        <v>0</v>
      </c>
      <c r="AY213" s="96">
        <f>SUMIF(СиР!$T$25:$Z$25,$AN$5:$AN$244,СиР!$T$36:$Z$36)</f>
        <v>0</v>
      </c>
      <c r="AZ213" s="98">
        <f>SUMIF(СиР!$T$25:$Z$25,$AN$5:$AN$244,СиР!$T$37:$Z$37)</f>
        <v>0.93</v>
      </c>
      <c r="BA213" s="96">
        <f t="shared" si="371"/>
        <v>37.581610000000005</v>
      </c>
      <c r="BB213" s="237">
        <f t="shared" si="384"/>
        <v>15.737370000000004</v>
      </c>
      <c r="BC213" s="238">
        <f t="shared" si="385"/>
        <v>0</v>
      </c>
      <c r="BD213" s="96">
        <f t="shared" si="386"/>
        <v>6.6847000000000012</v>
      </c>
      <c r="BE213" s="96">
        <f t="shared" si="387"/>
        <v>1.7334900000000002</v>
      </c>
      <c r="BF213" s="96">
        <f t="shared" si="388"/>
        <v>0.36256000000000005</v>
      </c>
      <c r="BG213" s="96">
        <f t="shared" si="389"/>
        <v>0.67980000000000007</v>
      </c>
      <c r="BH213" s="96">
        <f t="shared" si="390"/>
        <v>5.6763300000000001</v>
      </c>
      <c r="BI213" s="96">
        <f t="shared" si="391"/>
        <v>5.65367</v>
      </c>
      <c r="BJ213" s="96">
        <f t="shared" si="392"/>
        <v>0</v>
      </c>
      <c r="BK213" s="96">
        <f t="shared" si="393"/>
        <v>0</v>
      </c>
      <c r="BL213" s="96">
        <f t="shared" si="394"/>
        <v>0</v>
      </c>
      <c r="BM213" s="98">
        <f t="shared" si="395"/>
        <v>1.0536900000000002</v>
      </c>
      <c r="BN213" s="113">
        <f t="shared" si="396"/>
        <v>281122.84837999998</v>
      </c>
      <c r="BO213" s="250">
        <f t="shared" si="372"/>
        <v>117720.72246000002</v>
      </c>
      <c r="BP213" s="250">
        <f t="shared" si="373"/>
        <v>0</v>
      </c>
      <c r="BQ213" s="113">
        <f t="shared" si="374"/>
        <v>50003.762600000002</v>
      </c>
      <c r="BR213" s="113">
        <f t="shared" si="375"/>
        <v>12967.07742</v>
      </c>
      <c r="BS213" s="113">
        <f t="shared" si="376"/>
        <v>2712.0684799999999</v>
      </c>
      <c r="BT213" s="113">
        <f t="shared" si="377"/>
        <v>5085.1284000000005</v>
      </c>
      <c r="BU213" s="113">
        <f t="shared" si="378"/>
        <v>42460.822139999997</v>
      </c>
      <c r="BV213" s="113">
        <f t="shared" si="379"/>
        <v>42291.317859999996</v>
      </c>
      <c r="BW213" s="113">
        <f t="shared" si="380"/>
        <v>0</v>
      </c>
      <c r="BX213" s="113">
        <f t="shared" si="381"/>
        <v>0</v>
      </c>
      <c r="BY213" s="113">
        <f t="shared" si="382"/>
        <v>0</v>
      </c>
      <c r="BZ213" s="113">
        <f t="shared" si="383"/>
        <v>7881.9490200000009</v>
      </c>
    </row>
    <row r="214" spans="1:78" ht="12" customHeight="1" x14ac:dyDescent="0.25">
      <c r="A214" s="18">
        <f t="shared" si="397"/>
        <v>210</v>
      </c>
      <c r="B214" s="6" t="s">
        <v>173</v>
      </c>
      <c r="C214" s="10">
        <f t="shared" si="398"/>
        <v>2472.5</v>
      </c>
      <c r="D214" s="7">
        <v>2472.5</v>
      </c>
      <c r="E214" s="7">
        <v>0</v>
      </c>
      <c r="F214" s="7">
        <v>220.8</v>
      </c>
      <c r="G214" s="18" t="s">
        <v>212</v>
      </c>
      <c r="H214" s="16">
        <v>7</v>
      </c>
      <c r="I214" s="16" t="s">
        <v>275</v>
      </c>
      <c r="J214" s="9">
        <v>25.29</v>
      </c>
      <c r="K214" s="17">
        <v>4.32</v>
      </c>
      <c r="L214" s="17">
        <v>5.61</v>
      </c>
      <c r="M214" s="17">
        <v>7.16</v>
      </c>
      <c r="N214" s="17">
        <v>5.31</v>
      </c>
      <c r="O214" s="17">
        <v>2.67</v>
      </c>
      <c r="P214" s="17">
        <v>0</v>
      </c>
      <c r="Q214" s="17">
        <v>0</v>
      </c>
      <c r="R214" s="17">
        <v>0.22</v>
      </c>
      <c r="S214" s="3">
        <v>40</v>
      </c>
      <c r="T214" s="3">
        <v>40</v>
      </c>
      <c r="U214" s="3">
        <v>2604.04</v>
      </c>
      <c r="V214" s="17">
        <v>195.98199600000001</v>
      </c>
      <c r="W214" s="3">
        <v>42.3</v>
      </c>
      <c r="X214" s="3">
        <v>2604.04</v>
      </c>
      <c r="Y214" s="17">
        <v>7.85</v>
      </c>
      <c r="Z214" s="4">
        <v>0</v>
      </c>
      <c r="AA214" s="17">
        <v>6.73</v>
      </c>
      <c r="AB214" s="17">
        <v>10.67</v>
      </c>
      <c r="AC214" s="17">
        <v>14</v>
      </c>
      <c r="AD214" s="5">
        <f t="shared" si="341"/>
        <v>375177.15</v>
      </c>
      <c r="AE214" s="17">
        <f t="shared" si="342"/>
        <v>64087.200000000004</v>
      </c>
      <c r="AF214" s="17">
        <f t="shared" si="343"/>
        <v>83224.350000000006</v>
      </c>
      <c r="AG214" s="17">
        <f t="shared" si="344"/>
        <v>106218.59999999999</v>
      </c>
      <c r="AH214" s="17">
        <f t="shared" si="345"/>
        <v>78773.849999999991</v>
      </c>
      <c r="AI214" s="17">
        <f t="shared" si="346"/>
        <v>39609.449999999997</v>
      </c>
      <c r="AJ214" s="17">
        <f t="shared" si="347"/>
        <v>0</v>
      </c>
      <c r="AK214" s="17">
        <f t="shared" si="348"/>
        <v>0</v>
      </c>
      <c r="AL214" s="17">
        <f t="shared" si="349"/>
        <v>3263.7000000000003</v>
      </c>
      <c r="AM214" s="1" t="s">
        <v>275</v>
      </c>
      <c r="AN214" s="96">
        <f>SUMIF('Page 1'!$L:$L,$B:$B,'Page 1'!$S:$S)</f>
        <v>27.19</v>
      </c>
      <c r="AO214" s="96">
        <f>K214/$J214*$AN214*1</f>
        <v>4.6445551601423487</v>
      </c>
      <c r="AP214" s="96">
        <f>L214/$J214*$AN214</f>
        <v>6.0314709371293009</v>
      </c>
      <c r="AQ214" s="96">
        <f>M214/$J214*$AN214</f>
        <v>7.6979201265322263</v>
      </c>
      <c r="AR214" s="96"/>
      <c r="AS214" s="96"/>
      <c r="AT214" s="96"/>
      <c r="AU214" s="96">
        <f>N214/$J214*$AN214</f>
        <v>5.7089323843416366</v>
      </c>
      <c r="AV214" s="96">
        <f>O214/$J214*$AN214</f>
        <v>2.8705931198102022</v>
      </c>
      <c r="AW214" s="96">
        <f>P214/$J214*$AN214</f>
        <v>0</v>
      </c>
      <c r="AX214" s="96">
        <f>Q214/$J214*$AN214</f>
        <v>0</v>
      </c>
      <c r="AY214" s="96"/>
      <c r="AZ214" s="98">
        <f>R214/$J214*$AN214</f>
        <v>0.23652827204428631</v>
      </c>
      <c r="BA214" s="96">
        <f>AN214</f>
        <v>27.19</v>
      </c>
      <c r="BB214" s="96">
        <f t="shared" si="384"/>
        <v>4.6445551601423487</v>
      </c>
      <c r="BC214" s="96">
        <f t="shared" si="385"/>
        <v>6.0314709371293009</v>
      </c>
      <c r="BD214" s="96">
        <f t="shared" si="386"/>
        <v>7.6979201265322263</v>
      </c>
      <c r="BE214" s="96">
        <f t="shared" si="387"/>
        <v>0</v>
      </c>
      <c r="BF214" s="96">
        <f t="shared" si="388"/>
        <v>0</v>
      </c>
      <c r="BG214" s="96">
        <f t="shared" si="389"/>
        <v>0</v>
      </c>
      <c r="BH214" s="96">
        <f t="shared" si="390"/>
        <v>5.7089323843416357</v>
      </c>
      <c r="BI214" s="96">
        <f t="shared" si="391"/>
        <v>2.8705931198102022</v>
      </c>
      <c r="BJ214" s="96">
        <f t="shared" si="392"/>
        <v>0</v>
      </c>
      <c r="BK214" s="96">
        <f t="shared" si="393"/>
        <v>0</v>
      </c>
      <c r="BL214" s="96">
        <f t="shared" si="394"/>
        <v>0</v>
      </c>
      <c r="BM214" s="98">
        <f t="shared" si="395"/>
        <v>0.23652827204428631</v>
      </c>
      <c r="BN214" s="113">
        <f t="shared" si="396"/>
        <v>806727.3</v>
      </c>
      <c r="BO214" s="113">
        <f>(BB214*10+AO214*2)*$C214</f>
        <v>137803.9516014235</v>
      </c>
      <c r="BP214" s="113">
        <f t="shared" ref="BP214" si="399">(BC214*10+AP214*2)*$C214</f>
        <v>178953.74270462635</v>
      </c>
      <c r="BQ214" s="113">
        <f t="shared" ref="BQ214" si="400">(BD214*10+AQ214*2)*$C214</f>
        <v>228397.29015421114</v>
      </c>
      <c r="BR214" s="113">
        <f t="shared" ref="BR214" si="401">(BE214*10+AR214*2)*$C214</f>
        <v>0</v>
      </c>
      <c r="BS214" s="113">
        <f t="shared" ref="BS214" si="402">(BF214*10+AS214*2)*$C214</f>
        <v>0</v>
      </c>
      <c r="BT214" s="113">
        <f t="shared" ref="BT214" si="403">(BG214*10+AT214*2)*$C214</f>
        <v>0</v>
      </c>
      <c r="BU214" s="113">
        <f t="shared" ref="BU214" si="404">(BH214*10+AU214*2)*$C214</f>
        <v>169384.02384341636</v>
      </c>
      <c r="BV214" s="113">
        <f t="shared" ref="BV214" si="405">(BI214*10+AV214*2)*$C214</f>
        <v>85170.497864768695</v>
      </c>
      <c r="BW214" s="113">
        <f t="shared" ref="BW214" si="406">(BJ214*10+AW214*2)*$C214</f>
        <v>0</v>
      </c>
      <c r="BX214" s="113">
        <f t="shared" ref="BX214" si="407">(BK214*10+AX214*2)*$C214</f>
        <v>0</v>
      </c>
      <c r="BY214" s="113">
        <f t="shared" ref="BY214" si="408">(BL214*10+AY214*2)*$C214</f>
        <v>0</v>
      </c>
      <c r="BZ214" s="113">
        <f t="shared" ref="BZ214" si="409">(BM214*10+AZ214*2)*$C214</f>
        <v>7017.793831553975</v>
      </c>
    </row>
    <row r="215" spans="1:78" ht="12" customHeight="1" x14ac:dyDescent="0.25">
      <c r="A215" s="18">
        <f t="shared" si="397"/>
        <v>211</v>
      </c>
      <c r="B215" s="6" t="s">
        <v>174</v>
      </c>
      <c r="C215" s="10">
        <f t="shared" si="398"/>
        <v>632.29999999999995</v>
      </c>
      <c r="D215" s="7">
        <v>632.29999999999995</v>
      </c>
      <c r="E215" s="7">
        <v>0</v>
      </c>
      <c r="F215" s="7">
        <v>41.3</v>
      </c>
      <c r="G215" s="18" t="s">
        <v>212</v>
      </c>
      <c r="H215" s="16">
        <v>7</v>
      </c>
      <c r="I215" s="16" t="s">
        <v>275</v>
      </c>
      <c r="J215" s="9">
        <v>25.29</v>
      </c>
      <c r="K215" s="17">
        <v>4.32</v>
      </c>
      <c r="L215" s="17">
        <v>5.61</v>
      </c>
      <c r="M215" s="17">
        <v>7.16</v>
      </c>
      <c r="N215" s="17">
        <v>5.31</v>
      </c>
      <c r="O215" s="17">
        <v>2.67</v>
      </c>
      <c r="P215" s="17">
        <v>0</v>
      </c>
      <c r="Q215" s="17">
        <v>0</v>
      </c>
      <c r="R215" s="17">
        <v>0.22</v>
      </c>
      <c r="S215" s="3">
        <v>40</v>
      </c>
      <c r="T215" s="3">
        <v>40</v>
      </c>
      <c r="U215" s="3">
        <v>2604.04</v>
      </c>
      <c r="V215" s="17">
        <v>195.98199600000001</v>
      </c>
      <c r="W215" s="3">
        <v>42.3</v>
      </c>
      <c r="X215" s="3">
        <v>2604.04</v>
      </c>
      <c r="Y215" s="17">
        <v>7.85</v>
      </c>
      <c r="Z215" s="4">
        <v>0</v>
      </c>
      <c r="AA215" s="17">
        <v>6.73</v>
      </c>
      <c r="AB215" s="17">
        <v>10.67</v>
      </c>
      <c r="AC215" s="17">
        <v>14</v>
      </c>
      <c r="AD215" s="5">
        <f t="shared" si="341"/>
        <v>95945.20199999999</v>
      </c>
      <c r="AE215" s="17">
        <f t="shared" si="342"/>
        <v>16389.216</v>
      </c>
      <c r="AF215" s="17">
        <f t="shared" si="343"/>
        <v>21283.218000000001</v>
      </c>
      <c r="AG215" s="17">
        <f t="shared" si="344"/>
        <v>27163.608</v>
      </c>
      <c r="AH215" s="17">
        <f t="shared" si="345"/>
        <v>20145.077999999998</v>
      </c>
      <c r="AI215" s="17">
        <f t="shared" si="346"/>
        <v>10129.445999999998</v>
      </c>
      <c r="AJ215" s="17">
        <f t="shared" si="347"/>
        <v>0</v>
      </c>
      <c r="AK215" s="17">
        <f t="shared" si="348"/>
        <v>0</v>
      </c>
      <c r="AL215" s="17">
        <f t="shared" si="349"/>
        <v>834.63599999999997</v>
      </c>
      <c r="AN215" s="96">
        <f>SUMIF('Page 1'!$L:$L,$B:$B,'Page 1'!$S:$S)</f>
        <v>33.17</v>
      </c>
      <c r="AO215" s="237">
        <f>SUMIF(СиР!$T$25:$Z$25,$AN$5:$AN$244,СиР!$T$26:$Z$26)</f>
        <v>13.89</v>
      </c>
      <c r="AP215" s="238"/>
      <c r="AQ215" s="97">
        <f>SUMIF(СиР!$T$25:$Z$25,$AN$5:$AN$244,СиР!$T$28:$Z$28)</f>
        <v>5.9</v>
      </c>
      <c r="AR215" s="97">
        <f>SUMIF(СиР!$T$25:$Z$25,$AN$5:$AN$244,СиР!$T$29:$Z$29)</f>
        <v>1.53</v>
      </c>
      <c r="AS215" s="97">
        <f>SUMIF(СиР!$T$25:$Z$25,$AN$5:$AN$244,СиР!$T$30:$Z$30)</f>
        <v>0.32</v>
      </c>
      <c r="AT215" s="97">
        <f>SUMIF(СиР!$T$25:$Z$25,$AN$5:$AN$244,СиР!$T$31:$Z$31)</f>
        <v>0.6</v>
      </c>
      <c r="AU215" s="97">
        <f>SUMIF(СиР!$T$25:$Z$25,$AN$5:$AN$244,СиР!$T$32:$Z$32)</f>
        <v>5.01</v>
      </c>
      <c r="AV215" s="97">
        <f>SUMIF(СиР!$T$25:$Z$25,$AN$5:$AN$244,СиР!$T$33:$Z$33)</f>
        <v>4.99</v>
      </c>
      <c r="AW215" s="97">
        <f>SUMIF(СиР!$T$25:$Z$25,$AN$5:$AN$244,СиР!$T$34:$Z$34)</f>
        <v>0</v>
      </c>
      <c r="AX215" s="97">
        <f>SUMIF(СиР!$T$25:$Z$25,$AN$5:$AN$244,СиР!$T$35:$Z$35)</f>
        <v>0</v>
      </c>
      <c r="AY215" s="97">
        <f>SUMIF(СиР!$T$25:$Z$25,$AN$5:$AN$244,СиР!$T$36:$Z$36)</f>
        <v>0</v>
      </c>
      <c r="AZ215" s="110">
        <f>SUMIF(СиР!$T$25:$Z$25,$AN$5:$AN$244,СиР!$T$37:$Z$37)</f>
        <v>0.93</v>
      </c>
      <c r="BA215" s="96">
        <f t="shared" ref="BA215:BA220" si="410">AN215*(1+$BA$4)</f>
        <v>37.581610000000005</v>
      </c>
      <c r="BB215" s="237">
        <f t="shared" si="384"/>
        <v>15.737370000000004</v>
      </c>
      <c r="BC215" s="238">
        <f t="shared" si="385"/>
        <v>0</v>
      </c>
      <c r="BD215" s="97">
        <f t="shared" si="386"/>
        <v>6.6847000000000012</v>
      </c>
      <c r="BE215" s="97">
        <f t="shared" si="387"/>
        <v>1.7334900000000002</v>
      </c>
      <c r="BF215" s="97">
        <f t="shared" si="388"/>
        <v>0.36256000000000005</v>
      </c>
      <c r="BG215" s="97">
        <f t="shared" si="389"/>
        <v>0.67980000000000007</v>
      </c>
      <c r="BH215" s="97">
        <f t="shared" si="390"/>
        <v>5.6763300000000001</v>
      </c>
      <c r="BI215" s="97">
        <f t="shared" si="391"/>
        <v>5.65367</v>
      </c>
      <c r="BJ215" s="97">
        <f t="shared" si="392"/>
        <v>0</v>
      </c>
      <c r="BK215" s="97">
        <f t="shared" si="393"/>
        <v>0</v>
      </c>
      <c r="BL215" s="97">
        <f t="shared" si="394"/>
        <v>0</v>
      </c>
      <c r="BM215" s="110">
        <f t="shared" si="395"/>
        <v>1.0536900000000002</v>
      </c>
      <c r="BN215" s="113">
        <f t="shared" si="396"/>
        <v>279575.30203000002</v>
      </c>
      <c r="BO215" s="250">
        <f t="shared" ref="BO215:BO217" si="411">(AO215*2+BB215*10)*$C215</f>
        <v>117072.68451000002</v>
      </c>
      <c r="BP215" s="250">
        <f t="shared" ref="BP215:BP217" si="412">(AP215*6+BC215*6)*$C215</f>
        <v>0</v>
      </c>
      <c r="BQ215" s="113">
        <f t="shared" ref="BQ215:BQ217" si="413">(AQ215*2+BD215*10)*$C215</f>
        <v>49728.498099999997</v>
      </c>
      <c r="BR215" s="113">
        <f t="shared" ref="BR215:BR217" si="414">(AR215*2+BE215*10)*$C215</f>
        <v>12895.695269999998</v>
      </c>
      <c r="BS215" s="113">
        <f t="shared" ref="BS215:BS217" si="415">(AS215*2+BF215*10)*$C215</f>
        <v>2697.13888</v>
      </c>
      <c r="BT215" s="113">
        <f t="shared" ref="BT215:BT217" si="416">(AT215*2+BG215*10)*$C215</f>
        <v>5057.1354000000001</v>
      </c>
      <c r="BU215" s="113">
        <f t="shared" ref="BU215:BU217" si="417">(AU215*2+BH215*10)*$C215</f>
        <v>42227.080589999998</v>
      </c>
      <c r="BV215" s="113">
        <f t="shared" ref="BV215:BV217" si="418">(AV215*2+BI215*10)*$C215</f>
        <v>42058.509409999999</v>
      </c>
      <c r="BW215" s="113">
        <f t="shared" ref="BW215:BW217" si="419">(AW215*2+BJ215*10)*$C215</f>
        <v>0</v>
      </c>
      <c r="BX215" s="113">
        <f t="shared" ref="BX215:BX217" si="420">(AX215*2+BK215*10)*$C215</f>
        <v>0</v>
      </c>
      <c r="BY215" s="113">
        <f t="shared" ref="BY215:BY217" si="421">(AY215*2+BL215*10)*$C215</f>
        <v>0</v>
      </c>
      <c r="BZ215" s="113">
        <f t="shared" ref="BZ215:BZ217" si="422">(AZ215*2+BM215*10)*$C215</f>
        <v>7838.559870000001</v>
      </c>
    </row>
    <row r="216" spans="1:78" ht="12" customHeight="1" x14ac:dyDescent="0.25">
      <c r="A216" s="18">
        <f t="shared" si="397"/>
        <v>212</v>
      </c>
      <c r="B216" s="6" t="s">
        <v>175</v>
      </c>
      <c r="C216" s="10">
        <f t="shared" si="398"/>
        <v>651.9</v>
      </c>
      <c r="D216" s="7">
        <v>651.9</v>
      </c>
      <c r="E216" s="7">
        <v>0</v>
      </c>
      <c r="F216" s="7">
        <v>53.7</v>
      </c>
      <c r="G216" s="18" t="s">
        <v>212</v>
      </c>
      <c r="H216" s="16">
        <v>7</v>
      </c>
      <c r="I216" s="16" t="s">
        <v>275</v>
      </c>
      <c r="J216" s="9">
        <v>25.29</v>
      </c>
      <c r="K216" s="17">
        <v>4.32</v>
      </c>
      <c r="L216" s="17">
        <v>5.61</v>
      </c>
      <c r="M216" s="17">
        <v>7.16</v>
      </c>
      <c r="N216" s="17">
        <v>5.31</v>
      </c>
      <c r="O216" s="17">
        <v>2.67</v>
      </c>
      <c r="P216" s="17">
        <v>0</v>
      </c>
      <c r="Q216" s="17">
        <v>0</v>
      </c>
      <c r="R216" s="17">
        <v>0.22</v>
      </c>
      <c r="S216" s="3">
        <v>40</v>
      </c>
      <c r="T216" s="3">
        <v>40</v>
      </c>
      <c r="U216" s="3">
        <v>2604.04</v>
      </c>
      <c r="V216" s="17">
        <v>195.98199600000001</v>
      </c>
      <c r="W216" s="3">
        <v>42.3</v>
      </c>
      <c r="X216" s="3">
        <v>2604.04</v>
      </c>
      <c r="Y216" s="17">
        <v>7.85</v>
      </c>
      <c r="Z216" s="4">
        <v>0</v>
      </c>
      <c r="AA216" s="17">
        <v>6.73</v>
      </c>
      <c r="AB216" s="17">
        <v>10.67</v>
      </c>
      <c r="AC216" s="17">
        <v>14</v>
      </c>
      <c r="AD216" s="5">
        <f t="shared" si="341"/>
        <v>98919.305999999997</v>
      </c>
      <c r="AE216" s="17">
        <f t="shared" si="342"/>
        <v>16897.248</v>
      </c>
      <c r="AF216" s="17">
        <f t="shared" si="343"/>
        <v>21942.954000000002</v>
      </c>
      <c r="AG216" s="17">
        <f t="shared" si="344"/>
        <v>28005.624000000003</v>
      </c>
      <c r="AH216" s="17">
        <f t="shared" si="345"/>
        <v>20769.533999999996</v>
      </c>
      <c r="AI216" s="17">
        <f t="shared" si="346"/>
        <v>10443.437999999998</v>
      </c>
      <c r="AJ216" s="17">
        <f t="shared" si="347"/>
        <v>0</v>
      </c>
      <c r="AK216" s="17">
        <f t="shared" si="348"/>
        <v>0</v>
      </c>
      <c r="AL216" s="17">
        <f t="shared" si="349"/>
        <v>860.50800000000004</v>
      </c>
      <c r="AN216" s="96">
        <f>SUMIF('Page 1'!$L:$L,$B:$B,'Page 1'!$S:$S)</f>
        <v>33.17</v>
      </c>
      <c r="AO216" s="237">
        <f>SUMIF(СиР!$T$25:$Z$25,$AN$5:$AN$244,СиР!$T$26:$Z$26)</f>
        <v>13.89</v>
      </c>
      <c r="AP216" s="238"/>
      <c r="AQ216" s="96">
        <f>SUMIF(СиР!$T$25:$Z$25,$AN$5:$AN$244,СиР!$T$28:$Z$28)</f>
        <v>5.9</v>
      </c>
      <c r="AR216" s="96">
        <f>SUMIF(СиР!$T$25:$Z$25,$AN$5:$AN$244,СиР!$T$29:$Z$29)</f>
        <v>1.53</v>
      </c>
      <c r="AS216" s="96">
        <f>SUMIF(СиР!$T$25:$Z$25,$AN$5:$AN$244,СиР!$T$30:$Z$30)</f>
        <v>0.32</v>
      </c>
      <c r="AT216" s="96">
        <f>SUMIF(СиР!$T$25:$Z$25,$AN$5:$AN$244,СиР!$T$31:$Z$31)</f>
        <v>0.6</v>
      </c>
      <c r="AU216" s="96">
        <f>SUMIF(СиР!$T$25:$Z$25,$AN$5:$AN$244,СиР!$T$32:$Z$32)</f>
        <v>5.01</v>
      </c>
      <c r="AV216" s="96">
        <f>SUMIF(СиР!$T$25:$Z$25,$AN$5:$AN$244,СиР!$T$33:$Z$33)</f>
        <v>4.99</v>
      </c>
      <c r="AW216" s="96">
        <f>SUMIF(СиР!$T$25:$Z$25,$AN$5:$AN$244,СиР!$T$34:$Z$34)</f>
        <v>0</v>
      </c>
      <c r="AX216" s="96">
        <f>SUMIF(СиР!$T$25:$Z$25,$AN$5:$AN$244,СиР!$T$35:$Z$35)</f>
        <v>0</v>
      </c>
      <c r="AY216" s="96">
        <f>SUMIF(СиР!$T$25:$Z$25,$AN$5:$AN$244,СиР!$T$36:$Z$36)</f>
        <v>0</v>
      </c>
      <c r="AZ216" s="98">
        <f>SUMIF(СиР!$T$25:$Z$25,$AN$5:$AN$244,СиР!$T$37:$Z$37)</f>
        <v>0.93</v>
      </c>
      <c r="BA216" s="96">
        <f t="shared" si="410"/>
        <v>37.581610000000005</v>
      </c>
      <c r="BB216" s="237">
        <f t="shared" si="384"/>
        <v>15.737370000000004</v>
      </c>
      <c r="BC216" s="238">
        <f t="shared" si="385"/>
        <v>0</v>
      </c>
      <c r="BD216" s="96">
        <f t="shared" si="386"/>
        <v>6.6847000000000012</v>
      </c>
      <c r="BE216" s="96">
        <f t="shared" si="387"/>
        <v>1.7334900000000002</v>
      </c>
      <c r="BF216" s="96">
        <f t="shared" si="388"/>
        <v>0.36256000000000005</v>
      </c>
      <c r="BG216" s="96">
        <f t="shared" si="389"/>
        <v>0.67980000000000007</v>
      </c>
      <c r="BH216" s="96">
        <f t="shared" si="390"/>
        <v>5.6763300000000001</v>
      </c>
      <c r="BI216" s="96">
        <f t="shared" si="391"/>
        <v>5.65367</v>
      </c>
      <c r="BJ216" s="96">
        <f t="shared" si="392"/>
        <v>0</v>
      </c>
      <c r="BK216" s="96">
        <f t="shared" si="393"/>
        <v>0</v>
      </c>
      <c r="BL216" s="96">
        <f t="shared" si="394"/>
        <v>0</v>
      </c>
      <c r="BM216" s="98">
        <f t="shared" si="395"/>
        <v>1.0536900000000002</v>
      </c>
      <c r="BN216" s="113">
        <f t="shared" si="396"/>
        <v>288241.56159</v>
      </c>
      <c r="BO216" s="250">
        <f t="shared" si="411"/>
        <v>120701.69703000002</v>
      </c>
      <c r="BP216" s="250">
        <f t="shared" si="412"/>
        <v>0</v>
      </c>
      <c r="BQ216" s="113">
        <f t="shared" si="413"/>
        <v>51269.979299999999</v>
      </c>
      <c r="BR216" s="113">
        <f t="shared" si="414"/>
        <v>13295.435309999999</v>
      </c>
      <c r="BS216" s="113">
        <f t="shared" si="415"/>
        <v>2780.7446399999999</v>
      </c>
      <c r="BT216" s="113">
        <f t="shared" si="416"/>
        <v>5213.8962000000001</v>
      </c>
      <c r="BU216" s="113">
        <f t="shared" si="417"/>
        <v>43536.03327</v>
      </c>
      <c r="BV216" s="113">
        <f t="shared" si="418"/>
        <v>43362.236729999997</v>
      </c>
      <c r="BW216" s="113">
        <f t="shared" si="419"/>
        <v>0</v>
      </c>
      <c r="BX216" s="113">
        <f t="shared" si="420"/>
        <v>0</v>
      </c>
      <c r="BY216" s="113">
        <f t="shared" si="421"/>
        <v>0</v>
      </c>
      <c r="BZ216" s="113">
        <f t="shared" si="422"/>
        <v>8081.5391100000015</v>
      </c>
    </row>
    <row r="217" spans="1:78" ht="12" customHeight="1" x14ac:dyDescent="0.25">
      <c r="A217" s="18">
        <f t="shared" si="397"/>
        <v>213</v>
      </c>
      <c r="B217" s="6" t="s">
        <v>176</v>
      </c>
      <c r="C217" s="10">
        <f t="shared" si="398"/>
        <v>639.5</v>
      </c>
      <c r="D217" s="7">
        <v>639.5</v>
      </c>
      <c r="E217" s="7">
        <v>0</v>
      </c>
      <c r="F217" s="7">
        <v>53.7</v>
      </c>
      <c r="G217" s="18" t="s">
        <v>212</v>
      </c>
      <c r="H217" s="16">
        <v>7</v>
      </c>
      <c r="I217" s="16" t="s">
        <v>275</v>
      </c>
      <c r="J217" s="9">
        <v>25.29</v>
      </c>
      <c r="K217" s="17">
        <v>4.32</v>
      </c>
      <c r="L217" s="17">
        <v>5.61</v>
      </c>
      <c r="M217" s="17">
        <v>7.16</v>
      </c>
      <c r="N217" s="17">
        <v>5.31</v>
      </c>
      <c r="O217" s="17">
        <v>2.67</v>
      </c>
      <c r="P217" s="17">
        <v>0</v>
      </c>
      <c r="Q217" s="17">
        <v>0</v>
      </c>
      <c r="R217" s="17">
        <v>0.22</v>
      </c>
      <c r="S217" s="3">
        <v>40</v>
      </c>
      <c r="T217" s="3">
        <v>40</v>
      </c>
      <c r="U217" s="3">
        <v>2604.04</v>
      </c>
      <c r="V217" s="17">
        <v>195.98199600000001</v>
      </c>
      <c r="W217" s="3">
        <v>42.3</v>
      </c>
      <c r="X217" s="3">
        <v>2604.04</v>
      </c>
      <c r="Y217" s="17">
        <v>7.85</v>
      </c>
      <c r="Z217" s="4">
        <v>0</v>
      </c>
      <c r="AA217" s="17">
        <v>6.73</v>
      </c>
      <c r="AB217" s="17">
        <v>10.67</v>
      </c>
      <c r="AC217" s="17">
        <v>14</v>
      </c>
      <c r="AD217" s="5">
        <f t="shared" si="341"/>
        <v>97037.73</v>
      </c>
      <c r="AE217" s="17">
        <f t="shared" si="342"/>
        <v>16575.840000000004</v>
      </c>
      <c r="AF217" s="17">
        <f t="shared" si="343"/>
        <v>21525.57</v>
      </c>
      <c r="AG217" s="17">
        <f t="shared" si="344"/>
        <v>27472.92</v>
      </c>
      <c r="AH217" s="17">
        <f t="shared" si="345"/>
        <v>20374.47</v>
      </c>
      <c r="AI217" s="17">
        <f t="shared" si="346"/>
        <v>10244.789999999999</v>
      </c>
      <c r="AJ217" s="17">
        <f t="shared" si="347"/>
        <v>0</v>
      </c>
      <c r="AK217" s="17">
        <f t="shared" si="348"/>
        <v>0</v>
      </c>
      <c r="AL217" s="17">
        <f t="shared" si="349"/>
        <v>844.14</v>
      </c>
      <c r="AN217" s="96">
        <f>SUMIF('Page 1'!$L:$L,$B:$B,'Page 1'!$S:$S)</f>
        <v>33.17</v>
      </c>
      <c r="AO217" s="237">
        <f>SUMIF(СиР!$T$25:$Z$25,$AN$5:$AN$244,СиР!$T$26:$Z$26)</f>
        <v>13.89</v>
      </c>
      <c r="AP217" s="238"/>
      <c r="AQ217" s="96">
        <f>SUMIF(СиР!$T$25:$Z$25,$AN$5:$AN$244,СиР!$T$28:$Z$28)</f>
        <v>5.9</v>
      </c>
      <c r="AR217" s="96">
        <f>SUMIF(СиР!$T$25:$Z$25,$AN$5:$AN$244,СиР!$T$29:$Z$29)</f>
        <v>1.53</v>
      </c>
      <c r="AS217" s="96">
        <f>SUMIF(СиР!$T$25:$Z$25,$AN$5:$AN$244,СиР!$T$30:$Z$30)</f>
        <v>0.32</v>
      </c>
      <c r="AT217" s="96">
        <f>SUMIF(СиР!$T$25:$Z$25,$AN$5:$AN$244,СиР!$T$31:$Z$31)</f>
        <v>0.6</v>
      </c>
      <c r="AU217" s="96">
        <f>SUMIF(СиР!$T$25:$Z$25,$AN$5:$AN$244,СиР!$T$32:$Z$32)</f>
        <v>5.01</v>
      </c>
      <c r="AV217" s="96">
        <f>SUMIF(СиР!$T$25:$Z$25,$AN$5:$AN$244,СиР!$T$33:$Z$33)</f>
        <v>4.99</v>
      </c>
      <c r="AW217" s="96">
        <f>SUMIF(СиР!$T$25:$Z$25,$AN$5:$AN$244,СиР!$T$34:$Z$34)</f>
        <v>0</v>
      </c>
      <c r="AX217" s="96">
        <f>SUMIF(СиР!$T$25:$Z$25,$AN$5:$AN$244,СиР!$T$35:$Z$35)</f>
        <v>0</v>
      </c>
      <c r="AY217" s="96">
        <f>SUMIF(СиР!$T$25:$Z$25,$AN$5:$AN$244,СиР!$T$36:$Z$36)</f>
        <v>0</v>
      </c>
      <c r="AZ217" s="98">
        <f>SUMIF(СиР!$T$25:$Z$25,$AN$5:$AN$244,СиР!$T$37:$Z$37)</f>
        <v>0.93</v>
      </c>
      <c r="BA217" s="96">
        <f t="shared" si="410"/>
        <v>37.581610000000005</v>
      </c>
      <c r="BB217" s="237">
        <f t="shared" si="384"/>
        <v>15.737370000000004</v>
      </c>
      <c r="BC217" s="238">
        <f t="shared" si="385"/>
        <v>0</v>
      </c>
      <c r="BD217" s="96">
        <f t="shared" si="386"/>
        <v>6.6847000000000012</v>
      </c>
      <c r="BE217" s="96">
        <f t="shared" si="387"/>
        <v>1.7334900000000002</v>
      </c>
      <c r="BF217" s="96">
        <f t="shared" si="388"/>
        <v>0.36256000000000005</v>
      </c>
      <c r="BG217" s="96">
        <f t="shared" si="389"/>
        <v>0.67980000000000007</v>
      </c>
      <c r="BH217" s="96">
        <f t="shared" si="390"/>
        <v>5.6763300000000001</v>
      </c>
      <c r="BI217" s="96">
        <f t="shared" si="391"/>
        <v>5.65367</v>
      </c>
      <c r="BJ217" s="96">
        <f t="shared" si="392"/>
        <v>0</v>
      </c>
      <c r="BK217" s="96">
        <f t="shared" si="393"/>
        <v>0</v>
      </c>
      <c r="BL217" s="96">
        <f t="shared" si="394"/>
        <v>0</v>
      </c>
      <c r="BM217" s="98">
        <f t="shared" si="395"/>
        <v>1.0536900000000002</v>
      </c>
      <c r="BN217" s="113">
        <f t="shared" si="396"/>
        <v>282758.82594999997</v>
      </c>
      <c r="BO217" s="250">
        <f t="shared" si="411"/>
        <v>118405.79115000003</v>
      </c>
      <c r="BP217" s="250">
        <f t="shared" si="412"/>
        <v>0</v>
      </c>
      <c r="BQ217" s="113">
        <f t="shared" si="413"/>
        <v>50294.756500000003</v>
      </c>
      <c r="BR217" s="113">
        <f t="shared" si="414"/>
        <v>13042.538549999999</v>
      </c>
      <c r="BS217" s="113">
        <f t="shared" si="415"/>
        <v>2727.8512000000001</v>
      </c>
      <c r="BT217" s="113">
        <f t="shared" si="416"/>
        <v>5114.7210000000005</v>
      </c>
      <c r="BU217" s="113">
        <f t="shared" si="417"/>
        <v>42707.92035</v>
      </c>
      <c r="BV217" s="113">
        <f t="shared" si="418"/>
        <v>42537.429649999998</v>
      </c>
      <c r="BW217" s="113">
        <f t="shared" si="419"/>
        <v>0</v>
      </c>
      <c r="BX217" s="113">
        <f t="shared" si="420"/>
        <v>0</v>
      </c>
      <c r="BY217" s="113">
        <f t="shared" si="421"/>
        <v>0</v>
      </c>
      <c r="BZ217" s="113">
        <f t="shared" si="422"/>
        <v>7927.8175500000016</v>
      </c>
    </row>
    <row r="218" spans="1:78" ht="12" customHeight="1" x14ac:dyDescent="0.25">
      <c r="A218" s="18">
        <f t="shared" si="397"/>
        <v>214</v>
      </c>
      <c r="B218" s="6" t="s">
        <v>177</v>
      </c>
      <c r="C218" s="10">
        <f t="shared" si="398"/>
        <v>4849.7999999999993</v>
      </c>
      <c r="D218" s="7">
        <v>4090.5999999999995</v>
      </c>
      <c r="E218" s="7">
        <v>759.2</v>
      </c>
      <c r="F218" s="7">
        <v>370.5</v>
      </c>
      <c r="G218" s="18" t="s">
        <v>212</v>
      </c>
      <c r="H218" s="16">
        <v>7</v>
      </c>
      <c r="I218" s="16" t="s">
        <v>275</v>
      </c>
      <c r="J218" s="9">
        <v>25.29</v>
      </c>
      <c r="K218" s="17">
        <v>4.32</v>
      </c>
      <c r="L218" s="17">
        <v>5.61</v>
      </c>
      <c r="M218" s="17">
        <v>7.16</v>
      </c>
      <c r="N218" s="17">
        <v>5.31</v>
      </c>
      <c r="O218" s="17">
        <v>2.67</v>
      </c>
      <c r="P218" s="17">
        <v>0</v>
      </c>
      <c r="Q218" s="17">
        <v>0</v>
      </c>
      <c r="R218" s="17">
        <v>0.22</v>
      </c>
      <c r="S218" s="3">
        <v>40</v>
      </c>
      <c r="T218" s="3">
        <v>40</v>
      </c>
      <c r="U218" s="3">
        <v>2604.04</v>
      </c>
      <c r="V218" s="17">
        <v>195.98199600000001</v>
      </c>
      <c r="W218" s="3">
        <v>42.3</v>
      </c>
      <c r="X218" s="3">
        <v>2604.04</v>
      </c>
      <c r="Y218" s="17">
        <v>7.85</v>
      </c>
      <c r="Z218" s="4">
        <v>0</v>
      </c>
      <c r="AA218" s="17">
        <v>6.73</v>
      </c>
      <c r="AB218" s="17">
        <v>10.67</v>
      </c>
      <c r="AC218" s="17">
        <v>14</v>
      </c>
      <c r="AD218" s="5">
        <f t="shared" si="341"/>
        <v>735908.65199999989</v>
      </c>
      <c r="AE218" s="17">
        <f t="shared" si="342"/>
        <v>125706.81599999999</v>
      </c>
      <c r="AF218" s="17">
        <f t="shared" si="343"/>
        <v>163244.26799999998</v>
      </c>
      <c r="AG218" s="17">
        <f t="shared" si="344"/>
        <v>208347.40799999994</v>
      </c>
      <c r="AH218" s="17">
        <f t="shared" si="345"/>
        <v>154514.62799999997</v>
      </c>
      <c r="AI218" s="17">
        <f t="shared" si="346"/>
        <v>77693.795999999988</v>
      </c>
      <c r="AJ218" s="17">
        <f t="shared" si="347"/>
        <v>0</v>
      </c>
      <c r="AK218" s="17">
        <f t="shared" si="348"/>
        <v>0</v>
      </c>
      <c r="AL218" s="17">
        <f t="shared" si="349"/>
        <v>6401.735999999999</v>
      </c>
      <c r="AN218" s="96">
        <f>SUMIF('Page 1'!$L:$L,$B:$B,'Page 1'!$S:$S)</f>
        <v>27.19</v>
      </c>
      <c r="AO218" s="96">
        <f>K218/$J218*$AN218</f>
        <v>4.6445551601423487</v>
      </c>
      <c r="AP218" s="96">
        <f>L218/$J218*$AN218</f>
        <v>6.0314709371293009</v>
      </c>
      <c r="AQ218" s="96">
        <f>M218/$J218*$AN218</f>
        <v>7.6979201265322263</v>
      </c>
      <c r="AR218" s="96"/>
      <c r="AS218" s="96"/>
      <c r="AT218" s="96"/>
      <c r="AU218" s="96">
        <f>N218/$J218*$AN218</f>
        <v>5.7089323843416366</v>
      </c>
      <c r="AV218" s="96">
        <f>O218/$J218*$AN218</f>
        <v>2.8705931198102022</v>
      </c>
      <c r="AW218" s="96">
        <f>P218/$J218*$AN218</f>
        <v>0</v>
      </c>
      <c r="AX218" s="96">
        <f>Q218/$J218*$AN218</f>
        <v>0</v>
      </c>
      <c r="AY218" s="96"/>
      <c r="AZ218" s="98">
        <f>R218/$J218*$AN218</f>
        <v>0.23652827204428631</v>
      </c>
      <c r="BA218" s="96">
        <f t="shared" si="410"/>
        <v>30.806270000000001</v>
      </c>
      <c r="BB218" s="96">
        <f t="shared" si="384"/>
        <v>5.2622809964412811</v>
      </c>
      <c r="BC218" s="96">
        <f t="shared" si="385"/>
        <v>6.8336565717674977</v>
      </c>
      <c r="BD218" s="96">
        <f t="shared" si="386"/>
        <v>8.7217435033610133</v>
      </c>
      <c r="BE218" s="96">
        <f t="shared" si="387"/>
        <v>0</v>
      </c>
      <c r="BF218" s="96">
        <f t="shared" si="388"/>
        <v>0</v>
      </c>
      <c r="BG218" s="96">
        <f t="shared" si="389"/>
        <v>0</v>
      </c>
      <c r="BH218" s="96">
        <f t="shared" si="390"/>
        <v>6.4682203914590737</v>
      </c>
      <c r="BI218" s="96">
        <f t="shared" si="391"/>
        <v>3.252382004744959</v>
      </c>
      <c r="BJ218" s="96">
        <f t="shared" si="392"/>
        <v>0</v>
      </c>
      <c r="BK218" s="96">
        <f t="shared" si="393"/>
        <v>0</v>
      </c>
      <c r="BL218" s="96">
        <f t="shared" si="394"/>
        <v>0</v>
      </c>
      <c r="BM218" s="98">
        <f t="shared" si="395"/>
        <v>0.26798653222617641</v>
      </c>
      <c r="BN218" s="113">
        <f t="shared" si="396"/>
        <v>1757774.6064599997</v>
      </c>
      <c r="BO218" s="113">
        <f>(BB218*10+AO218*2)*$C218</f>
        <v>300260.43099672592</v>
      </c>
      <c r="BP218" s="113">
        <f t="shared" ref="BP218" si="423">(BC218*10+AP218*2)*$C218</f>
        <v>389921.53191935935</v>
      </c>
      <c r="BQ218" s="113">
        <f t="shared" ref="BQ218" si="424">(BD218*10+AQ218*2)*$C218</f>
        <v>497653.86248531431</v>
      </c>
      <c r="BR218" s="113">
        <f t="shared" ref="BR218" si="425">(BE218*10+AR218*2)*$C218</f>
        <v>0</v>
      </c>
      <c r="BS218" s="113">
        <f t="shared" ref="BS218" si="426">(BF218*10+AS218*2)*$C218</f>
        <v>0</v>
      </c>
      <c r="BT218" s="113">
        <f t="shared" ref="BT218" si="427">(BG218*10+AT218*2)*$C218</f>
        <v>0</v>
      </c>
      <c r="BU218" s="113">
        <f t="shared" ref="BU218" si="428">(BH218*10+AU218*2)*$C218</f>
        <v>369070.11310014222</v>
      </c>
      <c r="BV218" s="113">
        <f t="shared" ref="BV218" si="429">(BI218*10+AV218*2)*$C218</f>
        <v>185577.62749103204</v>
      </c>
      <c r="BW218" s="113">
        <f t="shared" ref="BW218" si="430">(BJ218*10+AW218*2)*$C218</f>
        <v>0</v>
      </c>
      <c r="BX218" s="113">
        <f t="shared" ref="BX218" si="431">(BK218*10+AX218*2)*$C218</f>
        <v>0</v>
      </c>
      <c r="BY218" s="113">
        <f t="shared" ref="BY218" si="432">(BL218*10+AY218*2)*$C218</f>
        <v>0</v>
      </c>
      <c r="BZ218" s="113">
        <f t="shared" ref="BZ218" si="433">(BM218*10+AZ218*2)*$C218</f>
        <v>15291.040467425861</v>
      </c>
    </row>
    <row r="219" spans="1:78" ht="12" customHeight="1" x14ac:dyDescent="0.25">
      <c r="A219" s="18">
        <f t="shared" si="397"/>
        <v>215</v>
      </c>
      <c r="B219" s="6" t="s">
        <v>178</v>
      </c>
      <c r="C219" s="10">
        <f t="shared" si="398"/>
        <v>637.70000000000005</v>
      </c>
      <c r="D219" s="7">
        <v>637.70000000000005</v>
      </c>
      <c r="E219" s="7">
        <v>0</v>
      </c>
      <c r="F219" s="7">
        <v>56</v>
      </c>
      <c r="G219" s="18" t="s">
        <v>212</v>
      </c>
      <c r="H219" s="16">
        <v>7</v>
      </c>
      <c r="I219" s="16" t="s">
        <v>275</v>
      </c>
      <c r="J219" s="9">
        <v>25.29</v>
      </c>
      <c r="K219" s="17">
        <v>4.32</v>
      </c>
      <c r="L219" s="17">
        <v>5.61</v>
      </c>
      <c r="M219" s="17">
        <v>7.16</v>
      </c>
      <c r="N219" s="17">
        <v>5.31</v>
      </c>
      <c r="O219" s="17">
        <v>2.67</v>
      </c>
      <c r="P219" s="17">
        <v>0</v>
      </c>
      <c r="Q219" s="17">
        <v>0</v>
      </c>
      <c r="R219" s="17">
        <v>0.22</v>
      </c>
      <c r="S219" s="3">
        <v>40</v>
      </c>
      <c r="T219" s="3">
        <v>40</v>
      </c>
      <c r="U219" s="3">
        <v>2604.04</v>
      </c>
      <c r="V219" s="17">
        <v>195.98199600000001</v>
      </c>
      <c r="W219" s="3">
        <v>42.3</v>
      </c>
      <c r="X219" s="3">
        <v>2604.04</v>
      </c>
      <c r="Y219" s="17">
        <v>7.85</v>
      </c>
      <c r="Z219" s="4">
        <v>0</v>
      </c>
      <c r="AA219" s="17">
        <v>6.73</v>
      </c>
      <c r="AB219" s="17">
        <v>10.67</v>
      </c>
      <c r="AC219" s="17">
        <v>14</v>
      </c>
      <c r="AD219" s="5">
        <f t="shared" si="341"/>
        <v>96764.597999999998</v>
      </c>
      <c r="AE219" s="17">
        <f t="shared" si="342"/>
        <v>16529.184000000001</v>
      </c>
      <c r="AF219" s="17">
        <f t="shared" si="343"/>
        <v>21464.982000000004</v>
      </c>
      <c r="AG219" s="17">
        <f t="shared" si="344"/>
        <v>27395.592000000004</v>
      </c>
      <c r="AH219" s="17">
        <f t="shared" si="345"/>
        <v>20317.121999999999</v>
      </c>
      <c r="AI219" s="17">
        <f t="shared" si="346"/>
        <v>10215.954000000002</v>
      </c>
      <c r="AJ219" s="17">
        <f t="shared" si="347"/>
        <v>0</v>
      </c>
      <c r="AK219" s="17">
        <f t="shared" si="348"/>
        <v>0</v>
      </c>
      <c r="AL219" s="17">
        <f t="shared" si="349"/>
        <v>841.76400000000012</v>
      </c>
      <c r="AN219" s="96">
        <f>SUMIF('Page 1'!$L:$L,$B:$B,'Page 1'!$S:$S)</f>
        <v>33.17</v>
      </c>
      <c r="AO219" s="237">
        <f>SUMIF(СиР!$T$25:$Z$25,$AN$5:$AN$244,СиР!$T$26:$Z$26)</f>
        <v>13.89</v>
      </c>
      <c r="AP219" s="238"/>
      <c r="AQ219" s="97">
        <f>SUMIF(СиР!$T$25:$Z$25,$AN$5:$AN$244,СиР!$T$28:$Z$28)</f>
        <v>5.9</v>
      </c>
      <c r="AR219" s="97">
        <f>SUMIF(СиР!$T$25:$Z$25,$AN$5:$AN$244,СиР!$T$29:$Z$29)</f>
        <v>1.53</v>
      </c>
      <c r="AS219" s="97">
        <f>SUMIF(СиР!$T$25:$Z$25,$AN$5:$AN$244,СиР!$T$30:$Z$30)</f>
        <v>0.32</v>
      </c>
      <c r="AT219" s="97">
        <f>SUMIF(СиР!$T$25:$Z$25,$AN$5:$AN$244,СиР!$T$31:$Z$31)</f>
        <v>0.6</v>
      </c>
      <c r="AU219" s="97">
        <f>SUMIF(СиР!$T$25:$Z$25,$AN$5:$AN$244,СиР!$T$32:$Z$32)</f>
        <v>5.01</v>
      </c>
      <c r="AV219" s="97">
        <f>SUMIF(СиР!$T$25:$Z$25,$AN$5:$AN$244,СиР!$T$33:$Z$33)</f>
        <v>4.99</v>
      </c>
      <c r="AW219" s="97">
        <f>SUMIF(СиР!$T$25:$Z$25,$AN$5:$AN$244,СиР!$T$34:$Z$34)</f>
        <v>0</v>
      </c>
      <c r="AX219" s="97">
        <f>SUMIF(СиР!$T$25:$Z$25,$AN$5:$AN$244,СиР!$T$35:$Z$35)</f>
        <v>0</v>
      </c>
      <c r="AY219" s="97">
        <f>SUMIF(СиР!$T$25:$Z$25,$AN$5:$AN$244,СиР!$T$36:$Z$36)</f>
        <v>0</v>
      </c>
      <c r="AZ219" s="110">
        <f>SUMIF(СиР!$T$25:$Z$25,$AN$5:$AN$244,СиР!$T$37:$Z$37)</f>
        <v>0.93</v>
      </c>
      <c r="BA219" s="96">
        <f t="shared" si="410"/>
        <v>37.581610000000005</v>
      </c>
      <c r="BB219" s="237">
        <f t="shared" si="384"/>
        <v>15.737370000000004</v>
      </c>
      <c r="BC219" s="238">
        <f t="shared" si="385"/>
        <v>0</v>
      </c>
      <c r="BD219" s="97">
        <f t="shared" si="386"/>
        <v>6.6847000000000012</v>
      </c>
      <c r="BE219" s="97">
        <f t="shared" si="387"/>
        <v>1.7334900000000002</v>
      </c>
      <c r="BF219" s="97">
        <f t="shared" si="388"/>
        <v>0.36256000000000005</v>
      </c>
      <c r="BG219" s="97">
        <f t="shared" si="389"/>
        <v>0.67980000000000007</v>
      </c>
      <c r="BH219" s="97">
        <f t="shared" si="390"/>
        <v>5.6763300000000001</v>
      </c>
      <c r="BI219" s="97">
        <f t="shared" si="391"/>
        <v>5.65367</v>
      </c>
      <c r="BJ219" s="97">
        <f t="shared" si="392"/>
        <v>0</v>
      </c>
      <c r="BK219" s="97">
        <f t="shared" si="393"/>
        <v>0</v>
      </c>
      <c r="BL219" s="97">
        <f t="shared" si="394"/>
        <v>0</v>
      </c>
      <c r="BM219" s="110">
        <f t="shared" si="395"/>
        <v>1.0536900000000002</v>
      </c>
      <c r="BN219" s="113">
        <f t="shared" si="396"/>
        <v>281962.94497000001</v>
      </c>
      <c r="BO219" s="250">
        <f t="shared" ref="BO219:BO220" si="434">(AO219*2+BB219*10)*$C219</f>
        <v>118072.51449000003</v>
      </c>
      <c r="BP219" s="250">
        <f t="shared" ref="BP219:BP220" si="435">(AP219*6+BC219*6)*$C219</f>
        <v>0</v>
      </c>
      <c r="BQ219" s="113">
        <f t="shared" ref="BQ219:BQ220" si="436">(AQ219*2+BD219*10)*$C219</f>
        <v>50153.191900000005</v>
      </c>
      <c r="BR219" s="113">
        <f t="shared" ref="BR219:BR220" si="437">(AR219*2+BE219*10)*$C219</f>
        <v>13005.827730000001</v>
      </c>
      <c r="BS219" s="113">
        <f t="shared" ref="BS219:BS220" si="438">(AS219*2+BF219*10)*$C219</f>
        <v>2720.1731200000004</v>
      </c>
      <c r="BT219" s="113">
        <f t="shared" ref="BT219:BT220" si="439">(AT219*2+BG219*10)*$C219</f>
        <v>5100.3246000000008</v>
      </c>
      <c r="BU219" s="113">
        <f t="shared" ref="BU219:BU220" si="440">(AU219*2+BH219*10)*$C219</f>
        <v>42587.71041</v>
      </c>
      <c r="BV219" s="113">
        <f t="shared" ref="BV219:BV220" si="441">(AV219*2+BI219*10)*$C219</f>
        <v>42417.699590000004</v>
      </c>
      <c r="BW219" s="113">
        <f t="shared" ref="BW219:BW220" si="442">(AW219*2+BJ219*10)*$C219</f>
        <v>0</v>
      </c>
      <c r="BX219" s="113">
        <f t="shared" ref="BX219:BX220" si="443">(AX219*2+BK219*10)*$C219</f>
        <v>0</v>
      </c>
      <c r="BY219" s="113">
        <f t="shared" ref="BY219:BY220" si="444">(AY219*2+BL219*10)*$C219</f>
        <v>0</v>
      </c>
      <c r="BZ219" s="113">
        <f t="shared" ref="BZ219:BZ220" si="445">(AZ219*2+BM219*10)*$C219</f>
        <v>7905.5031300000019</v>
      </c>
    </row>
    <row r="220" spans="1:78" ht="12" customHeight="1" x14ac:dyDescent="0.25">
      <c r="A220" s="18">
        <f t="shared" si="397"/>
        <v>216</v>
      </c>
      <c r="B220" s="6" t="s">
        <v>179</v>
      </c>
      <c r="C220" s="10">
        <f t="shared" si="398"/>
        <v>655.20000000000005</v>
      </c>
      <c r="D220" s="7">
        <v>655.20000000000005</v>
      </c>
      <c r="E220" s="7">
        <v>0</v>
      </c>
      <c r="F220" s="7">
        <v>56</v>
      </c>
      <c r="G220" s="18" t="s">
        <v>212</v>
      </c>
      <c r="H220" s="16">
        <v>7</v>
      </c>
      <c r="I220" s="16" t="s">
        <v>275</v>
      </c>
      <c r="J220" s="9">
        <v>25.29</v>
      </c>
      <c r="K220" s="17">
        <v>4.32</v>
      </c>
      <c r="L220" s="17">
        <v>5.61</v>
      </c>
      <c r="M220" s="17">
        <v>7.16</v>
      </c>
      <c r="N220" s="17">
        <v>5.31</v>
      </c>
      <c r="O220" s="17">
        <v>2.67</v>
      </c>
      <c r="P220" s="17">
        <v>0</v>
      </c>
      <c r="Q220" s="17">
        <v>0</v>
      </c>
      <c r="R220" s="17">
        <v>0.22</v>
      </c>
      <c r="S220" s="3">
        <v>40</v>
      </c>
      <c r="T220" s="3">
        <v>40</v>
      </c>
      <c r="U220" s="3">
        <v>2604.04</v>
      </c>
      <c r="V220" s="17">
        <v>195.98199600000001</v>
      </c>
      <c r="W220" s="3">
        <v>42.3</v>
      </c>
      <c r="X220" s="3">
        <v>2604.04</v>
      </c>
      <c r="Y220" s="17">
        <v>7.85</v>
      </c>
      <c r="Z220" s="4">
        <v>0</v>
      </c>
      <c r="AA220" s="17">
        <v>6.73</v>
      </c>
      <c r="AB220" s="17">
        <v>10.67</v>
      </c>
      <c r="AC220" s="17">
        <v>14</v>
      </c>
      <c r="AD220" s="5">
        <f t="shared" si="341"/>
        <v>99420.04800000001</v>
      </c>
      <c r="AE220" s="17">
        <f t="shared" si="342"/>
        <v>16982.784000000003</v>
      </c>
      <c r="AF220" s="17">
        <f t="shared" si="343"/>
        <v>22054.032000000003</v>
      </c>
      <c r="AG220" s="17">
        <f t="shared" si="344"/>
        <v>28147.392</v>
      </c>
      <c r="AH220" s="17">
        <f t="shared" si="345"/>
        <v>20874.671999999999</v>
      </c>
      <c r="AI220" s="17">
        <f t="shared" si="346"/>
        <v>10496.304</v>
      </c>
      <c r="AJ220" s="17">
        <f t="shared" si="347"/>
        <v>0</v>
      </c>
      <c r="AK220" s="17">
        <f t="shared" si="348"/>
        <v>0</v>
      </c>
      <c r="AL220" s="17">
        <f t="shared" si="349"/>
        <v>864.86400000000003</v>
      </c>
      <c r="AN220" s="96">
        <f>SUMIF('Page 1'!$L:$L,$B:$B,'Page 1'!$S:$S)</f>
        <v>33.17</v>
      </c>
      <c r="AO220" s="237">
        <f>SUMIF(СиР!$T$25:$Z$25,$AN$5:$AN$244,СиР!$T$26:$Z$26)</f>
        <v>13.89</v>
      </c>
      <c r="AP220" s="238"/>
      <c r="AQ220" s="96">
        <f>SUMIF(СиР!$T$25:$Z$25,$AN$5:$AN$244,СиР!$T$28:$Z$28)</f>
        <v>5.9</v>
      </c>
      <c r="AR220" s="96">
        <f>SUMIF(СиР!$T$25:$Z$25,$AN$5:$AN$244,СиР!$T$29:$Z$29)</f>
        <v>1.53</v>
      </c>
      <c r="AS220" s="96">
        <f>SUMIF(СиР!$T$25:$Z$25,$AN$5:$AN$244,СиР!$T$30:$Z$30)</f>
        <v>0.32</v>
      </c>
      <c r="AT220" s="96">
        <f>SUMIF(СиР!$T$25:$Z$25,$AN$5:$AN$244,СиР!$T$31:$Z$31)</f>
        <v>0.6</v>
      </c>
      <c r="AU220" s="96">
        <f>SUMIF(СиР!$T$25:$Z$25,$AN$5:$AN$244,СиР!$T$32:$Z$32)</f>
        <v>5.01</v>
      </c>
      <c r="AV220" s="96">
        <f>SUMIF(СиР!$T$25:$Z$25,$AN$5:$AN$244,СиР!$T$33:$Z$33)</f>
        <v>4.99</v>
      </c>
      <c r="AW220" s="96">
        <f>SUMIF(СиР!$T$25:$Z$25,$AN$5:$AN$244,СиР!$T$34:$Z$34)</f>
        <v>0</v>
      </c>
      <c r="AX220" s="96">
        <f>SUMIF(СиР!$T$25:$Z$25,$AN$5:$AN$244,СиР!$T$35:$Z$35)</f>
        <v>0</v>
      </c>
      <c r="AY220" s="96">
        <f>SUMIF(СиР!$T$25:$Z$25,$AN$5:$AN$244,СиР!$T$36:$Z$36)</f>
        <v>0</v>
      </c>
      <c r="AZ220" s="98">
        <f>SUMIF(СиР!$T$25:$Z$25,$AN$5:$AN$244,СиР!$T$37:$Z$37)</f>
        <v>0.93</v>
      </c>
      <c r="BA220" s="96">
        <f t="shared" si="410"/>
        <v>37.581610000000005</v>
      </c>
      <c r="BB220" s="237">
        <f t="shared" si="384"/>
        <v>15.737370000000004</v>
      </c>
      <c r="BC220" s="238">
        <f t="shared" si="385"/>
        <v>0</v>
      </c>
      <c r="BD220" s="96">
        <f t="shared" si="386"/>
        <v>6.6847000000000012</v>
      </c>
      <c r="BE220" s="96">
        <f t="shared" si="387"/>
        <v>1.7334900000000002</v>
      </c>
      <c r="BF220" s="96">
        <f t="shared" si="388"/>
        <v>0.36256000000000005</v>
      </c>
      <c r="BG220" s="96">
        <f t="shared" si="389"/>
        <v>0.67980000000000007</v>
      </c>
      <c r="BH220" s="96">
        <f t="shared" si="390"/>
        <v>5.6763300000000001</v>
      </c>
      <c r="BI220" s="96">
        <f t="shared" si="391"/>
        <v>5.65367</v>
      </c>
      <c r="BJ220" s="96">
        <f t="shared" si="392"/>
        <v>0</v>
      </c>
      <c r="BK220" s="96">
        <f t="shared" si="393"/>
        <v>0</v>
      </c>
      <c r="BL220" s="96">
        <f t="shared" si="394"/>
        <v>0</v>
      </c>
      <c r="BM220" s="98">
        <f t="shared" si="395"/>
        <v>1.0536900000000002</v>
      </c>
      <c r="BN220" s="113">
        <f t="shared" si="396"/>
        <v>289700.67672000005</v>
      </c>
      <c r="BO220" s="250">
        <f t="shared" si="434"/>
        <v>121312.70424000004</v>
      </c>
      <c r="BP220" s="250">
        <f t="shared" si="435"/>
        <v>0</v>
      </c>
      <c r="BQ220" s="113">
        <f t="shared" si="436"/>
        <v>51529.514400000007</v>
      </c>
      <c r="BR220" s="113">
        <f t="shared" si="437"/>
        <v>13362.73848</v>
      </c>
      <c r="BS220" s="113">
        <f t="shared" si="438"/>
        <v>2794.8211200000001</v>
      </c>
      <c r="BT220" s="113">
        <f t="shared" si="439"/>
        <v>5240.289600000001</v>
      </c>
      <c r="BU220" s="113">
        <f t="shared" si="440"/>
        <v>43756.418160000001</v>
      </c>
      <c r="BV220" s="113">
        <f t="shared" si="441"/>
        <v>43581.741840000002</v>
      </c>
      <c r="BW220" s="113">
        <f t="shared" si="442"/>
        <v>0</v>
      </c>
      <c r="BX220" s="113">
        <f t="shared" si="443"/>
        <v>0</v>
      </c>
      <c r="BY220" s="113">
        <f t="shared" si="444"/>
        <v>0</v>
      </c>
      <c r="BZ220" s="113">
        <f t="shared" si="445"/>
        <v>8122.4488800000017</v>
      </c>
    </row>
    <row r="221" spans="1:78" ht="12" customHeight="1" x14ac:dyDescent="0.25">
      <c r="A221" s="18">
        <f t="shared" si="397"/>
        <v>217</v>
      </c>
      <c r="B221" s="6" t="s">
        <v>180</v>
      </c>
      <c r="C221" s="10">
        <f t="shared" si="398"/>
        <v>228.2</v>
      </c>
      <c r="D221" s="7">
        <v>228.2</v>
      </c>
      <c r="E221" s="7">
        <v>0</v>
      </c>
      <c r="F221" s="7">
        <v>0</v>
      </c>
      <c r="G221" s="18" t="s">
        <v>212</v>
      </c>
      <c r="H221" s="16">
        <v>8</v>
      </c>
      <c r="I221" s="16" t="s">
        <v>274</v>
      </c>
      <c r="J221" s="9">
        <v>16.02</v>
      </c>
      <c r="K221" s="17">
        <v>0</v>
      </c>
      <c r="L221" s="17">
        <v>3.25</v>
      </c>
      <c r="M221" s="17">
        <v>6.72</v>
      </c>
      <c r="N221" s="17">
        <v>4</v>
      </c>
      <c r="O221" s="17">
        <v>2.0499999999999998</v>
      </c>
      <c r="P221" s="17">
        <v>0</v>
      </c>
      <c r="Q221" s="17">
        <v>0</v>
      </c>
      <c r="R221" s="17">
        <v>0</v>
      </c>
      <c r="S221" s="3">
        <v>40</v>
      </c>
      <c r="T221" s="3">
        <v>0</v>
      </c>
      <c r="U221" s="3">
        <v>0</v>
      </c>
      <c r="V221" s="17">
        <v>0</v>
      </c>
      <c r="W221" s="3">
        <v>42.3</v>
      </c>
      <c r="X221" s="3">
        <v>2604.04</v>
      </c>
      <c r="Y221" s="17">
        <v>0</v>
      </c>
      <c r="Z221" s="4">
        <v>0</v>
      </c>
      <c r="AA221" s="17">
        <v>5.05</v>
      </c>
      <c r="AB221" s="17">
        <v>10.67</v>
      </c>
      <c r="AC221" s="17">
        <v>14</v>
      </c>
      <c r="AD221" s="5">
        <f t="shared" si="341"/>
        <v>21934.583999999999</v>
      </c>
      <c r="AE221" s="17">
        <f t="shared" si="342"/>
        <v>0</v>
      </c>
      <c r="AF221" s="17">
        <f t="shared" si="343"/>
        <v>4449.8999999999996</v>
      </c>
      <c r="AG221" s="17">
        <f t="shared" si="344"/>
        <v>9201.0239999999994</v>
      </c>
      <c r="AH221" s="17">
        <f t="shared" si="345"/>
        <v>5476.7999999999993</v>
      </c>
      <c r="AI221" s="17">
        <f t="shared" si="346"/>
        <v>2806.8599999999997</v>
      </c>
      <c r="AJ221" s="17">
        <f t="shared" si="347"/>
        <v>0</v>
      </c>
      <c r="AK221" s="17">
        <f t="shared" si="348"/>
        <v>0</v>
      </c>
      <c r="AL221" s="17">
        <f t="shared" si="349"/>
        <v>0</v>
      </c>
      <c r="AM221" s="99" t="s">
        <v>1515</v>
      </c>
      <c r="AN221" s="96">
        <f>SUMIF('Page 1'!$L:$L,$B:$B,'Page 1'!$S:$S)</f>
        <v>16.02</v>
      </c>
      <c r="AO221" s="96">
        <f t="shared" ref="AO221:AO229" si="446">K221/$J221*$AN221</f>
        <v>0</v>
      </c>
      <c r="AP221" s="96">
        <f t="shared" ref="AP221:AP229" si="447">L221/$J221*$AN221</f>
        <v>3.25</v>
      </c>
      <c r="AQ221" s="96">
        <f t="shared" ref="AQ221:AQ229" si="448">M221/$J221*$AN221</f>
        <v>6.72</v>
      </c>
      <c r="AR221" s="96"/>
      <c r="AS221" s="96"/>
      <c r="AT221" s="96"/>
      <c r="AU221" s="96">
        <f t="shared" ref="AU221:AU229" si="449">N221/$J221*$AN221</f>
        <v>4</v>
      </c>
      <c r="AV221" s="96">
        <f t="shared" ref="AV221:AV229" si="450">O221/$J221*$AN221</f>
        <v>2.0499999999999998</v>
      </c>
      <c r="AW221" s="96">
        <f t="shared" ref="AW221:AW229" si="451">P221/$J221*$AN221</f>
        <v>0</v>
      </c>
      <c r="AX221" s="96">
        <f t="shared" ref="AX221:AX229" si="452">Q221/$J221*$AN221</f>
        <v>0</v>
      </c>
      <c r="AY221" s="96"/>
      <c r="AZ221" s="98">
        <f t="shared" ref="AZ221:AZ229" si="453">R221/$J221*$AN221</f>
        <v>0</v>
      </c>
      <c r="BA221" s="96">
        <f t="shared" ref="BA221:BA229" si="454">AN221</f>
        <v>16.02</v>
      </c>
      <c r="BB221" s="96">
        <f t="shared" si="384"/>
        <v>0</v>
      </c>
      <c r="BC221" s="96">
        <f t="shared" si="385"/>
        <v>3.25</v>
      </c>
      <c r="BD221" s="96">
        <f t="shared" si="386"/>
        <v>6.72</v>
      </c>
      <c r="BE221" s="96">
        <f t="shared" si="387"/>
        <v>0</v>
      </c>
      <c r="BF221" s="96">
        <f t="shared" si="388"/>
        <v>0</v>
      </c>
      <c r="BG221" s="96">
        <f t="shared" si="389"/>
        <v>0</v>
      </c>
      <c r="BH221" s="96">
        <f t="shared" si="390"/>
        <v>4</v>
      </c>
      <c r="BI221" s="96">
        <f t="shared" si="391"/>
        <v>2.0499999999999998</v>
      </c>
      <c r="BJ221" s="96">
        <f t="shared" si="392"/>
        <v>0</v>
      </c>
      <c r="BK221" s="96">
        <f t="shared" si="393"/>
        <v>0</v>
      </c>
      <c r="BL221" s="96">
        <f t="shared" si="394"/>
        <v>0</v>
      </c>
      <c r="BM221" s="98">
        <f t="shared" si="395"/>
        <v>0</v>
      </c>
      <c r="BN221" s="113">
        <f t="shared" si="396"/>
        <v>43869.167999999998</v>
      </c>
      <c r="BO221" s="113">
        <f t="shared" ref="BO221:BO229" si="455">(BB221*10+AO221*2)*$C221</f>
        <v>0</v>
      </c>
      <c r="BP221" s="113">
        <f t="shared" ref="BP221:BP229" si="456">(BC221*10+AP221*2)*$C221</f>
        <v>8899.7999999999993</v>
      </c>
      <c r="BQ221" s="113">
        <f t="shared" ref="BQ221:BQ229" si="457">(BD221*10+AQ221*2)*$C221</f>
        <v>18402.047999999999</v>
      </c>
      <c r="BR221" s="113">
        <f t="shared" ref="BR221:BR229" si="458">(BE221*10+AR221*2)*$C221</f>
        <v>0</v>
      </c>
      <c r="BS221" s="113">
        <f t="shared" ref="BS221:BS229" si="459">(BF221*10+AS221*2)*$C221</f>
        <v>0</v>
      </c>
      <c r="BT221" s="113">
        <f t="shared" ref="BT221:BT229" si="460">(BG221*10+AT221*2)*$C221</f>
        <v>0</v>
      </c>
      <c r="BU221" s="113">
        <f t="shared" ref="BU221:BU229" si="461">(BH221*10+AU221*2)*$C221</f>
        <v>10953.599999999999</v>
      </c>
      <c r="BV221" s="113">
        <f t="shared" ref="BV221:BV229" si="462">(BI221*10+AV221*2)*$C221</f>
        <v>5613.72</v>
      </c>
      <c r="BW221" s="113">
        <f t="shared" ref="BW221:BW229" si="463">(BJ221*10+AW221*2)*$C221</f>
        <v>0</v>
      </c>
      <c r="BX221" s="113">
        <f t="shared" ref="BX221:BX229" si="464">(BK221*10+AX221*2)*$C221</f>
        <v>0</v>
      </c>
      <c r="BY221" s="113">
        <f t="shared" ref="BY221:BY229" si="465">(BL221*10+AY221*2)*$C221</f>
        <v>0</v>
      </c>
      <c r="BZ221" s="113">
        <f t="shared" ref="BZ221:BZ229" si="466">(BM221*10+AZ221*2)*$C221</f>
        <v>0</v>
      </c>
    </row>
    <row r="222" spans="1:78" ht="12" customHeight="1" x14ac:dyDescent="0.25">
      <c r="A222" s="18">
        <f t="shared" si="397"/>
        <v>218</v>
      </c>
      <c r="B222" s="6" t="s">
        <v>181</v>
      </c>
      <c r="C222" s="10">
        <f t="shared" si="398"/>
        <v>4601.2</v>
      </c>
      <c r="D222" s="7">
        <v>4601.2</v>
      </c>
      <c r="E222" s="7">
        <v>0</v>
      </c>
      <c r="F222" s="7">
        <v>1142.4000000000001</v>
      </c>
      <c r="G222" s="18" t="s">
        <v>212</v>
      </c>
      <c r="H222" s="16">
        <v>3</v>
      </c>
      <c r="I222" s="16" t="s">
        <v>275</v>
      </c>
      <c r="J222" s="9">
        <v>36.75</v>
      </c>
      <c r="K222" s="17">
        <v>4.0199999999999996</v>
      </c>
      <c r="L222" s="17">
        <v>7</v>
      </c>
      <c r="M222" s="17">
        <v>11</v>
      </c>
      <c r="N222" s="17">
        <v>5.4</v>
      </c>
      <c r="O222" s="17">
        <v>2.67</v>
      </c>
      <c r="P222" s="17">
        <v>1.54</v>
      </c>
      <c r="Q222" s="17">
        <v>4.9000000000000004</v>
      </c>
      <c r="R222" s="17">
        <v>0.22</v>
      </c>
      <c r="S222" s="3">
        <v>40</v>
      </c>
      <c r="T222" s="3">
        <v>40</v>
      </c>
      <c r="U222" s="3">
        <v>2604.04</v>
      </c>
      <c r="V222" s="17">
        <v>195.98199600000001</v>
      </c>
      <c r="W222" s="3">
        <v>42.3</v>
      </c>
      <c r="X222" s="3">
        <v>2604.04</v>
      </c>
      <c r="Y222" s="17">
        <v>7.85</v>
      </c>
      <c r="Z222" s="4">
        <v>0</v>
      </c>
      <c r="AA222" s="17">
        <v>6.73</v>
      </c>
      <c r="AB222" s="17">
        <v>10.67</v>
      </c>
      <c r="AC222" s="17">
        <v>14</v>
      </c>
      <c r="AD222" s="5">
        <f t="shared" si="341"/>
        <v>1014564.6000000001</v>
      </c>
      <c r="AE222" s="17">
        <f t="shared" si="342"/>
        <v>110980.94399999999</v>
      </c>
      <c r="AF222" s="17">
        <f t="shared" si="343"/>
        <v>193250.4</v>
      </c>
      <c r="AG222" s="17">
        <f t="shared" si="344"/>
        <v>303679.19999999995</v>
      </c>
      <c r="AH222" s="17">
        <f t="shared" si="345"/>
        <v>149078.88</v>
      </c>
      <c r="AI222" s="17">
        <f t="shared" si="346"/>
        <v>73711.224000000002</v>
      </c>
      <c r="AJ222" s="17">
        <f t="shared" si="347"/>
        <v>42515.088000000003</v>
      </c>
      <c r="AK222" s="17">
        <f t="shared" si="348"/>
        <v>135275.28</v>
      </c>
      <c r="AL222" s="17">
        <f t="shared" si="349"/>
        <v>6073.5839999999998</v>
      </c>
      <c r="AM222" s="1" t="s">
        <v>275</v>
      </c>
      <c r="AN222" s="96">
        <f>SUMIF('Page 1'!$L:$L,$B:$B,'Page 1'!$S:$S)</f>
        <v>39.51</v>
      </c>
      <c r="AO222" s="96">
        <f t="shared" si="446"/>
        <v>4.3219102040816324</v>
      </c>
      <c r="AP222" s="96">
        <f t="shared" si="447"/>
        <v>7.5257142857142849</v>
      </c>
      <c r="AQ222" s="96">
        <f t="shared" si="448"/>
        <v>11.826122448979591</v>
      </c>
      <c r="AR222" s="96"/>
      <c r="AS222" s="96"/>
      <c r="AT222" s="96"/>
      <c r="AU222" s="96">
        <f t="shared" si="449"/>
        <v>5.8055510204081635</v>
      </c>
      <c r="AV222" s="96">
        <f t="shared" si="450"/>
        <v>2.8705224489795915</v>
      </c>
      <c r="AW222" s="96">
        <f t="shared" si="451"/>
        <v>1.6556571428571427</v>
      </c>
      <c r="AX222" s="96">
        <f t="shared" si="452"/>
        <v>5.2679999999999998</v>
      </c>
      <c r="AY222" s="96"/>
      <c r="AZ222" s="98">
        <f t="shared" si="453"/>
        <v>0.23652244897959185</v>
      </c>
      <c r="BA222" s="96">
        <f t="shared" si="454"/>
        <v>39.51</v>
      </c>
      <c r="BB222" s="96">
        <f t="shared" si="384"/>
        <v>4.3219102040816324</v>
      </c>
      <c r="BC222" s="96">
        <f t="shared" si="385"/>
        <v>7.5257142857142849</v>
      </c>
      <c r="BD222" s="96">
        <f t="shared" si="386"/>
        <v>11.826122448979591</v>
      </c>
      <c r="BE222" s="96">
        <f t="shared" si="387"/>
        <v>0</v>
      </c>
      <c r="BF222" s="96">
        <f t="shared" si="388"/>
        <v>0</v>
      </c>
      <c r="BG222" s="96">
        <f t="shared" si="389"/>
        <v>0</v>
      </c>
      <c r="BH222" s="96">
        <f t="shared" si="390"/>
        <v>5.8055510204081635</v>
      </c>
      <c r="BI222" s="96">
        <f t="shared" si="391"/>
        <v>2.8705224489795915</v>
      </c>
      <c r="BJ222" s="96">
        <f t="shared" si="392"/>
        <v>1.6556571428571427</v>
      </c>
      <c r="BK222" s="96">
        <f t="shared" si="393"/>
        <v>5.2679999999999998</v>
      </c>
      <c r="BL222" s="96">
        <f t="shared" si="394"/>
        <v>0</v>
      </c>
      <c r="BM222" s="98">
        <f t="shared" si="395"/>
        <v>0.23652244897959182</v>
      </c>
      <c r="BN222" s="113">
        <f t="shared" si="396"/>
        <v>2181520.9440000001</v>
      </c>
      <c r="BO222" s="113">
        <f t="shared" si="455"/>
        <v>238631.67877224486</v>
      </c>
      <c r="BP222" s="113">
        <f t="shared" si="456"/>
        <v>415527.79885714286</v>
      </c>
      <c r="BQ222" s="113">
        <f t="shared" si="457"/>
        <v>652972.25534693873</v>
      </c>
      <c r="BR222" s="113">
        <f t="shared" si="458"/>
        <v>0</v>
      </c>
      <c r="BS222" s="113">
        <f t="shared" si="459"/>
        <v>0</v>
      </c>
      <c r="BT222" s="113">
        <f t="shared" si="460"/>
        <v>0</v>
      </c>
      <c r="BU222" s="113">
        <f t="shared" si="461"/>
        <v>320550.01626122452</v>
      </c>
      <c r="BV222" s="113">
        <f t="shared" si="462"/>
        <v>158494.17470693876</v>
      </c>
      <c r="BW222" s="113">
        <f t="shared" si="463"/>
        <v>91416.115748571421</v>
      </c>
      <c r="BX222" s="113">
        <f t="shared" si="464"/>
        <v>290869.45919999998</v>
      </c>
      <c r="BY222" s="113">
        <f t="shared" si="465"/>
        <v>0</v>
      </c>
      <c r="BZ222" s="113">
        <f t="shared" si="466"/>
        <v>13059.445106938774</v>
      </c>
    </row>
    <row r="223" spans="1:78" ht="12" customHeight="1" x14ac:dyDescent="0.25">
      <c r="A223" s="18">
        <f t="shared" si="397"/>
        <v>219</v>
      </c>
      <c r="B223" s="6" t="s">
        <v>182</v>
      </c>
      <c r="C223" s="10">
        <f t="shared" si="398"/>
        <v>6918.95</v>
      </c>
      <c r="D223" s="7">
        <v>6614.75</v>
      </c>
      <c r="E223" s="7">
        <v>304.2</v>
      </c>
      <c r="F223" s="7">
        <v>962.4</v>
      </c>
      <c r="G223" s="18" t="s">
        <v>212</v>
      </c>
      <c r="H223" s="16">
        <v>1</v>
      </c>
      <c r="I223" s="16" t="s">
        <v>275</v>
      </c>
      <c r="J223" s="9">
        <v>36.54</v>
      </c>
      <c r="K223" s="17">
        <v>4.03</v>
      </c>
      <c r="L223" s="17">
        <v>7</v>
      </c>
      <c r="M223" s="17">
        <v>11</v>
      </c>
      <c r="N223" s="17">
        <v>5.4</v>
      </c>
      <c r="O223" s="17">
        <v>2.67</v>
      </c>
      <c r="P223" s="17">
        <v>1.54</v>
      </c>
      <c r="Q223" s="17">
        <v>4.9000000000000004</v>
      </c>
      <c r="R223" s="17">
        <v>0</v>
      </c>
      <c r="S223" s="3">
        <v>40</v>
      </c>
      <c r="T223" s="3">
        <v>40</v>
      </c>
      <c r="U223" s="3">
        <v>2604.04</v>
      </c>
      <c r="V223" s="17">
        <v>195.98199600000001</v>
      </c>
      <c r="W223" s="3">
        <v>42.3</v>
      </c>
      <c r="X223" s="3">
        <v>2604.04</v>
      </c>
      <c r="Y223" s="17">
        <v>0</v>
      </c>
      <c r="Z223" s="4">
        <v>0</v>
      </c>
      <c r="AA223" s="17">
        <v>5.05</v>
      </c>
      <c r="AB223" s="17">
        <v>10.67</v>
      </c>
      <c r="AC223" s="17">
        <v>14</v>
      </c>
      <c r="AD223" s="5">
        <f t="shared" si="341"/>
        <v>1516910.598</v>
      </c>
      <c r="AE223" s="17">
        <f t="shared" si="342"/>
        <v>167300.21100000001</v>
      </c>
      <c r="AF223" s="17">
        <f t="shared" si="343"/>
        <v>290595.90000000002</v>
      </c>
      <c r="AG223" s="17">
        <f t="shared" si="344"/>
        <v>456650.69999999995</v>
      </c>
      <c r="AH223" s="17">
        <f t="shared" si="345"/>
        <v>224173.98</v>
      </c>
      <c r="AI223" s="17">
        <f t="shared" si="346"/>
        <v>110841.579</v>
      </c>
      <c r="AJ223" s="17">
        <f t="shared" si="347"/>
        <v>63931.097999999998</v>
      </c>
      <c r="AK223" s="17">
        <f t="shared" si="348"/>
        <v>203417.13</v>
      </c>
      <c r="AL223" s="17">
        <f t="shared" si="349"/>
        <v>0</v>
      </c>
      <c r="AM223" s="1" t="s">
        <v>275</v>
      </c>
      <c r="AN223" s="96">
        <f>SUMIF('Page 1'!$L:$L,$B:$B,'Page 1'!$S:$S)</f>
        <v>39.28</v>
      </c>
      <c r="AO223" s="96">
        <f t="shared" si="446"/>
        <v>4.3321948549534763</v>
      </c>
      <c r="AP223" s="96">
        <f t="shared" si="447"/>
        <v>7.5249042145593874</v>
      </c>
      <c r="AQ223" s="96">
        <f t="shared" si="448"/>
        <v>11.824849480021895</v>
      </c>
      <c r="AR223" s="96"/>
      <c r="AS223" s="96"/>
      <c r="AT223" s="96"/>
      <c r="AU223" s="96">
        <f t="shared" si="449"/>
        <v>5.8049261083743851</v>
      </c>
      <c r="AV223" s="96">
        <f t="shared" si="450"/>
        <v>2.870213464696223</v>
      </c>
      <c r="AW223" s="96">
        <f t="shared" si="451"/>
        <v>1.6554789272030652</v>
      </c>
      <c r="AX223" s="96">
        <f t="shared" si="452"/>
        <v>5.267432950191572</v>
      </c>
      <c r="AY223" s="96"/>
      <c r="AZ223" s="98">
        <f t="shared" si="453"/>
        <v>0</v>
      </c>
      <c r="BA223" s="96">
        <f t="shared" si="454"/>
        <v>39.28</v>
      </c>
      <c r="BB223" s="96">
        <f t="shared" si="384"/>
        <v>4.3321948549534763</v>
      </c>
      <c r="BC223" s="96">
        <f t="shared" si="385"/>
        <v>7.5249042145593874</v>
      </c>
      <c r="BD223" s="96">
        <f t="shared" si="386"/>
        <v>11.824849480021895</v>
      </c>
      <c r="BE223" s="96">
        <f t="shared" si="387"/>
        <v>0</v>
      </c>
      <c r="BF223" s="96">
        <f t="shared" si="388"/>
        <v>0</v>
      </c>
      <c r="BG223" s="96">
        <f t="shared" si="389"/>
        <v>0</v>
      </c>
      <c r="BH223" s="96">
        <f t="shared" si="390"/>
        <v>5.8049261083743851</v>
      </c>
      <c r="BI223" s="96">
        <f t="shared" si="391"/>
        <v>2.870213464696223</v>
      </c>
      <c r="BJ223" s="96">
        <f t="shared" si="392"/>
        <v>1.6554789272030652</v>
      </c>
      <c r="BK223" s="96">
        <f t="shared" si="393"/>
        <v>5.267432950191572</v>
      </c>
      <c r="BL223" s="96">
        <f t="shared" si="394"/>
        <v>0</v>
      </c>
      <c r="BM223" s="98">
        <f t="shared" si="395"/>
        <v>0</v>
      </c>
      <c r="BN223" s="113">
        <f t="shared" si="396"/>
        <v>3261316.2720000003</v>
      </c>
      <c r="BO223" s="113">
        <f t="shared" si="455"/>
        <v>359690.87510016432</v>
      </c>
      <c r="BP223" s="113">
        <f t="shared" si="456"/>
        <v>624773.232183908</v>
      </c>
      <c r="BQ223" s="113">
        <f t="shared" si="457"/>
        <v>981786.50771756982</v>
      </c>
      <c r="BR223" s="113">
        <f t="shared" si="458"/>
        <v>0</v>
      </c>
      <c r="BS223" s="113">
        <f t="shared" si="459"/>
        <v>0</v>
      </c>
      <c r="BT223" s="113">
        <f t="shared" si="460"/>
        <v>0</v>
      </c>
      <c r="BU223" s="113">
        <f t="shared" si="461"/>
        <v>481967.92197044339</v>
      </c>
      <c r="BV223" s="113">
        <f t="shared" si="462"/>
        <v>238306.3614187192</v>
      </c>
      <c r="BW223" s="113">
        <f t="shared" si="463"/>
        <v>137450.11108045978</v>
      </c>
      <c r="BX223" s="113">
        <f t="shared" si="464"/>
        <v>437341.26252873574</v>
      </c>
      <c r="BY223" s="113">
        <f t="shared" si="465"/>
        <v>0</v>
      </c>
      <c r="BZ223" s="113">
        <f t="shared" si="466"/>
        <v>0</v>
      </c>
    </row>
    <row r="224" spans="1:78" ht="12" customHeight="1" x14ac:dyDescent="0.25">
      <c r="A224" s="18">
        <f t="shared" si="397"/>
        <v>220</v>
      </c>
      <c r="B224" s="6" t="s">
        <v>183</v>
      </c>
      <c r="C224" s="10">
        <f t="shared" si="398"/>
        <v>17410.200000000004</v>
      </c>
      <c r="D224" s="7">
        <v>16699.800000000003</v>
      </c>
      <c r="E224" s="7">
        <v>710.4</v>
      </c>
      <c r="F224" s="7">
        <v>4474.6000000000004</v>
      </c>
      <c r="G224" s="18" t="s">
        <v>212</v>
      </c>
      <c r="H224" s="16">
        <v>1</v>
      </c>
      <c r="I224" s="16" t="s">
        <v>275</v>
      </c>
      <c r="J224" s="9">
        <v>36.54</v>
      </c>
      <c r="K224" s="17">
        <v>4.03</v>
      </c>
      <c r="L224" s="17">
        <v>7</v>
      </c>
      <c r="M224" s="17">
        <v>11</v>
      </c>
      <c r="N224" s="17">
        <v>5.4</v>
      </c>
      <c r="O224" s="17">
        <v>2.67</v>
      </c>
      <c r="P224" s="17">
        <v>1.54</v>
      </c>
      <c r="Q224" s="17">
        <v>4.9000000000000004</v>
      </c>
      <c r="R224" s="17">
        <v>0</v>
      </c>
      <c r="S224" s="3">
        <v>40</v>
      </c>
      <c r="T224" s="3">
        <v>40</v>
      </c>
      <c r="U224" s="3">
        <v>2604.04</v>
      </c>
      <c r="V224" s="17">
        <v>195.98199600000001</v>
      </c>
      <c r="W224" s="3">
        <v>42.3</v>
      </c>
      <c r="X224" s="3">
        <v>2604.04</v>
      </c>
      <c r="Y224" s="17">
        <v>0</v>
      </c>
      <c r="Z224" s="4">
        <v>0</v>
      </c>
      <c r="AA224" s="17">
        <v>5.05</v>
      </c>
      <c r="AB224" s="17">
        <v>10.67</v>
      </c>
      <c r="AC224" s="17">
        <v>14</v>
      </c>
      <c r="AD224" s="5">
        <f t="shared" si="341"/>
        <v>3817012.2480000006</v>
      </c>
      <c r="AE224" s="17">
        <f t="shared" si="342"/>
        <v>420978.63600000017</v>
      </c>
      <c r="AF224" s="17">
        <f t="shared" si="343"/>
        <v>731228.40000000014</v>
      </c>
      <c r="AG224" s="17">
        <f t="shared" si="344"/>
        <v>1149073.2000000002</v>
      </c>
      <c r="AH224" s="17">
        <f t="shared" si="345"/>
        <v>564090.48000000021</v>
      </c>
      <c r="AI224" s="17">
        <f t="shared" si="346"/>
        <v>278911.4040000001</v>
      </c>
      <c r="AJ224" s="17">
        <f t="shared" si="347"/>
        <v>160870.24800000002</v>
      </c>
      <c r="AK224" s="17">
        <f t="shared" si="348"/>
        <v>511859.88000000012</v>
      </c>
      <c r="AL224" s="17">
        <f t="shared" si="349"/>
        <v>0</v>
      </c>
      <c r="AM224" s="1" t="s">
        <v>275</v>
      </c>
      <c r="AN224" s="96">
        <f>SUMIF('Page 1'!$L:$L,$B:$B,'Page 1'!$S:$S)</f>
        <v>39.28</v>
      </c>
      <c r="AO224" s="96">
        <f t="shared" si="446"/>
        <v>4.3321948549534763</v>
      </c>
      <c r="AP224" s="96">
        <f t="shared" si="447"/>
        <v>7.5249042145593874</v>
      </c>
      <c r="AQ224" s="96">
        <f t="shared" si="448"/>
        <v>11.824849480021895</v>
      </c>
      <c r="AR224" s="96"/>
      <c r="AS224" s="96"/>
      <c r="AT224" s="96"/>
      <c r="AU224" s="96">
        <f t="shared" si="449"/>
        <v>5.8049261083743851</v>
      </c>
      <c r="AV224" s="96">
        <f t="shared" si="450"/>
        <v>2.870213464696223</v>
      </c>
      <c r="AW224" s="96">
        <f t="shared" si="451"/>
        <v>1.6554789272030652</v>
      </c>
      <c r="AX224" s="96">
        <f t="shared" si="452"/>
        <v>5.267432950191572</v>
      </c>
      <c r="AY224" s="96"/>
      <c r="AZ224" s="98">
        <f t="shared" si="453"/>
        <v>0</v>
      </c>
      <c r="BA224" s="96">
        <f t="shared" si="454"/>
        <v>39.28</v>
      </c>
      <c r="BB224" s="96">
        <f t="shared" si="384"/>
        <v>4.3321948549534763</v>
      </c>
      <c r="BC224" s="96">
        <f t="shared" si="385"/>
        <v>7.5249042145593874</v>
      </c>
      <c r="BD224" s="96">
        <f t="shared" si="386"/>
        <v>11.824849480021895</v>
      </c>
      <c r="BE224" s="96">
        <f t="shared" si="387"/>
        <v>0</v>
      </c>
      <c r="BF224" s="96">
        <f t="shared" si="388"/>
        <v>0</v>
      </c>
      <c r="BG224" s="96">
        <f t="shared" si="389"/>
        <v>0</v>
      </c>
      <c r="BH224" s="96">
        <f t="shared" si="390"/>
        <v>5.8049261083743851</v>
      </c>
      <c r="BI224" s="96">
        <f t="shared" si="391"/>
        <v>2.870213464696223</v>
      </c>
      <c r="BJ224" s="96">
        <f t="shared" si="392"/>
        <v>1.6554789272030652</v>
      </c>
      <c r="BK224" s="96">
        <f t="shared" si="393"/>
        <v>5.267432950191572</v>
      </c>
      <c r="BL224" s="96">
        <f t="shared" si="394"/>
        <v>0</v>
      </c>
      <c r="BM224" s="98">
        <f t="shared" si="395"/>
        <v>0</v>
      </c>
      <c r="BN224" s="113">
        <f t="shared" si="396"/>
        <v>8206471.8720000032</v>
      </c>
      <c r="BO224" s="113">
        <f t="shared" si="455"/>
        <v>905092.54636453255</v>
      </c>
      <c r="BP224" s="113">
        <f t="shared" si="456"/>
        <v>1572121.0482758626</v>
      </c>
      <c r="BQ224" s="113">
        <f t="shared" si="457"/>
        <v>2470475.9330049269</v>
      </c>
      <c r="BR224" s="113">
        <f t="shared" si="458"/>
        <v>0</v>
      </c>
      <c r="BS224" s="113">
        <f t="shared" si="459"/>
        <v>0</v>
      </c>
      <c r="BT224" s="113">
        <f t="shared" si="460"/>
        <v>0</v>
      </c>
      <c r="BU224" s="113">
        <f t="shared" si="461"/>
        <v>1212779.094384237</v>
      </c>
      <c r="BV224" s="113">
        <f t="shared" si="462"/>
        <v>599651.88555665035</v>
      </c>
      <c r="BW224" s="113">
        <f t="shared" si="463"/>
        <v>345866.63062068977</v>
      </c>
      <c r="BX224" s="113">
        <f t="shared" si="464"/>
        <v>1100484.7337931041</v>
      </c>
      <c r="BY224" s="113">
        <f t="shared" si="465"/>
        <v>0</v>
      </c>
      <c r="BZ224" s="113">
        <f t="shared" si="466"/>
        <v>0</v>
      </c>
    </row>
    <row r="225" spans="1:78" ht="12" customHeight="1" x14ac:dyDescent="0.25">
      <c r="A225" s="18">
        <f t="shared" si="397"/>
        <v>221</v>
      </c>
      <c r="B225" s="6" t="s">
        <v>184</v>
      </c>
      <c r="C225" s="10">
        <f t="shared" si="398"/>
        <v>8733.14</v>
      </c>
      <c r="D225" s="7">
        <v>8733.14</v>
      </c>
      <c r="E225" s="7">
        <v>0</v>
      </c>
      <c r="F225" s="7">
        <v>2063.9</v>
      </c>
      <c r="G225" s="18" t="s">
        <v>212</v>
      </c>
      <c r="H225" s="16">
        <v>3</v>
      </c>
      <c r="I225" s="16" t="s">
        <v>275</v>
      </c>
      <c r="J225" s="9">
        <v>36.75</v>
      </c>
      <c r="K225" s="17">
        <v>4.0199999999999996</v>
      </c>
      <c r="L225" s="17">
        <v>7</v>
      </c>
      <c r="M225" s="17">
        <v>11</v>
      </c>
      <c r="N225" s="17">
        <v>5.4</v>
      </c>
      <c r="O225" s="17">
        <v>2.67</v>
      </c>
      <c r="P225" s="17">
        <v>1.54</v>
      </c>
      <c r="Q225" s="17">
        <v>4.9000000000000004</v>
      </c>
      <c r="R225" s="17">
        <v>0.22</v>
      </c>
      <c r="S225" s="3">
        <v>40</v>
      </c>
      <c r="T225" s="3">
        <v>40</v>
      </c>
      <c r="U225" s="3">
        <v>2604.04</v>
      </c>
      <c r="V225" s="17">
        <v>195.98199600000001</v>
      </c>
      <c r="W225" s="3">
        <v>42.3</v>
      </c>
      <c r="X225" s="3">
        <v>2604.04</v>
      </c>
      <c r="Y225" s="17">
        <v>7.85</v>
      </c>
      <c r="Z225" s="4">
        <v>0</v>
      </c>
      <c r="AA225" s="17">
        <v>6.73</v>
      </c>
      <c r="AB225" s="17">
        <v>10.67</v>
      </c>
      <c r="AC225" s="17">
        <v>14</v>
      </c>
      <c r="AD225" s="5">
        <f t="shared" si="341"/>
        <v>1925657.3699999996</v>
      </c>
      <c r="AE225" s="17">
        <f t="shared" si="342"/>
        <v>210643.33679999999</v>
      </c>
      <c r="AF225" s="17">
        <f t="shared" si="343"/>
        <v>366791.88</v>
      </c>
      <c r="AG225" s="17">
        <f t="shared" si="344"/>
        <v>576387.24</v>
      </c>
      <c r="AH225" s="17">
        <f t="shared" si="345"/>
        <v>282953.73599999998</v>
      </c>
      <c r="AI225" s="17">
        <f t="shared" si="346"/>
        <v>139904.90279999998</v>
      </c>
      <c r="AJ225" s="17">
        <f t="shared" si="347"/>
        <v>80694.213599999988</v>
      </c>
      <c r="AK225" s="17">
        <f t="shared" si="348"/>
        <v>256754.31599999999</v>
      </c>
      <c r="AL225" s="17">
        <f t="shared" si="349"/>
        <v>11527.7448</v>
      </c>
      <c r="AM225" s="1" t="s">
        <v>275</v>
      </c>
      <c r="AN225" s="96">
        <f>SUMIF('Page 1'!$L:$L,$B:$B,'Page 1'!$S:$S)</f>
        <v>39.51</v>
      </c>
      <c r="AO225" s="96">
        <f t="shared" si="446"/>
        <v>4.3219102040816324</v>
      </c>
      <c r="AP225" s="96">
        <f t="shared" si="447"/>
        <v>7.5257142857142849</v>
      </c>
      <c r="AQ225" s="96">
        <f t="shared" si="448"/>
        <v>11.826122448979591</v>
      </c>
      <c r="AR225" s="96"/>
      <c r="AS225" s="96"/>
      <c r="AT225" s="96"/>
      <c r="AU225" s="96">
        <f t="shared" si="449"/>
        <v>5.8055510204081635</v>
      </c>
      <c r="AV225" s="96">
        <f t="shared" si="450"/>
        <v>2.8705224489795915</v>
      </c>
      <c r="AW225" s="96">
        <f t="shared" si="451"/>
        <v>1.6556571428571427</v>
      </c>
      <c r="AX225" s="96">
        <f t="shared" si="452"/>
        <v>5.2679999999999998</v>
      </c>
      <c r="AY225" s="96"/>
      <c r="AZ225" s="98">
        <f t="shared" si="453"/>
        <v>0.23652244897959185</v>
      </c>
      <c r="BA225" s="96">
        <f t="shared" si="454"/>
        <v>39.51</v>
      </c>
      <c r="BB225" s="96">
        <f t="shared" si="384"/>
        <v>4.3219102040816324</v>
      </c>
      <c r="BC225" s="96">
        <f t="shared" si="385"/>
        <v>7.5257142857142849</v>
      </c>
      <c r="BD225" s="96">
        <f t="shared" si="386"/>
        <v>11.826122448979591</v>
      </c>
      <c r="BE225" s="96">
        <f t="shared" si="387"/>
        <v>0</v>
      </c>
      <c r="BF225" s="96">
        <f t="shared" si="388"/>
        <v>0</v>
      </c>
      <c r="BG225" s="96">
        <f t="shared" si="389"/>
        <v>0</v>
      </c>
      <c r="BH225" s="96">
        <f t="shared" si="390"/>
        <v>5.8055510204081635</v>
      </c>
      <c r="BI225" s="96">
        <f t="shared" si="391"/>
        <v>2.8705224489795915</v>
      </c>
      <c r="BJ225" s="96">
        <f t="shared" si="392"/>
        <v>1.6556571428571427</v>
      </c>
      <c r="BK225" s="96">
        <f t="shared" si="393"/>
        <v>5.2679999999999998</v>
      </c>
      <c r="BL225" s="96">
        <f t="shared" si="394"/>
        <v>0</v>
      </c>
      <c r="BM225" s="98">
        <f t="shared" si="395"/>
        <v>0.23652244897959182</v>
      </c>
      <c r="BN225" s="113">
        <f t="shared" si="396"/>
        <v>4140556.3367999997</v>
      </c>
      <c r="BO225" s="113">
        <f t="shared" si="455"/>
        <v>452926.1625560816</v>
      </c>
      <c r="BP225" s="113">
        <f t="shared" si="456"/>
        <v>788677.39748571417</v>
      </c>
      <c r="BQ225" s="113">
        <f t="shared" si="457"/>
        <v>1239350.1960489794</v>
      </c>
      <c r="BR225" s="113">
        <f t="shared" si="458"/>
        <v>0</v>
      </c>
      <c r="BS225" s="113">
        <f t="shared" si="459"/>
        <v>0</v>
      </c>
      <c r="BT225" s="113">
        <f t="shared" si="460"/>
        <v>0</v>
      </c>
      <c r="BU225" s="113">
        <f t="shared" si="461"/>
        <v>608408.27806040819</v>
      </c>
      <c r="BV225" s="113">
        <f t="shared" si="462"/>
        <v>300824.09304097958</v>
      </c>
      <c r="BW225" s="113">
        <f t="shared" si="463"/>
        <v>173509.02744685713</v>
      </c>
      <c r="BX225" s="113">
        <f t="shared" si="464"/>
        <v>552074.17823999992</v>
      </c>
      <c r="BY225" s="113">
        <f t="shared" si="465"/>
        <v>0</v>
      </c>
      <c r="BZ225" s="113">
        <f t="shared" si="466"/>
        <v>24787.003920979587</v>
      </c>
    </row>
    <row r="226" spans="1:78" ht="12" customHeight="1" x14ac:dyDescent="0.25">
      <c r="A226" s="18">
        <f t="shared" si="397"/>
        <v>222</v>
      </c>
      <c r="B226" s="6" t="s">
        <v>185</v>
      </c>
      <c r="C226" s="10">
        <f t="shared" si="398"/>
        <v>9293.3900000000012</v>
      </c>
      <c r="D226" s="7">
        <v>8850.19</v>
      </c>
      <c r="E226" s="7">
        <v>443.2</v>
      </c>
      <c r="F226" s="7">
        <v>1859</v>
      </c>
      <c r="G226" s="18" t="s">
        <v>212</v>
      </c>
      <c r="H226" s="16">
        <v>1</v>
      </c>
      <c r="I226" s="16" t="s">
        <v>275</v>
      </c>
      <c r="J226" s="9">
        <v>36.54</v>
      </c>
      <c r="K226" s="17">
        <v>4.03</v>
      </c>
      <c r="L226" s="17">
        <v>7</v>
      </c>
      <c r="M226" s="17">
        <v>11</v>
      </c>
      <c r="N226" s="17">
        <v>5.4</v>
      </c>
      <c r="O226" s="17">
        <v>2.67</v>
      </c>
      <c r="P226" s="17">
        <v>1.54</v>
      </c>
      <c r="Q226" s="17">
        <v>4.9000000000000004</v>
      </c>
      <c r="R226" s="17">
        <v>0</v>
      </c>
      <c r="S226" s="3">
        <v>40</v>
      </c>
      <c r="T226" s="3">
        <v>40</v>
      </c>
      <c r="U226" s="3">
        <v>2604.04</v>
      </c>
      <c r="V226" s="17">
        <v>195.98199600000001</v>
      </c>
      <c r="W226" s="3">
        <v>42.3</v>
      </c>
      <c r="X226" s="3">
        <v>2604.04</v>
      </c>
      <c r="Y226" s="17">
        <v>0</v>
      </c>
      <c r="Z226" s="4">
        <v>0</v>
      </c>
      <c r="AA226" s="17">
        <v>5.05</v>
      </c>
      <c r="AB226" s="17">
        <v>10.67</v>
      </c>
      <c r="AC226" s="17">
        <v>14</v>
      </c>
      <c r="AD226" s="5">
        <f t="shared" si="341"/>
        <v>2037482.8236000002</v>
      </c>
      <c r="AE226" s="17">
        <f t="shared" si="342"/>
        <v>224714.17020000005</v>
      </c>
      <c r="AF226" s="17">
        <f t="shared" si="343"/>
        <v>390322.38000000006</v>
      </c>
      <c r="AG226" s="17">
        <f t="shared" si="344"/>
        <v>613363.74</v>
      </c>
      <c r="AH226" s="17">
        <f t="shared" si="345"/>
        <v>301105.83600000007</v>
      </c>
      <c r="AI226" s="17">
        <f t="shared" si="346"/>
        <v>148880.1078</v>
      </c>
      <c r="AJ226" s="17">
        <f t="shared" si="347"/>
        <v>85870.923600000009</v>
      </c>
      <c r="AK226" s="17">
        <f t="shared" si="348"/>
        <v>273225.66600000008</v>
      </c>
      <c r="AL226" s="17">
        <f t="shared" si="349"/>
        <v>0</v>
      </c>
      <c r="AM226" s="1" t="s">
        <v>275</v>
      </c>
      <c r="AN226" s="96">
        <f>SUMIF('Page 1'!$L:$L,$B:$B,'Page 1'!$S:$S)</f>
        <v>39.28</v>
      </c>
      <c r="AO226" s="96">
        <f t="shared" si="446"/>
        <v>4.3321948549534763</v>
      </c>
      <c r="AP226" s="96">
        <f t="shared" si="447"/>
        <v>7.5249042145593874</v>
      </c>
      <c r="AQ226" s="96">
        <f t="shared" si="448"/>
        <v>11.824849480021895</v>
      </c>
      <c r="AR226" s="96"/>
      <c r="AS226" s="96"/>
      <c r="AT226" s="96"/>
      <c r="AU226" s="96">
        <f t="shared" si="449"/>
        <v>5.8049261083743851</v>
      </c>
      <c r="AV226" s="96">
        <f t="shared" si="450"/>
        <v>2.870213464696223</v>
      </c>
      <c r="AW226" s="96">
        <f t="shared" si="451"/>
        <v>1.6554789272030652</v>
      </c>
      <c r="AX226" s="96">
        <f t="shared" si="452"/>
        <v>5.267432950191572</v>
      </c>
      <c r="AY226" s="96"/>
      <c r="AZ226" s="98">
        <f t="shared" si="453"/>
        <v>0</v>
      </c>
      <c r="BA226" s="96">
        <f t="shared" si="454"/>
        <v>39.28</v>
      </c>
      <c r="BB226" s="96">
        <f t="shared" si="384"/>
        <v>4.3321948549534763</v>
      </c>
      <c r="BC226" s="96">
        <f t="shared" si="385"/>
        <v>7.5249042145593874</v>
      </c>
      <c r="BD226" s="96">
        <f t="shared" si="386"/>
        <v>11.824849480021895</v>
      </c>
      <c r="BE226" s="96">
        <f t="shared" si="387"/>
        <v>0</v>
      </c>
      <c r="BF226" s="96">
        <f t="shared" si="388"/>
        <v>0</v>
      </c>
      <c r="BG226" s="96">
        <f t="shared" si="389"/>
        <v>0</v>
      </c>
      <c r="BH226" s="96">
        <f t="shared" si="390"/>
        <v>5.8049261083743851</v>
      </c>
      <c r="BI226" s="96">
        <f t="shared" si="391"/>
        <v>2.870213464696223</v>
      </c>
      <c r="BJ226" s="96">
        <f t="shared" si="392"/>
        <v>1.6554789272030652</v>
      </c>
      <c r="BK226" s="96">
        <f t="shared" si="393"/>
        <v>5.267432950191572</v>
      </c>
      <c r="BL226" s="96">
        <f t="shared" si="394"/>
        <v>0</v>
      </c>
      <c r="BM226" s="98">
        <f t="shared" si="395"/>
        <v>0</v>
      </c>
      <c r="BN226" s="113">
        <f t="shared" si="396"/>
        <v>4380532.3104000017</v>
      </c>
      <c r="BO226" s="113">
        <f t="shared" si="455"/>
        <v>483129.31611691316</v>
      </c>
      <c r="BP226" s="113">
        <f t="shared" si="456"/>
        <v>839182.43494252884</v>
      </c>
      <c r="BQ226" s="113">
        <f t="shared" si="457"/>
        <v>1318715.2549096881</v>
      </c>
      <c r="BR226" s="113">
        <f t="shared" si="458"/>
        <v>0</v>
      </c>
      <c r="BS226" s="113">
        <f t="shared" si="459"/>
        <v>0</v>
      </c>
      <c r="BT226" s="113">
        <f t="shared" si="460"/>
        <v>0</v>
      </c>
      <c r="BU226" s="113">
        <f t="shared" si="461"/>
        <v>647369.30695566523</v>
      </c>
      <c r="BV226" s="113">
        <f t="shared" si="462"/>
        <v>320088.15732807881</v>
      </c>
      <c r="BW226" s="113">
        <f t="shared" si="463"/>
        <v>184620.13568735638</v>
      </c>
      <c r="BX226" s="113">
        <f t="shared" si="464"/>
        <v>587427.70445977035</v>
      </c>
      <c r="BY226" s="113">
        <f t="shared" si="465"/>
        <v>0</v>
      </c>
      <c r="BZ226" s="113">
        <f t="shared" si="466"/>
        <v>0</v>
      </c>
    </row>
    <row r="227" spans="1:78" ht="12" customHeight="1" x14ac:dyDescent="0.25">
      <c r="A227" s="18">
        <f t="shared" si="397"/>
        <v>223</v>
      </c>
      <c r="B227" s="6" t="s">
        <v>186</v>
      </c>
      <c r="C227" s="10">
        <f t="shared" si="398"/>
        <v>3385.67</v>
      </c>
      <c r="D227" s="7">
        <v>3385.67</v>
      </c>
      <c r="E227" s="7">
        <v>0</v>
      </c>
      <c r="F227" s="7">
        <v>310.8</v>
      </c>
      <c r="G227" s="18" t="s">
        <v>212</v>
      </c>
      <c r="H227" s="16">
        <v>7</v>
      </c>
      <c r="I227" s="16" t="s">
        <v>275</v>
      </c>
      <c r="J227" s="9">
        <v>25.29</v>
      </c>
      <c r="K227" s="17">
        <v>4.32</v>
      </c>
      <c r="L227" s="17">
        <v>5.61</v>
      </c>
      <c r="M227" s="17">
        <v>7.16</v>
      </c>
      <c r="N227" s="17">
        <v>5.31</v>
      </c>
      <c r="O227" s="17">
        <v>2.67</v>
      </c>
      <c r="P227" s="17">
        <v>0</v>
      </c>
      <c r="Q227" s="17">
        <v>0</v>
      </c>
      <c r="R227" s="17">
        <v>0.22</v>
      </c>
      <c r="S227" s="3">
        <v>40</v>
      </c>
      <c r="T227" s="3">
        <v>40</v>
      </c>
      <c r="U227" s="3">
        <v>2604.04</v>
      </c>
      <c r="V227" s="17">
        <v>195.98199600000001</v>
      </c>
      <c r="W227" s="3">
        <v>42.3</v>
      </c>
      <c r="X227" s="3">
        <v>2604.04</v>
      </c>
      <c r="Y227" s="17">
        <v>7.85</v>
      </c>
      <c r="Z227" s="4">
        <v>0</v>
      </c>
      <c r="AA227" s="17">
        <v>6.73</v>
      </c>
      <c r="AB227" s="17">
        <v>10.67</v>
      </c>
      <c r="AC227" s="17">
        <v>14</v>
      </c>
      <c r="AD227" s="5">
        <f t="shared" si="341"/>
        <v>513741.56579999998</v>
      </c>
      <c r="AE227" s="17">
        <f t="shared" si="342"/>
        <v>87756.566400000011</v>
      </c>
      <c r="AF227" s="17">
        <f t="shared" si="343"/>
        <v>113961.65220000001</v>
      </c>
      <c r="AG227" s="17">
        <f t="shared" si="344"/>
        <v>145448.38319999998</v>
      </c>
      <c r="AH227" s="17">
        <f t="shared" si="345"/>
        <v>107867.44620000001</v>
      </c>
      <c r="AI227" s="17">
        <f t="shared" si="346"/>
        <v>54238.433400000002</v>
      </c>
      <c r="AJ227" s="17">
        <f t="shared" si="347"/>
        <v>0</v>
      </c>
      <c r="AK227" s="17">
        <f t="shared" si="348"/>
        <v>0</v>
      </c>
      <c r="AL227" s="17">
        <f t="shared" si="349"/>
        <v>4469.0843999999997</v>
      </c>
      <c r="AM227" s="1" t="s">
        <v>275</v>
      </c>
      <c r="AN227" s="96">
        <f>SUMIF('Page 1'!$L:$L,$B:$B,'Page 1'!$S:$S)</f>
        <v>27.19</v>
      </c>
      <c r="AO227" s="96">
        <f t="shared" si="446"/>
        <v>4.6445551601423487</v>
      </c>
      <c r="AP227" s="96">
        <f t="shared" si="447"/>
        <v>6.0314709371293009</v>
      </c>
      <c r="AQ227" s="96">
        <f t="shared" si="448"/>
        <v>7.6979201265322263</v>
      </c>
      <c r="AR227" s="96"/>
      <c r="AS227" s="96"/>
      <c r="AT227" s="96"/>
      <c r="AU227" s="96">
        <f t="shared" si="449"/>
        <v>5.7089323843416366</v>
      </c>
      <c r="AV227" s="96">
        <f t="shared" si="450"/>
        <v>2.8705931198102022</v>
      </c>
      <c r="AW227" s="96">
        <f t="shared" si="451"/>
        <v>0</v>
      </c>
      <c r="AX227" s="96">
        <f t="shared" si="452"/>
        <v>0</v>
      </c>
      <c r="AY227" s="96"/>
      <c r="AZ227" s="98">
        <f t="shared" si="453"/>
        <v>0.23652827204428631</v>
      </c>
      <c r="BA227" s="96">
        <f t="shared" si="454"/>
        <v>27.19</v>
      </c>
      <c r="BB227" s="96">
        <f t="shared" si="384"/>
        <v>4.6445551601423487</v>
      </c>
      <c r="BC227" s="96">
        <f t="shared" si="385"/>
        <v>6.0314709371293009</v>
      </c>
      <c r="BD227" s="96">
        <f t="shared" si="386"/>
        <v>7.6979201265322263</v>
      </c>
      <c r="BE227" s="96">
        <f t="shared" si="387"/>
        <v>0</v>
      </c>
      <c r="BF227" s="96">
        <f t="shared" si="388"/>
        <v>0</v>
      </c>
      <c r="BG227" s="96">
        <f t="shared" si="389"/>
        <v>0</v>
      </c>
      <c r="BH227" s="96">
        <f t="shared" si="390"/>
        <v>5.7089323843416357</v>
      </c>
      <c r="BI227" s="96">
        <f t="shared" si="391"/>
        <v>2.8705931198102022</v>
      </c>
      <c r="BJ227" s="96">
        <f t="shared" si="392"/>
        <v>0</v>
      </c>
      <c r="BK227" s="96">
        <f t="shared" si="393"/>
        <v>0</v>
      </c>
      <c r="BL227" s="96">
        <f t="shared" si="394"/>
        <v>0</v>
      </c>
      <c r="BM227" s="98">
        <f t="shared" si="395"/>
        <v>0.23652827204428631</v>
      </c>
      <c r="BN227" s="113">
        <f t="shared" si="396"/>
        <v>1104676.4076000003</v>
      </c>
      <c r="BO227" s="113">
        <f t="shared" si="455"/>
        <v>188699.17282846977</v>
      </c>
      <c r="BP227" s="113">
        <f t="shared" si="456"/>
        <v>245046.84249252672</v>
      </c>
      <c r="BQ227" s="113">
        <f t="shared" si="457"/>
        <v>312751.40681755636</v>
      </c>
      <c r="BR227" s="113">
        <f t="shared" si="458"/>
        <v>0</v>
      </c>
      <c r="BS227" s="113">
        <f t="shared" si="459"/>
        <v>0</v>
      </c>
      <c r="BT227" s="113">
        <f t="shared" si="460"/>
        <v>0</v>
      </c>
      <c r="BU227" s="113">
        <f t="shared" si="461"/>
        <v>231942.7332683274</v>
      </c>
      <c r="BV227" s="113">
        <f t="shared" si="462"/>
        <v>116626.57209537369</v>
      </c>
      <c r="BW227" s="113">
        <f t="shared" si="463"/>
        <v>0</v>
      </c>
      <c r="BX227" s="113">
        <f t="shared" si="464"/>
        <v>0</v>
      </c>
      <c r="BY227" s="113">
        <f t="shared" si="465"/>
        <v>0</v>
      </c>
      <c r="BZ227" s="113">
        <f t="shared" si="466"/>
        <v>9609.6800977461462</v>
      </c>
    </row>
    <row r="228" spans="1:78" ht="12" customHeight="1" x14ac:dyDescent="0.25">
      <c r="A228" s="18">
        <f t="shared" si="397"/>
        <v>224</v>
      </c>
      <c r="B228" s="6" t="s">
        <v>187</v>
      </c>
      <c r="C228" s="10">
        <f t="shared" si="398"/>
        <v>5287.1</v>
      </c>
      <c r="D228" s="7">
        <v>5287.1</v>
      </c>
      <c r="E228" s="7">
        <v>0</v>
      </c>
      <c r="F228" s="7">
        <v>1016.1</v>
      </c>
      <c r="G228" s="18" t="s">
        <v>212</v>
      </c>
      <c r="H228" s="16">
        <v>1</v>
      </c>
      <c r="I228" s="16" t="s">
        <v>275</v>
      </c>
      <c r="J228" s="9">
        <v>36.54</v>
      </c>
      <c r="K228" s="17">
        <v>4.03</v>
      </c>
      <c r="L228" s="17">
        <v>7</v>
      </c>
      <c r="M228" s="17">
        <v>11</v>
      </c>
      <c r="N228" s="17">
        <v>5.4</v>
      </c>
      <c r="O228" s="17">
        <v>2.67</v>
      </c>
      <c r="P228" s="17">
        <v>1.54</v>
      </c>
      <c r="Q228" s="17">
        <v>4.9000000000000004</v>
      </c>
      <c r="R228" s="17">
        <v>0</v>
      </c>
      <c r="S228" s="3">
        <v>40</v>
      </c>
      <c r="T228" s="3">
        <v>40</v>
      </c>
      <c r="U228" s="3">
        <v>2604.04</v>
      </c>
      <c r="V228" s="17">
        <v>195.98199600000001</v>
      </c>
      <c r="W228" s="3">
        <v>42.3</v>
      </c>
      <c r="X228" s="3">
        <v>2604.04</v>
      </c>
      <c r="Y228" s="17">
        <v>0</v>
      </c>
      <c r="Z228" s="4">
        <v>0</v>
      </c>
      <c r="AA228" s="17">
        <v>5.05</v>
      </c>
      <c r="AB228" s="17">
        <v>10.67</v>
      </c>
      <c r="AC228" s="17">
        <v>14</v>
      </c>
      <c r="AD228" s="5">
        <f t="shared" si="341"/>
        <v>1159143.804</v>
      </c>
      <c r="AE228" s="17">
        <f t="shared" si="342"/>
        <v>127842.07800000001</v>
      </c>
      <c r="AF228" s="17">
        <f t="shared" si="343"/>
        <v>222058.2</v>
      </c>
      <c r="AG228" s="17">
        <f t="shared" si="344"/>
        <v>348948.60000000003</v>
      </c>
      <c r="AH228" s="17">
        <f t="shared" si="345"/>
        <v>171302.04000000004</v>
      </c>
      <c r="AI228" s="17">
        <f t="shared" si="346"/>
        <v>84699.342000000004</v>
      </c>
      <c r="AJ228" s="17">
        <f t="shared" si="347"/>
        <v>48852.804000000004</v>
      </c>
      <c r="AK228" s="17">
        <f t="shared" si="348"/>
        <v>155440.74000000002</v>
      </c>
      <c r="AL228" s="17">
        <f t="shared" si="349"/>
        <v>0</v>
      </c>
      <c r="AM228" s="1" t="s">
        <v>275</v>
      </c>
      <c r="AN228" s="96">
        <f>SUMIF('Page 1'!$L:$L,$B:$B,'Page 1'!$S:$S)</f>
        <v>39.28</v>
      </c>
      <c r="AO228" s="96">
        <f t="shared" si="446"/>
        <v>4.3321948549534763</v>
      </c>
      <c r="AP228" s="96">
        <f t="shared" si="447"/>
        <v>7.5249042145593874</v>
      </c>
      <c r="AQ228" s="96">
        <f t="shared" si="448"/>
        <v>11.824849480021895</v>
      </c>
      <c r="AR228" s="96"/>
      <c r="AS228" s="96"/>
      <c r="AT228" s="96"/>
      <c r="AU228" s="96">
        <f t="shared" si="449"/>
        <v>5.8049261083743851</v>
      </c>
      <c r="AV228" s="96">
        <f t="shared" si="450"/>
        <v>2.870213464696223</v>
      </c>
      <c r="AW228" s="96">
        <f t="shared" si="451"/>
        <v>1.6554789272030652</v>
      </c>
      <c r="AX228" s="96">
        <f t="shared" si="452"/>
        <v>5.267432950191572</v>
      </c>
      <c r="AY228" s="96"/>
      <c r="AZ228" s="98">
        <f t="shared" si="453"/>
        <v>0</v>
      </c>
      <c r="BA228" s="96">
        <f t="shared" si="454"/>
        <v>39.28</v>
      </c>
      <c r="BB228" s="96">
        <f t="shared" si="384"/>
        <v>4.3321948549534763</v>
      </c>
      <c r="BC228" s="96">
        <f t="shared" si="385"/>
        <v>7.5249042145593874</v>
      </c>
      <c r="BD228" s="96">
        <f t="shared" si="386"/>
        <v>11.824849480021895</v>
      </c>
      <c r="BE228" s="96">
        <f t="shared" si="387"/>
        <v>0</v>
      </c>
      <c r="BF228" s="96">
        <f t="shared" si="388"/>
        <v>0</v>
      </c>
      <c r="BG228" s="96">
        <f t="shared" si="389"/>
        <v>0</v>
      </c>
      <c r="BH228" s="96">
        <f t="shared" si="390"/>
        <v>5.8049261083743851</v>
      </c>
      <c r="BI228" s="96">
        <f t="shared" si="391"/>
        <v>2.870213464696223</v>
      </c>
      <c r="BJ228" s="96">
        <f t="shared" si="392"/>
        <v>1.6554789272030652</v>
      </c>
      <c r="BK228" s="96">
        <f t="shared" si="393"/>
        <v>5.267432950191572</v>
      </c>
      <c r="BL228" s="96">
        <f t="shared" si="394"/>
        <v>0</v>
      </c>
      <c r="BM228" s="98">
        <f t="shared" si="395"/>
        <v>0</v>
      </c>
      <c r="BN228" s="113">
        <f t="shared" si="396"/>
        <v>2492127.4560000002</v>
      </c>
      <c r="BO228" s="113">
        <f t="shared" si="455"/>
        <v>274856.96901149437</v>
      </c>
      <c r="BP228" s="113">
        <f t="shared" si="456"/>
        <v>477419.05287356325</v>
      </c>
      <c r="BQ228" s="113">
        <f t="shared" si="457"/>
        <v>750229.94022988516</v>
      </c>
      <c r="BR228" s="113">
        <f t="shared" si="458"/>
        <v>0</v>
      </c>
      <c r="BS228" s="113">
        <f t="shared" si="459"/>
        <v>0</v>
      </c>
      <c r="BT228" s="113">
        <f t="shared" si="460"/>
        <v>0</v>
      </c>
      <c r="BU228" s="113">
        <f t="shared" si="461"/>
        <v>368294.69793103455</v>
      </c>
      <c r="BV228" s="113">
        <f t="shared" si="462"/>
        <v>182101.26731034482</v>
      </c>
      <c r="BW228" s="113">
        <f t="shared" si="463"/>
        <v>105032.19163218392</v>
      </c>
      <c r="BX228" s="113">
        <f t="shared" si="464"/>
        <v>334193.33701149438</v>
      </c>
      <c r="BY228" s="113">
        <f t="shared" si="465"/>
        <v>0</v>
      </c>
      <c r="BZ228" s="113">
        <f t="shared" si="466"/>
        <v>0</v>
      </c>
    </row>
    <row r="229" spans="1:78" s="2" customFormat="1" ht="12" customHeight="1" x14ac:dyDescent="0.25">
      <c r="A229" s="18">
        <f t="shared" si="397"/>
        <v>225</v>
      </c>
      <c r="B229" s="6" t="s">
        <v>188</v>
      </c>
      <c r="C229" s="10">
        <f t="shared" si="398"/>
        <v>5321.2</v>
      </c>
      <c r="D229" s="7">
        <v>5321.2</v>
      </c>
      <c r="E229" s="7">
        <v>0</v>
      </c>
      <c r="F229" s="7">
        <v>1014.6</v>
      </c>
      <c r="G229" s="18" t="s">
        <v>212</v>
      </c>
      <c r="H229" s="16">
        <v>1</v>
      </c>
      <c r="I229" s="16" t="s">
        <v>275</v>
      </c>
      <c r="J229" s="9">
        <v>36.54</v>
      </c>
      <c r="K229" s="17">
        <v>4.03</v>
      </c>
      <c r="L229" s="17">
        <v>7</v>
      </c>
      <c r="M229" s="17">
        <v>11</v>
      </c>
      <c r="N229" s="17">
        <v>5.4</v>
      </c>
      <c r="O229" s="17">
        <v>2.67</v>
      </c>
      <c r="P229" s="17">
        <v>1.54</v>
      </c>
      <c r="Q229" s="17">
        <v>4.9000000000000004</v>
      </c>
      <c r="R229" s="17">
        <v>0</v>
      </c>
      <c r="S229" s="3">
        <v>40</v>
      </c>
      <c r="T229" s="3">
        <v>40</v>
      </c>
      <c r="U229" s="3">
        <v>2604.04</v>
      </c>
      <c r="V229" s="17">
        <v>195.98199600000001</v>
      </c>
      <c r="W229" s="3">
        <v>42.3</v>
      </c>
      <c r="X229" s="3">
        <v>2604.04</v>
      </c>
      <c r="Y229" s="17">
        <v>0</v>
      </c>
      <c r="Z229" s="4">
        <v>0</v>
      </c>
      <c r="AA229" s="17">
        <v>5.05</v>
      </c>
      <c r="AB229" s="17">
        <v>10.67</v>
      </c>
      <c r="AC229" s="17">
        <v>14</v>
      </c>
      <c r="AD229" s="5">
        <f t="shared" si="341"/>
        <v>1166619.8879999998</v>
      </c>
      <c r="AE229" s="17">
        <f t="shared" si="342"/>
        <v>128666.61600000001</v>
      </c>
      <c r="AF229" s="17">
        <f t="shared" si="343"/>
        <v>223490.40000000002</v>
      </c>
      <c r="AG229" s="17">
        <f t="shared" si="344"/>
        <v>351199.19999999995</v>
      </c>
      <c r="AH229" s="17">
        <f t="shared" si="345"/>
        <v>172406.88</v>
      </c>
      <c r="AI229" s="17">
        <f t="shared" si="346"/>
        <v>85245.623999999996</v>
      </c>
      <c r="AJ229" s="17">
        <f t="shared" si="347"/>
        <v>49167.887999999992</v>
      </c>
      <c r="AK229" s="17">
        <f t="shared" si="348"/>
        <v>156443.28</v>
      </c>
      <c r="AL229" s="17">
        <f t="shared" si="349"/>
        <v>0</v>
      </c>
      <c r="AM229" s="2" t="s">
        <v>275</v>
      </c>
      <c r="AN229" s="96">
        <f>SUMIF('Page 1'!$L:$L,$B:$B,'Page 1'!$S:$S)</f>
        <v>39.28</v>
      </c>
      <c r="AO229" s="96">
        <f t="shared" si="446"/>
        <v>4.3321948549534763</v>
      </c>
      <c r="AP229" s="96">
        <f t="shared" si="447"/>
        <v>7.5249042145593874</v>
      </c>
      <c r="AQ229" s="96">
        <f t="shared" si="448"/>
        <v>11.824849480021895</v>
      </c>
      <c r="AR229" s="96"/>
      <c r="AS229" s="96"/>
      <c r="AT229" s="96"/>
      <c r="AU229" s="96">
        <f t="shared" si="449"/>
        <v>5.8049261083743851</v>
      </c>
      <c r="AV229" s="96">
        <f t="shared" si="450"/>
        <v>2.870213464696223</v>
      </c>
      <c r="AW229" s="96">
        <f t="shared" si="451"/>
        <v>1.6554789272030652</v>
      </c>
      <c r="AX229" s="96">
        <f t="shared" si="452"/>
        <v>5.267432950191572</v>
      </c>
      <c r="AY229" s="96"/>
      <c r="AZ229" s="98">
        <f t="shared" si="453"/>
        <v>0</v>
      </c>
      <c r="BA229" s="96">
        <f t="shared" si="454"/>
        <v>39.28</v>
      </c>
      <c r="BB229" s="96">
        <f t="shared" si="384"/>
        <v>4.3321948549534763</v>
      </c>
      <c r="BC229" s="96">
        <f t="shared" si="385"/>
        <v>7.5249042145593874</v>
      </c>
      <c r="BD229" s="96">
        <f t="shared" si="386"/>
        <v>11.824849480021895</v>
      </c>
      <c r="BE229" s="96">
        <f t="shared" si="387"/>
        <v>0</v>
      </c>
      <c r="BF229" s="96">
        <f t="shared" si="388"/>
        <v>0</v>
      </c>
      <c r="BG229" s="96">
        <f t="shared" si="389"/>
        <v>0</v>
      </c>
      <c r="BH229" s="96">
        <f t="shared" si="390"/>
        <v>5.8049261083743851</v>
      </c>
      <c r="BI229" s="96">
        <f t="shared" si="391"/>
        <v>2.870213464696223</v>
      </c>
      <c r="BJ229" s="96">
        <f t="shared" si="392"/>
        <v>1.6554789272030652</v>
      </c>
      <c r="BK229" s="96">
        <f t="shared" si="393"/>
        <v>5.267432950191572</v>
      </c>
      <c r="BL229" s="96">
        <f t="shared" si="394"/>
        <v>0</v>
      </c>
      <c r="BM229" s="98">
        <f t="shared" si="395"/>
        <v>0</v>
      </c>
      <c r="BN229" s="113">
        <f t="shared" si="396"/>
        <v>2508200.8320000004</v>
      </c>
      <c r="BO229" s="113">
        <f t="shared" si="455"/>
        <v>276629.70314614131</v>
      </c>
      <c r="BP229" s="113">
        <f t="shared" si="456"/>
        <v>480498.24367816088</v>
      </c>
      <c r="BQ229" s="113">
        <f t="shared" si="457"/>
        <v>755068.66863711004</v>
      </c>
      <c r="BR229" s="113">
        <f t="shared" si="458"/>
        <v>0</v>
      </c>
      <c r="BS229" s="113">
        <f t="shared" si="459"/>
        <v>0</v>
      </c>
      <c r="BT229" s="113">
        <f t="shared" si="460"/>
        <v>0</v>
      </c>
      <c r="BU229" s="113">
        <f t="shared" si="461"/>
        <v>370670.07369458134</v>
      </c>
      <c r="BV229" s="113">
        <f t="shared" si="462"/>
        <v>183275.75866009851</v>
      </c>
      <c r="BW229" s="113">
        <f t="shared" si="463"/>
        <v>105709.61360919541</v>
      </c>
      <c r="BX229" s="113">
        <f t="shared" si="464"/>
        <v>336348.77057471272</v>
      </c>
      <c r="BY229" s="113">
        <f t="shared" si="465"/>
        <v>0</v>
      </c>
      <c r="BZ229" s="113">
        <f t="shared" si="466"/>
        <v>0</v>
      </c>
    </row>
    <row r="230" spans="1:78" s="2" customFormat="1" ht="12" customHeight="1" x14ac:dyDescent="0.25">
      <c r="A230" s="18">
        <f t="shared" si="397"/>
        <v>226</v>
      </c>
      <c r="B230" s="6" t="s">
        <v>189</v>
      </c>
      <c r="C230" s="10">
        <f t="shared" si="398"/>
        <v>3691.5</v>
      </c>
      <c r="D230" s="7">
        <v>3691.5</v>
      </c>
      <c r="E230" s="7">
        <v>0</v>
      </c>
      <c r="F230" s="7">
        <v>1017.5</v>
      </c>
      <c r="G230" s="18" t="s">
        <v>213</v>
      </c>
      <c r="H230" s="16">
        <v>1</v>
      </c>
      <c r="I230" s="16" t="s">
        <v>276</v>
      </c>
      <c r="J230" s="5">
        <v>44.8</v>
      </c>
      <c r="K230" s="17">
        <v>5.0999999999999996</v>
      </c>
      <c r="L230" s="17">
        <v>8.6300000000000008</v>
      </c>
      <c r="M230" s="17">
        <v>13.43</v>
      </c>
      <c r="N230" s="17">
        <v>6.91</v>
      </c>
      <c r="O230" s="17">
        <v>3.15</v>
      </c>
      <c r="P230" s="17">
        <v>1.81</v>
      </c>
      <c r="Q230" s="17">
        <v>5.77</v>
      </c>
      <c r="R230" s="17">
        <v>0</v>
      </c>
      <c r="S230" s="3">
        <v>40</v>
      </c>
      <c r="T230" s="3">
        <v>40</v>
      </c>
      <c r="U230" s="3">
        <v>2604.04</v>
      </c>
      <c r="V230" s="17">
        <v>195.98199600000001</v>
      </c>
      <c r="W230" s="3">
        <v>42.3</v>
      </c>
      <c r="X230" s="3">
        <v>2604.04</v>
      </c>
      <c r="Y230" s="17">
        <v>0</v>
      </c>
      <c r="Z230" s="4">
        <v>0</v>
      </c>
      <c r="AA230" s="17">
        <v>5.05</v>
      </c>
      <c r="AB230" s="17">
        <v>10.67</v>
      </c>
      <c r="AC230" s="17">
        <v>14</v>
      </c>
      <c r="AD230" s="5">
        <f t="shared" si="341"/>
        <v>992275.2</v>
      </c>
      <c r="AE230" s="17">
        <f t="shared" si="342"/>
        <v>112959.9</v>
      </c>
      <c r="AF230" s="17">
        <f t="shared" si="343"/>
        <v>191145.87000000002</v>
      </c>
      <c r="AG230" s="17">
        <f t="shared" si="344"/>
        <v>297461.07</v>
      </c>
      <c r="AH230" s="17">
        <f t="shared" si="345"/>
        <v>153049.59</v>
      </c>
      <c r="AI230" s="17">
        <f t="shared" si="346"/>
        <v>69769.350000000006</v>
      </c>
      <c r="AJ230" s="17">
        <f t="shared" si="347"/>
        <v>40089.69</v>
      </c>
      <c r="AK230" s="17">
        <f t="shared" si="348"/>
        <v>127799.72999999998</v>
      </c>
      <c r="AL230" s="17">
        <f t="shared" si="349"/>
        <v>0</v>
      </c>
      <c r="AN230" s="96">
        <f>SUMIF('Page 1'!$L:$L,$B:$B,'Page 1'!$S:$S)</f>
        <v>48.16</v>
      </c>
      <c r="AO230" s="237">
        <f>SUMIF(СиР!$T$25:$Z$25,$AN$5:$AN$244,СиР!$T$26:$Z$26)</f>
        <v>18.649999999999999</v>
      </c>
      <c r="AP230" s="238"/>
      <c r="AQ230" s="97">
        <f>SUMIF(СиР!$T$25:$Z$25,$AN$5:$AN$244,СиР!$T$28:$Z$28)</f>
        <v>7.16</v>
      </c>
      <c r="AR230" s="97">
        <f>SUMIF(СиР!$T$25:$Z$25,$AN$5:$AN$244,СиР!$T$29:$Z$29)</f>
        <v>1.53</v>
      </c>
      <c r="AS230" s="97">
        <f>SUMIF(СиР!$T$25:$Z$25,$AN$5:$AN$244,СиР!$T$30:$Z$30)</f>
        <v>0.32</v>
      </c>
      <c r="AT230" s="97">
        <f>SUMIF(СиР!$T$25:$Z$25,$AN$5:$AN$244,СиР!$T$31:$Z$31)</f>
        <v>0.87</v>
      </c>
      <c r="AU230" s="97">
        <f>SUMIF(СиР!$T$25:$Z$25,$AN$5:$AN$244,СиР!$T$32:$Z$32)</f>
        <v>5.01</v>
      </c>
      <c r="AV230" s="97">
        <f>SUMIF(СиР!$T$25:$Z$25,$AN$5:$AN$244,СиР!$T$33:$Z$33)</f>
        <v>4.99</v>
      </c>
      <c r="AW230" s="97">
        <f>SUMIF(СиР!$T$25:$Z$25,$AN$5:$AN$244,СиР!$T$34:$Z$34)</f>
        <v>2.7</v>
      </c>
      <c r="AX230" s="97">
        <f>SUMIF(СиР!$T$25:$Z$25,$AN$5:$AN$244,СиР!$T$35:$Z$35)</f>
        <v>6.46</v>
      </c>
      <c r="AY230" s="97">
        <f>SUMIF(СиР!$T$25:$Z$25,$AN$5:$AN$244,СиР!$T$36:$Z$36)</f>
        <v>0.47</v>
      </c>
      <c r="AZ230" s="110">
        <f>SUMIF(СиР!$T$25:$Z$25,$AN$5:$AN$244,СиР!$T$37:$Z$37)</f>
        <v>0</v>
      </c>
      <c r="BA230" s="96">
        <f t="shared" ref="BA230:BA241" si="467">AN230*(1+$BA$4)</f>
        <v>54.565279999999994</v>
      </c>
      <c r="BB230" s="237">
        <f t="shared" si="384"/>
        <v>21.130449999999996</v>
      </c>
      <c r="BC230" s="238">
        <f t="shared" si="385"/>
        <v>0</v>
      </c>
      <c r="BD230" s="97">
        <f t="shared" si="386"/>
        <v>8.1122800000000002</v>
      </c>
      <c r="BE230" s="97">
        <f t="shared" si="387"/>
        <v>1.7334900000000002</v>
      </c>
      <c r="BF230" s="97">
        <f t="shared" si="388"/>
        <v>0.36255999999999999</v>
      </c>
      <c r="BG230" s="97">
        <f t="shared" si="389"/>
        <v>0.98570999999999998</v>
      </c>
      <c r="BH230" s="97">
        <f t="shared" si="390"/>
        <v>5.6763299999999992</v>
      </c>
      <c r="BI230" s="97">
        <f t="shared" si="391"/>
        <v>5.6536700000000009</v>
      </c>
      <c r="BJ230" s="97">
        <f t="shared" si="392"/>
        <v>3.0591000000000004</v>
      </c>
      <c r="BK230" s="97">
        <f t="shared" si="393"/>
        <v>7.3191800000000002</v>
      </c>
      <c r="BL230" s="97">
        <f t="shared" si="394"/>
        <v>0.53250999999999993</v>
      </c>
      <c r="BM230" s="110">
        <f t="shared" si="395"/>
        <v>0</v>
      </c>
      <c r="BN230" s="113">
        <f t="shared" si="396"/>
        <v>2369842.5912000001</v>
      </c>
      <c r="BO230" s="250">
        <f t="shared" ref="BO230:BO241" si="468">(AO230*2+BB230*10)*$C230</f>
        <v>917723.51174999995</v>
      </c>
      <c r="BP230" s="250">
        <f t="shared" ref="BP230:BP241" si="469">(AP230*6+BC230*6)*$C230</f>
        <v>0</v>
      </c>
      <c r="BQ230" s="113">
        <f t="shared" ref="BQ230:BQ241" si="470">(AQ230*2+BD230*10)*$C230</f>
        <v>352327.09620000003</v>
      </c>
      <c r="BR230" s="113">
        <f t="shared" ref="BR230:BR241" si="471">(AR230*2+BE230*10)*$C230</f>
        <v>75287.773350000003</v>
      </c>
      <c r="BS230" s="113">
        <f t="shared" ref="BS230:BS241" si="472">(AS230*2+BF230*10)*$C230</f>
        <v>15746.4624</v>
      </c>
      <c r="BT230" s="113">
        <f t="shared" ref="BT230:BT241" si="473">(AT230*2+BG230*10)*$C230</f>
        <v>42810.694649999998</v>
      </c>
      <c r="BU230" s="113">
        <f t="shared" ref="BU230:BU241" si="474">(AU230*2+BH230*10)*$C230</f>
        <v>246530.55194999999</v>
      </c>
      <c r="BV230" s="113">
        <f t="shared" ref="BV230:BV241" si="475">(AV230*2+BI230*10)*$C230</f>
        <v>245546.39805000005</v>
      </c>
      <c r="BW230" s="113">
        <f t="shared" ref="BW230:BW241" si="476">(AW230*2+BJ230*10)*$C230</f>
        <v>132860.77650000004</v>
      </c>
      <c r="BX230" s="113">
        <f t="shared" ref="BX230:BX241" si="477">(AX230*2+BK230*10)*$C230</f>
        <v>317881.70970000001</v>
      </c>
      <c r="BY230" s="113">
        <f t="shared" ref="BY230:BY241" si="478">(AY230*2+BL230*10)*$C230</f>
        <v>23127.616649999996</v>
      </c>
      <c r="BZ230" s="113">
        <f t="shared" ref="BZ230:BZ241" si="479">(AZ230*2+BM230*10)*$C230</f>
        <v>0</v>
      </c>
    </row>
    <row r="231" spans="1:78" s="2" customFormat="1" ht="12" customHeight="1" x14ac:dyDescent="0.25">
      <c r="A231" s="18">
        <f t="shared" si="397"/>
        <v>227</v>
      </c>
      <c r="B231" s="6" t="s">
        <v>190</v>
      </c>
      <c r="C231" s="10">
        <f t="shared" si="398"/>
        <v>2068.33</v>
      </c>
      <c r="D231" s="7">
        <v>2068.33</v>
      </c>
      <c r="E231" s="7">
        <v>0</v>
      </c>
      <c r="F231" s="7">
        <v>257.7</v>
      </c>
      <c r="G231" s="18" t="s">
        <v>216</v>
      </c>
      <c r="H231" s="16">
        <v>7</v>
      </c>
      <c r="I231" s="16" t="s">
        <v>275</v>
      </c>
      <c r="J231" s="9">
        <v>19.64</v>
      </c>
      <c r="K231" s="17">
        <v>3.02</v>
      </c>
      <c r="L231" s="17">
        <v>4</v>
      </c>
      <c r="M231" s="17">
        <v>6.16</v>
      </c>
      <c r="N231" s="17">
        <v>4.1900000000000004</v>
      </c>
      <c r="O231" s="17">
        <v>2.0499999999999998</v>
      </c>
      <c r="P231" s="17">
        <v>0</v>
      </c>
      <c r="Q231" s="17">
        <v>0</v>
      </c>
      <c r="R231" s="17">
        <v>0.22</v>
      </c>
      <c r="S231" s="3">
        <v>34.78</v>
      </c>
      <c r="T231" s="3">
        <v>34.78</v>
      </c>
      <c r="U231" s="3">
        <v>2193.54</v>
      </c>
      <c r="V231" s="17">
        <v>166.173046</v>
      </c>
      <c r="W231" s="3">
        <v>42.3</v>
      </c>
      <c r="X231" s="3">
        <v>2193.54</v>
      </c>
      <c r="Y231" s="17">
        <v>7.85</v>
      </c>
      <c r="Z231" s="4">
        <v>0</v>
      </c>
      <c r="AA231" s="17">
        <v>4.71</v>
      </c>
      <c r="AB231" s="17">
        <v>10.67</v>
      </c>
      <c r="AC231" s="17">
        <v>14</v>
      </c>
      <c r="AD231" s="5">
        <f t="shared" si="341"/>
        <v>243732.00719999999</v>
      </c>
      <c r="AE231" s="17">
        <f t="shared" si="342"/>
        <v>37478.139600000002</v>
      </c>
      <c r="AF231" s="17">
        <f t="shared" si="343"/>
        <v>49639.92</v>
      </c>
      <c r="AG231" s="17">
        <f t="shared" si="344"/>
        <v>76445.476800000004</v>
      </c>
      <c r="AH231" s="17">
        <f t="shared" si="345"/>
        <v>51997.816200000001</v>
      </c>
      <c r="AI231" s="17">
        <f t="shared" si="346"/>
        <v>25440.458999999995</v>
      </c>
      <c r="AJ231" s="17">
        <f t="shared" si="347"/>
        <v>0</v>
      </c>
      <c r="AK231" s="17">
        <f t="shared" si="348"/>
        <v>0</v>
      </c>
      <c r="AL231" s="17">
        <f t="shared" si="349"/>
        <v>2730.1956</v>
      </c>
      <c r="AN231" s="96">
        <f>SUMIF('Page 1'!$L:$L,$B:$B,'Page 1'!$S:$S)</f>
        <v>33.17</v>
      </c>
      <c r="AO231" s="237">
        <f>SUMIF(СиР!$T$25:$Z$25,$AN$5:$AN$244,СиР!$T$26:$Z$26)</f>
        <v>13.89</v>
      </c>
      <c r="AP231" s="238"/>
      <c r="AQ231" s="96">
        <f>SUMIF(СиР!$T$25:$Z$25,$AN$5:$AN$244,СиР!$T$28:$Z$28)</f>
        <v>5.9</v>
      </c>
      <c r="AR231" s="96">
        <f>SUMIF(СиР!$T$25:$Z$25,$AN$5:$AN$244,СиР!$T$29:$Z$29)</f>
        <v>1.53</v>
      </c>
      <c r="AS231" s="96">
        <f>SUMIF(СиР!$T$25:$Z$25,$AN$5:$AN$244,СиР!$T$30:$Z$30)</f>
        <v>0.32</v>
      </c>
      <c r="AT231" s="96">
        <f>SUMIF(СиР!$T$25:$Z$25,$AN$5:$AN$244,СиР!$T$31:$Z$31)</f>
        <v>0.6</v>
      </c>
      <c r="AU231" s="96">
        <f>SUMIF(СиР!$T$25:$Z$25,$AN$5:$AN$244,СиР!$T$32:$Z$32)</f>
        <v>5.01</v>
      </c>
      <c r="AV231" s="96">
        <f>SUMIF(СиР!$T$25:$Z$25,$AN$5:$AN$244,СиР!$T$33:$Z$33)</f>
        <v>4.99</v>
      </c>
      <c r="AW231" s="96">
        <f>SUMIF(СиР!$T$25:$Z$25,$AN$5:$AN$244,СиР!$T$34:$Z$34)</f>
        <v>0</v>
      </c>
      <c r="AX231" s="96">
        <f>SUMIF(СиР!$T$25:$Z$25,$AN$5:$AN$244,СиР!$T$35:$Z$35)</f>
        <v>0</v>
      </c>
      <c r="AY231" s="96">
        <f>SUMIF(СиР!$T$25:$Z$25,$AN$5:$AN$244,СиР!$T$36:$Z$36)</f>
        <v>0</v>
      </c>
      <c r="AZ231" s="98">
        <f>SUMIF(СиР!$T$25:$Z$25,$AN$5:$AN$244,СиР!$T$37:$Z$37)</f>
        <v>0.93</v>
      </c>
      <c r="BA231" s="96">
        <f t="shared" si="467"/>
        <v>37.581610000000005</v>
      </c>
      <c r="BB231" s="237">
        <f t="shared" si="384"/>
        <v>15.737370000000004</v>
      </c>
      <c r="BC231" s="238">
        <f t="shared" si="385"/>
        <v>0</v>
      </c>
      <c r="BD231" s="96">
        <f t="shared" si="386"/>
        <v>6.6847000000000012</v>
      </c>
      <c r="BE231" s="96">
        <f t="shared" si="387"/>
        <v>1.7334900000000002</v>
      </c>
      <c r="BF231" s="96">
        <f t="shared" si="388"/>
        <v>0.36256000000000005</v>
      </c>
      <c r="BG231" s="96">
        <f t="shared" si="389"/>
        <v>0.67980000000000007</v>
      </c>
      <c r="BH231" s="96">
        <f t="shared" si="390"/>
        <v>5.6763300000000001</v>
      </c>
      <c r="BI231" s="96">
        <f t="shared" si="391"/>
        <v>5.65367</v>
      </c>
      <c r="BJ231" s="96">
        <f t="shared" si="392"/>
        <v>0</v>
      </c>
      <c r="BK231" s="96">
        <f t="shared" si="393"/>
        <v>0</v>
      </c>
      <c r="BL231" s="96">
        <f t="shared" si="394"/>
        <v>0</v>
      </c>
      <c r="BM231" s="98">
        <f t="shared" si="395"/>
        <v>1.0536900000000002</v>
      </c>
      <c r="BN231" s="113">
        <f t="shared" si="396"/>
        <v>914524.7263130002</v>
      </c>
      <c r="BO231" s="250">
        <f t="shared" si="468"/>
        <v>382958.95232100005</v>
      </c>
      <c r="BP231" s="250">
        <f t="shared" si="469"/>
        <v>0</v>
      </c>
      <c r="BQ231" s="113">
        <f t="shared" si="470"/>
        <v>162667.94951000001</v>
      </c>
      <c r="BR231" s="113">
        <f t="shared" si="471"/>
        <v>42183.383516999995</v>
      </c>
      <c r="BS231" s="113">
        <f t="shared" si="472"/>
        <v>8822.6684480000004</v>
      </c>
      <c r="BT231" s="113">
        <f t="shared" si="473"/>
        <v>16542.503340000003</v>
      </c>
      <c r="BU231" s="113">
        <f t="shared" si="474"/>
        <v>138129.90288899999</v>
      </c>
      <c r="BV231" s="113">
        <f t="shared" si="475"/>
        <v>137578.48611100001</v>
      </c>
      <c r="BW231" s="113">
        <f t="shared" si="476"/>
        <v>0</v>
      </c>
      <c r="BX231" s="113">
        <f t="shared" si="477"/>
        <v>0</v>
      </c>
      <c r="BY231" s="113">
        <f t="shared" si="478"/>
        <v>0</v>
      </c>
      <c r="BZ231" s="113">
        <f t="shared" si="479"/>
        <v>25640.880177000003</v>
      </c>
    </row>
    <row r="232" spans="1:78" s="2" customFormat="1" ht="12" customHeight="1" x14ac:dyDescent="0.25">
      <c r="A232" s="18">
        <f t="shared" si="397"/>
        <v>228</v>
      </c>
      <c r="B232" s="6" t="s">
        <v>191</v>
      </c>
      <c r="C232" s="10">
        <f t="shared" si="398"/>
        <v>3374.69</v>
      </c>
      <c r="D232" s="7">
        <v>3374.69</v>
      </c>
      <c r="E232" s="7">
        <v>0</v>
      </c>
      <c r="F232" s="7">
        <v>301.2</v>
      </c>
      <c r="G232" s="18" t="s">
        <v>216</v>
      </c>
      <c r="H232" s="16">
        <v>7</v>
      </c>
      <c r="I232" s="16" t="s">
        <v>275</v>
      </c>
      <c r="J232" s="9">
        <v>19.64</v>
      </c>
      <c r="K232" s="17">
        <v>3.02</v>
      </c>
      <c r="L232" s="17">
        <v>4</v>
      </c>
      <c r="M232" s="17">
        <v>6.16</v>
      </c>
      <c r="N232" s="17">
        <v>4.1900000000000004</v>
      </c>
      <c r="O232" s="17">
        <v>2.0499999999999998</v>
      </c>
      <c r="P232" s="17">
        <v>0</v>
      </c>
      <c r="Q232" s="17">
        <v>0</v>
      </c>
      <c r="R232" s="17">
        <v>0.22</v>
      </c>
      <c r="S232" s="3">
        <v>34.78</v>
      </c>
      <c r="T232" s="3">
        <v>34.78</v>
      </c>
      <c r="U232" s="3">
        <v>2193.54</v>
      </c>
      <c r="V232" s="17">
        <v>166.173046</v>
      </c>
      <c r="W232" s="3">
        <v>42.3</v>
      </c>
      <c r="X232" s="3">
        <v>2193.54</v>
      </c>
      <c r="Y232" s="17">
        <v>7.85</v>
      </c>
      <c r="Z232" s="4">
        <v>0</v>
      </c>
      <c r="AA232" s="17">
        <v>4.71</v>
      </c>
      <c r="AB232" s="17">
        <v>10.67</v>
      </c>
      <c r="AC232" s="17">
        <v>14</v>
      </c>
      <c r="AD232" s="5">
        <f t="shared" si="341"/>
        <v>397673.46960000007</v>
      </c>
      <c r="AE232" s="17">
        <f t="shared" si="342"/>
        <v>61149.382799999999</v>
      </c>
      <c r="AF232" s="17">
        <f t="shared" si="343"/>
        <v>80992.56</v>
      </c>
      <c r="AG232" s="17">
        <f t="shared" si="344"/>
        <v>124728.54240000001</v>
      </c>
      <c r="AH232" s="17">
        <f t="shared" si="345"/>
        <v>84839.706600000005</v>
      </c>
      <c r="AI232" s="17">
        <f t="shared" si="346"/>
        <v>41508.686999999998</v>
      </c>
      <c r="AJ232" s="17">
        <f t="shared" si="347"/>
        <v>0</v>
      </c>
      <c r="AK232" s="17">
        <f t="shared" si="348"/>
        <v>0</v>
      </c>
      <c r="AL232" s="17">
        <f t="shared" si="349"/>
        <v>4454.5907999999999</v>
      </c>
      <c r="AN232" s="96">
        <f>SUMIF('Page 1'!$L:$L,$B:$B,'Page 1'!$S:$S)</f>
        <v>33.17</v>
      </c>
      <c r="AO232" s="237">
        <f>SUMIF(СиР!$T$25:$Z$25,$AN$5:$AN$244,СиР!$T$26:$Z$26)</f>
        <v>13.89</v>
      </c>
      <c r="AP232" s="238"/>
      <c r="AQ232" s="96">
        <f>SUMIF(СиР!$T$25:$Z$25,$AN$5:$AN$244,СиР!$T$28:$Z$28)</f>
        <v>5.9</v>
      </c>
      <c r="AR232" s="96">
        <f>SUMIF(СиР!$T$25:$Z$25,$AN$5:$AN$244,СиР!$T$29:$Z$29)</f>
        <v>1.53</v>
      </c>
      <c r="AS232" s="96">
        <f>SUMIF(СиР!$T$25:$Z$25,$AN$5:$AN$244,СиР!$T$30:$Z$30)</f>
        <v>0.32</v>
      </c>
      <c r="AT232" s="96">
        <f>SUMIF(СиР!$T$25:$Z$25,$AN$5:$AN$244,СиР!$T$31:$Z$31)</f>
        <v>0.6</v>
      </c>
      <c r="AU232" s="96">
        <f>SUMIF(СиР!$T$25:$Z$25,$AN$5:$AN$244,СиР!$T$32:$Z$32)</f>
        <v>5.01</v>
      </c>
      <c r="AV232" s="96">
        <f>SUMIF(СиР!$T$25:$Z$25,$AN$5:$AN$244,СиР!$T$33:$Z$33)</f>
        <v>4.99</v>
      </c>
      <c r="AW232" s="96">
        <f>SUMIF(СиР!$T$25:$Z$25,$AN$5:$AN$244,СиР!$T$34:$Z$34)</f>
        <v>0</v>
      </c>
      <c r="AX232" s="96">
        <f>SUMIF(СиР!$T$25:$Z$25,$AN$5:$AN$244,СиР!$T$35:$Z$35)</f>
        <v>0</v>
      </c>
      <c r="AY232" s="96">
        <f>SUMIF(СиР!$T$25:$Z$25,$AN$5:$AN$244,СиР!$T$36:$Z$36)</f>
        <v>0</v>
      </c>
      <c r="AZ232" s="98">
        <f>SUMIF(СиР!$T$25:$Z$25,$AN$5:$AN$244,СиР!$T$37:$Z$37)</f>
        <v>0.93</v>
      </c>
      <c r="BA232" s="96">
        <f t="shared" si="467"/>
        <v>37.581610000000005</v>
      </c>
      <c r="BB232" s="237">
        <f t="shared" si="384"/>
        <v>15.737370000000004</v>
      </c>
      <c r="BC232" s="238">
        <f t="shared" si="385"/>
        <v>0</v>
      </c>
      <c r="BD232" s="96">
        <f t="shared" si="386"/>
        <v>6.6847000000000012</v>
      </c>
      <c r="BE232" s="96">
        <f t="shared" si="387"/>
        <v>1.7334900000000002</v>
      </c>
      <c r="BF232" s="96">
        <f t="shared" si="388"/>
        <v>0.36256000000000005</v>
      </c>
      <c r="BG232" s="96">
        <f t="shared" si="389"/>
        <v>0.67980000000000007</v>
      </c>
      <c r="BH232" s="96">
        <f t="shared" si="390"/>
        <v>5.6763300000000001</v>
      </c>
      <c r="BI232" s="96">
        <f t="shared" si="391"/>
        <v>5.65367</v>
      </c>
      <c r="BJ232" s="96">
        <f t="shared" si="392"/>
        <v>0</v>
      </c>
      <c r="BK232" s="96">
        <f t="shared" si="393"/>
        <v>0</v>
      </c>
      <c r="BL232" s="96">
        <f t="shared" si="394"/>
        <v>0</v>
      </c>
      <c r="BM232" s="98">
        <f t="shared" si="395"/>
        <v>1.0536900000000002</v>
      </c>
      <c r="BN232" s="113">
        <f t="shared" si="396"/>
        <v>1492139.769109</v>
      </c>
      <c r="BO232" s="250">
        <f t="shared" si="468"/>
        <v>624836.33985300013</v>
      </c>
      <c r="BP232" s="250">
        <f t="shared" si="469"/>
        <v>0</v>
      </c>
      <c r="BQ232" s="113">
        <f t="shared" si="470"/>
        <v>265409.24443000002</v>
      </c>
      <c r="BR232" s="113">
        <f t="shared" si="471"/>
        <v>68826.465081000002</v>
      </c>
      <c r="BS232" s="113">
        <f t="shared" si="472"/>
        <v>14395.077664</v>
      </c>
      <c r="BT232" s="113">
        <f t="shared" si="473"/>
        <v>26990.770620000003</v>
      </c>
      <c r="BU232" s="113">
        <f t="shared" si="474"/>
        <v>225372.93467699998</v>
      </c>
      <c r="BV232" s="113">
        <f t="shared" si="475"/>
        <v>224473.24232300001</v>
      </c>
      <c r="BW232" s="113">
        <f t="shared" si="476"/>
        <v>0</v>
      </c>
      <c r="BX232" s="113">
        <f t="shared" si="477"/>
        <v>0</v>
      </c>
      <c r="BY232" s="113">
        <f t="shared" si="478"/>
        <v>0</v>
      </c>
      <c r="BZ232" s="113">
        <f t="shared" si="479"/>
        <v>41835.694461000006</v>
      </c>
    </row>
    <row r="233" spans="1:78" s="2" customFormat="1" ht="12" customHeight="1" x14ac:dyDescent="0.25">
      <c r="A233" s="18">
        <f t="shared" si="397"/>
        <v>229</v>
      </c>
      <c r="B233" s="6" t="s">
        <v>192</v>
      </c>
      <c r="C233" s="10">
        <f t="shared" si="398"/>
        <v>3804.8699999999994</v>
      </c>
      <c r="D233" s="7">
        <v>3747.7699999999995</v>
      </c>
      <c r="E233" s="7">
        <v>57.1</v>
      </c>
      <c r="F233" s="7">
        <v>483.3</v>
      </c>
      <c r="G233" s="18" t="s">
        <v>216</v>
      </c>
      <c r="H233" s="16">
        <v>1</v>
      </c>
      <c r="I233" s="16" t="s">
        <v>275</v>
      </c>
      <c r="J233" s="9">
        <v>32.07</v>
      </c>
      <c r="K233" s="17">
        <v>4.03</v>
      </c>
      <c r="L233" s="17">
        <v>5.61</v>
      </c>
      <c r="M233" s="17">
        <v>7.92</v>
      </c>
      <c r="N233" s="17">
        <v>5.4</v>
      </c>
      <c r="O233" s="17">
        <v>2.67</v>
      </c>
      <c r="P233" s="17">
        <v>1.54</v>
      </c>
      <c r="Q233" s="17">
        <v>4.9000000000000004</v>
      </c>
      <c r="R233" s="17">
        <v>0</v>
      </c>
      <c r="S233" s="3">
        <v>40</v>
      </c>
      <c r="T233" s="3">
        <v>40</v>
      </c>
      <c r="U233" s="3">
        <v>2604.04</v>
      </c>
      <c r="V233" s="17">
        <v>195.98199600000001</v>
      </c>
      <c r="W233" s="3">
        <v>42.3</v>
      </c>
      <c r="X233" s="3">
        <v>2604.04</v>
      </c>
      <c r="Y233" s="17">
        <v>0</v>
      </c>
      <c r="Z233" s="4">
        <v>0</v>
      </c>
      <c r="AA233" s="17">
        <v>4.71</v>
      </c>
      <c r="AB233" s="17">
        <v>10.67</v>
      </c>
      <c r="AC233" s="17">
        <v>14</v>
      </c>
      <c r="AD233" s="5">
        <f t="shared" si="341"/>
        <v>732133.08539999987</v>
      </c>
      <c r="AE233" s="17">
        <f t="shared" si="342"/>
        <v>92001.756599999993</v>
      </c>
      <c r="AF233" s="17">
        <f t="shared" si="343"/>
        <v>128071.92419999998</v>
      </c>
      <c r="AG233" s="17">
        <f t="shared" si="344"/>
        <v>180807.42239999998</v>
      </c>
      <c r="AH233" s="17">
        <f t="shared" si="345"/>
        <v>123277.788</v>
      </c>
      <c r="AI233" s="17">
        <f t="shared" si="346"/>
        <v>60954.017399999982</v>
      </c>
      <c r="AJ233" s="17">
        <f t="shared" si="347"/>
        <v>35156.998800000001</v>
      </c>
      <c r="AK233" s="17">
        <f t="shared" si="348"/>
        <v>111863.17799999999</v>
      </c>
      <c r="AL233" s="17">
        <f t="shared" si="349"/>
        <v>0</v>
      </c>
      <c r="AN233" s="96">
        <f>SUMIF('Page 1'!$L:$L,$B:$B,'Page 1'!$S:$S)</f>
        <v>48.16</v>
      </c>
      <c r="AO233" s="237">
        <f>SUMIF(СиР!$T$25:$Z$25,$AN$5:$AN$244,СиР!$T$26:$Z$26)</f>
        <v>18.649999999999999</v>
      </c>
      <c r="AP233" s="238"/>
      <c r="AQ233" s="96">
        <f>SUMIF(СиР!$T$25:$Z$25,$AN$5:$AN$244,СиР!$T$28:$Z$28)</f>
        <v>7.16</v>
      </c>
      <c r="AR233" s="96">
        <f>SUMIF(СиР!$T$25:$Z$25,$AN$5:$AN$244,СиР!$T$29:$Z$29)</f>
        <v>1.53</v>
      </c>
      <c r="AS233" s="96">
        <f>SUMIF(СиР!$T$25:$Z$25,$AN$5:$AN$244,СиР!$T$30:$Z$30)</f>
        <v>0.32</v>
      </c>
      <c r="AT233" s="96">
        <f>SUMIF(СиР!$T$25:$Z$25,$AN$5:$AN$244,СиР!$T$31:$Z$31)</f>
        <v>0.87</v>
      </c>
      <c r="AU233" s="96">
        <f>SUMIF(СиР!$T$25:$Z$25,$AN$5:$AN$244,СиР!$T$32:$Z$32)</f>
        <v>5.01</v>
      </c>
      <c r="AV233" s="96">
        <f>SUMIF(СиР!$T$25:$Z$25,$AN$5:$AN$244,СиР!$T$33:$Z$33)</f>
        <v>4.99</v>
      </c>
      <c r="AW233" s="96">
        <f>SUMIF(СиР!$T$25:$Z$25,$AN$5:$AN$244,СиР!$T$34:$Z$34)</f>
        <v>2.7</v>
      </c>
      <c r="AX233" s="96">
        <f>SUMIF(СиР!$T$25:$Z$25,$AN$5:$AN$244,СиР!$T$35:$Z$35)</f>
        <v>6.46</v>
      </c>
      <c r="AY233" s="96">
        <f>SUMIF(СиР!$T$25:$Z$25,$AN$5:$AN$244,СиР!$T$36:$Z$36)</f>
        <v>0.47</v>
      </c>
      <c r="AZ233" s="98">
        <f>SUMIF(СиР!$T$25:$Z$25,$AN$5:$AN$244,СиР!$T$37:$Z$37)</f>
        <v>0</v>
      </c>
      <c r="BA233" s="96">
        <f t="shared" si="467"/>
        <v>54.565279999999994</v>
      </c>
      <c r="BB233" s="237">
        <f t="shared" si="384"/>
        <v>21.130449999999996</v>
      </c>
      <c r="BC233" s="238">
        <f t="shared" si="385"/>
        <v>0</v>
      </c>
      <c r="BD233" s="96">
        <f t="shared" si="386"/>
        <v>8.1122800000000002</v>
      </c>
      <c r="BE233" s="96">
        <f t="shared" si="387"/>
        <v>1.7334900000000002</v>
      </c>
      <c r="BF233" s="96">
        <f t="shared" si="388"/>
        <v>0.36255999999999999</v>
      </c>
      <c r="BG233" s="96">
        <f t="shared" si="389"/>
        <v>0.98570999999999998</v>
      </c>
      <c r="BH233" s="96">
        <f t="shared" si="390"/>
        <v>5.6763299999999992</v>
      </c>
      <c r="BI233" s="96">
        <f t="shared" si="391"/>
        <v>5.6536700000000009</v>
      </c>
      <c r="BJ233" s="96">
        <f t="shared" si="392"/>
        <v>3.0591000000000004</v>
      </c>
      <c r="BK233" s="96">
        <f t="shared" si="393"/>
        <v>7.3191800000000002</v>
      </c>
      <c r="BL233" s="96">
        <f t="shared" si="394"/>
        <v>0.53250999999999993</v>
      </c>
      <c r="BM233" s="98">
        <f t="shared" si="395"/>
        <v>0</v>
      </c>
      <c r="BN233" s="113">
        <f t="shared" si="396"/>
        <v>2442623.0475359997</v>
      </c>
      <c r="BO233" s="250">
        <f t="shared" si="468"/>
        <v>945907.80391499971</v>
      </c>
      <c r="BP233" s="250">
        <f t="shared" si="469"/>
        <v>0</v>
      </c>
      <c r="BQ233" s="113">
        <f t="shared" si="470"/>
        <v>363147.44643599994</v>
      </c>
      <c r="BR233" s="113">
        <f t="shared" si="471"/>
        <v>77599.943162999989</v>
      </c>
      <c r="BS233" s="113">
        <f t="shared" si="472"/>
        <v>16230.053471999998</v>
      </c>
      <c r="BT233" s="113">
        <f t="shared" si="473"/>
        <v>44125.457876999993</v>
      </c>
      <c r="BU233" s="113">
        <f t="shared" si="474"/>
        <v>254101.77467099996</v>
      </c>
      <c r="BV233" s="113">
        <f t="shared" si="475"/>
        <v>253087.39632900001</v>
      </c>
      <c r="BW233" s="113">
        <f t="shared" si="476"/>
        <v>136941.07617000001</v>
      </c>
      <c r="BX233" s="113">
        <f t="shared" si="477"/>
        <v>327644.20446599997</v>
      </c>
      <c r="BY233" s="113">
        <f t="shared" si="478"/>
        <v>23837.89103699999</v>
      </c>
      <c r="BZ233" s="113">
        <f t="shared" si="479"/>
        <v>0</v>
      </c>
    </row>
    <row r="234" spans="1:78" s="2" customFormat="1" ht="12" customHeight="1" x14ac:dyDescent="0.25">
      <c r="A234" s="18">
        <f t="shared" si="397"/>
        <v>230</v>
      </c>
      <c r="B234" s="6" t="s">
        <v>193</v>
      </c>
      <c r="C234" s="10">
        <f t="shared" si="398"/>
        <v>856.1</v>
      </c>
      <c r="D234" s="7">
        <v>770.6</v>
      </c>
      <c r="E234" s="7">
        <v>85.5</v>
      </c>
      <c r="F234" s="7">
        <v>166.1</v>
      </c>
      <c r="G234" s="18" t="s">
        <v>216</v>
      </c>
      <c r="H234" s="16">
        <v>9</v>
      </c>
      <c r="I234" s="16" t="s">
        <v>275</v>
      </c>
      <c r="J234" s="9">
        <v>19.37</v>
      </c>
      <c r="K234" s="17">
        <v>2.86</v>
      </c>
      <c r="L234" s="17">
        <v>3.7399999999999998</v>
      </c>
      <c r="M234" s="17">
        <v>6.5</v>
      </c>
      <c r="N234" s="17">
        <v>4</v>
      </c>
      <c r="O234" s="17">
        <v>2.0499999999999998</v>
      </c>
      <c r="P234" s="17">
        <v>0</v>
      </c>
      <c r="Q234" s="17">
        <v>0</v>
      </c>
      <c r="R234" s="17">
        <v>0.22</v>
      </c>
      <c r="S234" s="3">
        <v>40</v>
      </c>
      <c r="T234" s="3">
        <v>0</v>
      </c>
      <c r="U234" s="3">
        <v>0</v>
      </c>
      <c r="V234" s="17">
        <v>0</v>
      </c>
      <c r="W234" s="3">
        <v>42.3</v>
      </c>
      <c r="X234" s="3">
        <v>2604.04</v>
      </c>
      <c r="Y234" s="17">
        <v>7.85</v>
      </c>
      <c r="Z234" s="4">
        <v>0</v>
      </c>
      <c r="AA234" s="17">
        <v>4.71</v>
      </c>
      <c r="AB234" s="17">
        <v>10.67</v>
      </c>
      <c r="AC234" s="17">
        <v>14</v>
      </c>
      <c r="AD234" s="5">
        <f t="shared" si="341"/>
        <v>99495.94200000001</v>
      </c>
      <c r="AE234" s="17">
        <f t="shared" si="342"/>
        <v>14690.675999999999</v>
      </c>
      <c r="AF234" s="17">
        <f t="shared" si="343"/>
        <v>19210.883999999998</v>
      </c>
      <c r="AG234" s="17">
        <f t="shared" si="344"/>
        <v>33387.9</v>
      </c>
      <c r="AH234" s="17">
        <f t="shared" si="345"/>
        <v>20546.400000000001</v>
      </c>
      <c r="AI234" s="17">
        <f t="shared" si="346"/>
        <v>10530.029999999999</v>
      </c>
      <c r="AJ234" s="17">
        <f t="shared" si="347"/>
        <v>0</v>
      </c>
      <c r="AK234" s="17">
        <f t="shared" si="348"/>
        <v>0</v>
      </c>
      <c r="AL234" s="17">
        <f t="shared" si="349"/>
        <v>1130.0520000000001</v>
      </c>
      <c r="AN234" s="96">
        <f>SUMIF('Page 1'!$L:$L,$B:$B,'Page 1'!$S:$S)</f>
        <v>26.91</v>
      </c>
      <c r="AO234" s="237">
        <f>SUMIF(СиР!$T$25:$Z$25,$AN$5:$AN$244,СиР!$T$26:$Z$26)</f>
        <v>7.81</v>
      </c>
      <c r="AP234" s="238"/>
      <c r="AQ234" s="96">
        <f>SUMIF(СиР!$T$25:$Z$25,$AN$5:$AN$244,СиР!$T$28:$Z$28)</f>
        <v>8.4499999999999993</v>
      </c>
      <c r="AR234" s="96">
        <f>SUMIF(СиР!$T$25:$Z$25,$AN$5:$AN$244,СиР!$T$29:$Z$29)</f>
        <v>1.53</v>
      </c>
      <c r="AS234" s="96">
        <f>SUMIF(СиР!$T$25:$Z$25,$AN$5:$AN$244,СиР!$T$30:$Z$30)</f>
        <v>0.18</v>
      </c>
      <c r="AT234" s="96">
        <f>SUMIF(СиР!$T$25:$Z$25,$AN$5:$AN$244,СиР!$T$31:$Z$31)</f>
        <v>0.48</v>
      </c>
      <c r="AU234" s="96">
        <f>SUMIF(СиР!$T$25:$Z$25,$AN$5:$AN$244,СиР!$T$32:$Z$32)</f>
        <v>4.93</v>
      </c>
      <c r="AV234" s="96">
        <f>SUMIF(СиР!$T$25:$Z$25,$AN$5:$AN$244,СиР!$T$33:$Z$33)</f>
        <v>2.6</v>
      </c>
      <c r="AW234" s="96">
        <f>SUMIF(СиР!$T$25:$Z$25,$AN$5:$AN$244,СиР!$T$34:$Z$34)</f>
        <v>0</v>
      </c>
      <c r="AX234" s="96">
        <f>SUMIF(СиР!$T$25:$Z$25,$AN$5:$AN$244,СиР!$T$35:$Z$35)</f>
        <v>0</v>
      </c>
      <c r="AY234" s="96">
        <f>SUMIF(СиР!$T$25:$Z$25,$AN$5:$AN$244,СиР!$T$36:$Z$36)</f>
        <v>0</v>
      </c>
      <c r="AZ234" s="98">
        <f>SUMIF(СиР!$T$25:$Z$25,$AN$5:$AN$244,СиР!$T$37:$Z$37)</f>
        <v>0.93</v>
      </c>
      <c r="BA234" s="96">
        <f t="shared" si="467"/>
        <v>30.48903</v>
      </c>
      <c r="BB234" s="237">
        <f t="shared" si="384"/>
        <v>8.8487299999999998</v>
      </c>
      <c r="BC234" s="238">
        <f t="shared" si="385"/>
        <v>0</v>
      </c>
      <c r="BD234" s="96">
        <f t="shared" si="386"/>
        <v>9.5738499999999984</v>
      </c>
      <c r="BE234" s="96">
        <f t="shared" si="387"/>
        <v>1.73349</v>
      </c>
      <c r="BF234" s="96">
        <f t="shared" si="388"/>
        <v>0.20393999999999998</v>
      </c>
      <c r="BG234" s="96">
        <f t="shared" si="389"/>
        <v>0.54383999999999999</v>
      </c>
      <c r="BH234" s="96">
        <f t="shared" si="390"/>
        <v>5.5856899999999996</v>
      </c>
      <c r="BI234" s="96">
        <f t="shared" si="391"/>
        <v>2.9458000000000002</v>
      </c>
      <c r="BJ234" s="96">
        <f t="shared" si="392"/>
        <v>0</v>
      </c>
      <c r="BK234" s="96">
        <f t="shared" si="393"/>
        <v>0</v>
      </c>
      <c r="BL234" s="96">
        <f t="shared" si="394"/>
        <v>0</v>
      </c>
      <c r="BM234" s="98">
        <f t="shared" si="395"/>
        <v>1.05369</v>
      </c>
      <c r="BN234" s="113">
        <f t="shared" si="396"/>
        <v>307091.88783000002</v>
      </c>
      <c r="BO234" s="250">
        <f t="shared" si="468"/>
        <v>89126.25953000001</v>
      </c>
      <c r="BP234" s="250">
        <f t="shared" si="469"/>
        <v>0</v>
      </c>
      <c r="BQ234" s="113">
        <f t="shared" si="470"/>
        <v>96429.81985</v>
      </c>
      <c r="BR234" s="113">
        <f t="shared" si="471"/>
        <v>17460.07389</v>
      </c>
      <c r="BS234" s="113">
        <f t="shared" si="472"/>
        <v>2054.1263399999998</v>
      </c>
      <c r="BT234" s="113">
        <f t="shared" si="473"/>
        <v>5477.6702399999995</v>
      </c>
      <c r="BU234" s="113">
        <f t="shared" si="474"/>
        <v>56260.238089999999</v>
      </c>
      <c r="BV234" s="113">
        <f t="shared" si="475"/>
        <v>29670.713800000001</v>
      </c>
      <c r="BW234" s="113">
        <f t="shared" si="476"/>
        <v>0</v>
      </c>
      <c r="BX234" s="113">
        <f t="shared" si="477"/>
        <v>0</v>
      </c>
      <c r="BY234" s="113">
        <f t="shared" si="478"/>
        <v>0</v>
      </c>
      <c r="BZ234" s="113">
        <f t="shared" si="479"/>
        <v>10612.986089999999</v>
      </c>
    </row>
    <row r="235" spans="1:78" s="2" customFormat="1" ht="12" customHeight="1" x14ac:dyDescent="0.25">
      <c r="A235" s="18">
        <f t="shared" si="397"/>
        <v>231</v>
      </c>
      <c r="B235" s="6" t="s">
        <v>194</v>
      </c>
      <c r="C235" s="10">
        <f t="shared" si="398"/>
        <v>894.63</v>
      </c>
      <c r="D235" s="7">
        <v>894.63</v>
      </c>
      <c r="E235" s="7">
        <v>0</v>
      </c>
      <c r="F235" s="7">
        <v>129.9</v>
      </c>
      <c r="G235" s="18" t="s">
        <v>216</v>
      </c>
      <c r="H235" s="16">
        <v>9</v>
      </c>
      <c r="I235" s="16" t="s">
        <v>275</v>
      </c>
      <c r="J235" s="9">
        <v>19.37</v>
      </c>
      <c r="K235" s="17">
        <v>2.86</v>
      </c>
      <c r="L235" s="17">
        <v>3.7399999999999998</v>
      </c>
      <c r="M235" s="17">
        <v>6.5</v>
      </c>
      <c r="N235" s="17">
        <v>4</v>
      </c>
      <c r="O235" s="17">
        <v>2.0499999999999998</v>
      </c>
      <c r="P235" s="17">
        <v>0</v>
      </c>
      <c r="Q235" s="17">
        <v>0</v>
      </c>
      <c r="R235" s="17">
        <v>0.22</v>
      </c>
      <c r="S235" s="3">
        <v>40</v>
      </c>
      <c r="T235" s="3">
        <v>0</v>
      </c>
      <c r="U235" s="3">
        <v>0</v>
      </c>
      <c r="V235" s="17">
        <v>0</v>
      </c>
      <c r="W235" s="3">
        <v>42.3</v>
      </c>
      <c r="X235" s="3">
        <v>2604.04</v>
      </c>
      <c r="Y235" s="17">
        <v>7.85</v>
      </c>
      <c r="Z235" s="4">
        <v>0</v>
      </c>
      <c r="AA235" s="17">
        <v>4.71</v>
      </c>
      <c r="AB235" s="17">
        <v>10.67</v>
      </c>
      <c r="AC235" s="17">
        <v>14</v>
      </c>
      <c r="AD235" s="5">
        <f t="shared" si="341"/>
        <v>103973.89860000001</v>
      </c>
      <c r="AE235" s="17">
        <f t="shared" si="342"/>
        <v>15351.8508</v>
      </c>
      <c r="AF235" s="17">
        <f t="shared" si="343"/>
        <v>20075.497199999998</v>
      </c>
      <c r="AG235" s="17">
        <f t="shared" si="344"/>
        <v>34890.57</v>
      </c>
      <c r="AH235" s="17">
        <f t="shared" si="345"/>
        <v>21471.119999999999</v>
      </c>
      <c r="AI235" s="17">
        <f t="shared" si="346"/>
        <v>11003.948999999999</v>
      </c>
      <c r="AJ235" s="17">
        <f t="shared" si="347"/>
        <v>0</v>
      </c>
      <c r="AK235" s="17">
        <f t="shared" si="348"/>
        <v>0</v>
      </c>
      <c r="AL235" s="17">
        <f t="shared" si="349"/>
        <v>1180.9115999999999</v>
      </c>
      <c r="AN235" s="96">
        <f>SUMIF('Page 1'!$L:$L,$B:$B,'Page 1'!$S:$S)</f>
        <v>26.91</v>
      </c>
      <c r="AO235" s="237">
        <f>SUMIF(СиР!$T$25:$Z$25,$AN$5:$AN$244,СиР!$T$26:$Z$26)</f>
        <v>7.81</v>
      </c>
      <c r="AP235" s="238"/>
      <c r="AQ235" s="96">
        <f>SUMIF(СиР!$T$25:$Z$25,$AN$5:$AN$244,СиР!$T$28:$Z$28)</f>
        <v>8.4499999999999993</v>
      </c>
      <c r="AR235" s="96">
        <f>SUMIF(СиР!$T$25:$Z$25,$AN$5:$AN$244,СиР!$T$29:$Z$29)</f>
        <v>1.53</v>
      </c>
      <c r="AS235" s="96">
        <f>SUMIF(СиР!$T$25:$Z$25,$AN$5:$AN$244,СиР!$T$30:$Z$30)</f>
        <v>0.18</v>
      </c>
      <c r="AT235" s="96">
        <f>SUMIF(СиР!$T$25:$Z$25,$AN$5:$AN$244,СиР!$T$31:$Z$31)</f>
        <v>0.48</v>
      </c>
      <c r="AU235" s="96">
        <f>SUMIF(СиР!$T$25:$Z$25,$AN$5:$AN$244,СиР!$T$32:$Z$32)</f>
        <v>4.93</v>
      </c>
      <c r="AV235" s="96">
        <f>SUMIF(СиР!$T$25:$Z$25,$AN$5:$AN$244,СиР!$T$33:$Z$33)</f>
        <v>2.6</v>
      </c>
      <c r="AW235" s="96">
        <f>SUMIF(СиР!$T$25:$Z$25,$AN$5:$AN$244,СиР!$T$34:$Z$34)</f>
        <v>0</v>
      </c>
      <c r="AX235" s="96">
        <f>SUMIF(СиР!$T$25:$Z$25,$AN$5:$AN$244,СиР!$T$35:$Z$35)</f>
        <v>0</v>
      </c>
      <c r="AY235" s="96">
        <f>SUMIF(СиР!$T$25:$Z$25,$AN$5:$AN$244,СиР!$T$36:$Z$36)</f>
        <v>0</v>
      </c>
      <c r="AZ235" s="98">
        <f>SUMIF(СиР!$T$25:$Z$25,$AN$5:$AN$244,СиР!$T$37:$Z$37)</f>
        <v>0.93</v>
      </c>
      <c r="BA235" s="96">
        <f t="shared" si="467"/>
        <v>30.48903</v>
      </c>
      <c r="BB235" s="237">
        <f t="shared" si="384"/>
        <v>8.8487299999999998</v>
      </c>
      <c r="BC235" s="238">
        <f t="shared" si="385"/>
        <v>0</v>
      </c>
      <c r="BD235" s="96">
        <f t="shared" si="386"/>
        <v>9.5738499999999984</v>
      </c>
      <c r="BE235" s="96">
        <f t="shared" si="387"/>
        <v>1.73349</v>
      </c>
      <c r="BF235" s="96">
        <f t="shared" si="388"/>
        <v>0.20393999999999998</v>
      </c>
      <c r="BG235" s="96">
        <f t="shared" si="389"/>
        <v>0.54383999999999999</v>
      </c>
      <c r="BH235" s="96">
        <f t="shared" si="390"/>
        <v>5.5856899999999996</v>
      </c>
      <c r="BI235" s="96">
        <f t="shared" si="391"/>
        <v>2.9458000000000002</v>
      </c>
      <c r="BJ235" s="96">
        <f t="shared" si="392"/>
        <v>0</v>
      </c>
      <c r="BK235" s="96">
        <f t="shared" si="393"/>
        <v>0</v>
      </c>
      <c r="BL235" s="96">
        <f t="shared" si="394"/>
        <v>0</v>
      </c>
      <c r="BM235" s="98">
        <f t="shared" si="395"/>
        <v>1.05369</v>
      </c>
      <c r="BN235" s="113">
        <f t="shared" si="396"/>
        <v>320912.995689</v>
      </c>
      <c r="BO235" s="250">
        <f t="shared" si="468"/>
        <v>93137.513799000008</v>
      </c>
      <c r="BP235" s="250">
        <f t="shared" si="469"/>
        <v>0</v>
      </c>
      <c r="BQ235" s="113">
        <f t="shared" si="470"/>
        <v>100769.78125499999</v>
      </c>
      <c r="BR235" s="113">
        <f t="shared" si="471"/>
        <v>18245.889386999999</v>
      </c>
      <c r="BS235" s="113">
        <f t="shared" si="472"/>
        <v>2146.5752219999995</v>
      </c>
      <c r="BT235" s="113">
        <f t="shared" si="473"/>
        <v>5724.2005919999992</v>
      </c>
      <c r="BU235" s="113">
        <f t="shared" si="474"/>
        <v>58792.310246999994</v>
      </c>
      <c r="BV235" s="113">
        <f t="shared" si="475"/>
        <v>31006.08654</v>
      </c>
      <c r="BW235" s="113">
        <f t="shared" si="476"/>
        <v>0</v>
      </c>
      <c r="BX235" s="113">
        <f t="shared" si="477"/>
        <v>0</v>
      </c>
      <c r="BY235" s="113">
        <f t="shared" si="478"/>
        <v>0</v>
      </c>
      <c r="BZ235" s="113">
        <f t="shared" si="479"/>
        <v>11090.638646999998</v>
      </c>
    </row>
    <row r="236" spans="1:78" s="2" customFormat="1" ht="12" customHeight="1" x14ac:dyDescent="0.25">
      <c r="A236" s="18">
        <f t="shared" si="397"/>
        <v>232</v>
      </c>
      <c r="B236" s="6" t="s">
        <v>195</v>
      </c>
      <c r="C236" s="10">
        <f t="shared" si="398"/>
        <v>5793.4</v>
      </c>
      <c r="D236" s="7">
        <v>5727.7</v>
      </c>
      <c r="E236" s="7">
        <v>65.7</v>
      </c>
      <c r="F236" s="7">
        <v>1583.5</v>
      </c>
      <c r="G236" s="18" t="s">
        <v>216</v>
      </c>
      <c r="H236" s="16">
        <v>1</v>
      </c>
      <c r="I236" s="16" t="s">
        <v>275</v>
      </c>
      <c r="J236" s="9">
        <v>32.07</v>
      </c>
      <c r="K236" s="17">
        <v>4.03</v>
      </c>
      <c r="L236" s="17">
        <v>5.61</v>
      </c>
      <c r="M236" s="17">
        <v>7.92</v>
      </c>
      <c r="N236" s="17">
        <v>5.4</v>
      </c>
      <c r="O236" s="17">
        <v>2.67</v>
      </c>
      <c r="P236" s="17">
        <v>1.54</v>
      </c>
      <c r="Q236" s="17">
        <v>4.9000000000000004</v>
      </c>
      <c r="R236" s="17">
        <v>0</v>
      </c>
      <c r="S236" s="3">
        <v>40</v>
      </c>
      <c r="T236" s="3">
        <v>40</v>
      </c>
      <c r="U236" s="3">
        <v>2604.04</v>
      </c>
      <c r="V236" s="17">
        <v>195.98199600000001</v>
      </c>
      <c r="W236" s="3">
        <v>42.3</v>
      </c>
      <c r="X236" s="3">
        <v>2604.04</v>
      </c>
      <c r="Y236" s="17">
        <v>0</v>
      </c>
      <c r="Z236" s="4">
        <v>0</v>
      </c>
      <c r="AA236" s="17">
        <v>4.71</v>
      </c>
      <c r="AB236" s="17">
        <v>10.67</v>
      </c>
      <c r="AC236" s="17">
        <v>14</v>
      </c>
      <c r="AD236" s="5">
        <f t="shared" si="341"/>
        <v>1114766.0279999999</v>
      </c>
      <c r="AE236" s="17">
        <f t="shared" si="342"/>
        <v>140084.41199999998</v>
      </c>
      <c r="AF236" s="17">
        <f t="shared" si="343"/>
        <v>195005.84399999998</v>
      </c>
      <c r="AG236" s="17">
        <f t="shared" si="344"/>
        <v>275302.36799999996</v>
      </c>
      <c r="AH236" s="17">
        <f t="shared" si="345"/>
        <v>187706.16</v>
      </c>
      <c r="AI236" s="17">
        <f t="shared" si="346"/>
        <v>92810.267999999996</v>
      </c>
      <c r="AJ236" s="17">
        <f t="shared" si="347"/>
        <v>53531.015999999996</v>
      </c>
      <c r="AK236" s="17">
        <f t="shared" si="348"/>
        <v>170325.96</v>
      </c>
      <c r="AL236" s="17">
        <f t="shared" si="349"/>
        <v>0</v>
      </c>
      <c r="AN236" s="96">
        <f>SUMIF('Page 1'!$L:$L,$B:$B,'Page 1'!$S:$S)</f>
        <v>48.16</v>
      </c>
      <c r="AO236" s="237">
        <f>SUMIF(СиР!$T$25:$Z$25,$AN$5:$AN$244,СиР!$T$26:$Z$26)</f>
        <v>18.649999999999999</v>
      </c>
      <c r="AP236" s="238"/>
      <c r="AQ236" s="96">
        <f>SUMIF(СиР!$T$25:$Z$25,$AN$5:$AN$244,СиР!$T$28:$Z$28)</f>
        <v>7.16</v>
      </c>
      <c r="AR236" s="96">
        <f>SUMIF(СиР!$T$25:$Z$25,$AN$5:$AN$244,СиР!$T$29:$Z$29)</f>
        <v>1.53</v>
      </c>
      <c r="AS236" s="96">
        <f>SUMIF(СиР!$T$25:$Z$25,$AN$5:$AN$244,СиР!$T$30:$Z$30)</f>
        <v>0.32</v>
      </c>
      <c r="AT236" s="96">
        <f>SUMIF(СиР!$T$25:$Z$25,$AN$5:$AN$244,СиР!$T$31:$Z$31)</f>
        <v>0.87</v>
      </c>
      <c r="AU236" s="96">
        <f>SUMIF(СиР!$T$25:$Z$25,$AN$5:$AN$244,СиР!$T$32:$Z$32)</f>
        <v>5.01</v>
      </c>
      <c r="AV236" s="96">
        <f>SUMIF(СиР!$T$25:$Z$25,$AN$5:$AN$244,СиР!$T$33:$Z$33)</f>
        <v>4.99</v>
      </c>
      <c r="AW236" s="96">
        <f>SUMIF(СиР!$T$25:$Z$25,$AN$5:$AN$244,СиР!$T$34:$Z$34)</f>
        <v>2.7</v>
      </c>
      <c r="AX236" s="96">
        <f>SUMIF(СиР!$T$25:$Z$25,$AN$5:$AN$244,СиР!$T$35:$Z$35)</f>
        <v>6.46</v>
      </c>
      <c r="AY236" s="96">
        <f>SUMIF(СиР!$T$25:$Z$25,$AN$5:$AN$244,СиР!$T$36:$Z$36)</f>
        <v>0.47</v>
      </c>
      <c r="AZ236" s="98">
        <f>SUMIF(СиР!$T$25:$Z$25,$AN$5:$AN$244,СиР!$T$37:$Z$37)</f>
        <v>0</v>
      </c>
      <c r="BA236" s="96">
        <f t="shared" si="467"/>
        <v>54.565279999999994</v>
      </c>
      <c r="BB236" s="237">
        <f t="shared" si="384"/>
        <v>21.130449999999996</v>
      </c>
      <c r="BC236" s="238">
        <f t="shared" si="385"/>
        <v>0</v>
      </c>
      <c r="BD236" s="96">
        <f t="shared" si="386"/>
        <v>8.1122800000000002</v>
      </c>
      <c r="BE236" s="96">
        <f t="shared" si="387"/>
        <v>1.7334900000000002</v>
      </c>
      <c r="BF236" s="96">
        <f t="shared" si="388"/>
        <v>0.36255999999999999</v>
      </c>
      <c r="BG236" s="96">
        <f t="shared" si="389"/>
        <v>0.98570999999999998</v>
      </c>
      <c r="BH236" s="96">
        <f t="shared" si="390"/>
        <v>5.6763299999999992</v>
      </c>
      <c r="BI236" s="96">
        <f t="shared" si="391"/>
        <v>5.6536700000000009</v>
      </c>
      <c r="BJ236" s="96">
        <f t="shared" si="392"/>
        <v>3.0591000000000004</v>
      </c>
      <c r="BK236" s="96">
        <f t="shared" si="393"/>
        <v>7.3191800000000002</v>
      </c>
      <c r="BL236" s="96">
        <f t="shared" si="394"/>
        <v>0.53250999999999993</v>
      </c>
      <c r="BM236" s="98">
        <f t="shared" si="395"/>
        <v>0</v>
      </c>
      <c r="BN236" s="113">
        <f t="shared" si="396"/>
        <v>3719205.2195199993</v>
      </c>
      <c r="BO236" s="250">
        <f t="shared" si="468"/>
        <v>1440265.3102999998</v>
      </c>
      <c r="BP236" s="250">
        <f t="shared" si="469"/>
        <v>0</v>
      </c>
      <c r="BQ236" s="113">
        <f t="shared" si="470"/>
        <v>552938.31752000004</v>
      </c>
      <c r="BR236" s="113">
        <f t="shared" si="471"/>
        <v>118155.81365999999</v>
      </c>
      <c r="BS236" s="113">
        <f t="shared" si="472"/>
        <v>24712.32704</v>
      </c>
      <c r="BT236" s="113">
        <f t="shared" si="473"/>
        <v>67186.639139999985</v>
      </c>
      <c r="BU236" s="113">
        <f t="shared" si="474"/>
        <v>386902.37021999998</v>
      </c>
      <c r="BV236" s="113">
        <f t="shared" si="475"/>
        <v>385357.84978000005</v>
      </c>
      <c r="BW236" s="113">
        <f t="shared" si="476"/>
        <v>208510.25940000004</v>
      </c>
      <c r="BX236" s="113">
        <f t="shared" si="477"/>
        <v>498880.10212</v>
      </c>
      <c r="BY236" s="113">
        <f t="shared" si="478"/>
        <v>36296.230339999987</v>
      </c>
      <c r="BZ236" s="113">
        <f t="shared" si="479"/>
        <v>0</v>
      </c>
    </row>
    <row r="237" spans="1:78" s="2" customFormat="1" ht="12" customHeight="1" x14ac:dyDescent="0.25">
      <c r="A237" s="18">
        <f t="shared" si="397"/>
        <v>233</v>
      </c>
      <c r="B237" s="6" t="s">
        <v>196</v>
      </c>
      <c r="C237" s="10">
        <f t="shared" si="398"/>
        <v>2479.9</v>
      </c>
      <c r="D237" s="7">
        <v>2479.9</v>
      </c>
      <c r="E237" s="7">
        <v>0</v>
      </c>
      <c r="F237" s="7">
        <v>255</v>
      </c>
      <c r="G237" s="18" t="s">
        <v>216</v>
      </c>
      <c r="H237" s="16">
        <v>7</v>
      </c>
      <c r="I237" s="16" t="s">
        <v>275</v>
      </c>
      <c r="J237" s="9">
        <v>23.45</v>
      </c>
      <c r="K237" s="17">
        <v>4.32</v>
      </c>
      <c r="L237" s="17">
        <v>4.8899999999999997</v>
      </c>
      <c r="M237" s="17">
        <v>7.16</v>
      </c>
      <c r="N237" s="17">
        <v>4.1900000000000004</v>
      </c>
      <c r="O237" s="17">
        <v>2.67</v>
      </c>
      <c r="P237" s="17">
        <v>0</v>
      </c>
      <c r="Q237" s="17">
        <v>0</v>
      </c>
      <c r="R237" s="17">
        <v>0.22</v>
      </c>
      <c r="S237" s="3">
        <v>40</v>
      </c>
      <c r="T237" s="3">
        <v>40</v>
      </c>
      <c r="U237" s="3">
        <v>2604.04</v>
      </c>
      <c r="V237" s="17">
        <v>195.98199600000001</v>
      </c>
      <c r="W237" s="3">
        <v>42.3</v>
      </c>
      <c r="X237" s="3">
        <v>2604.04</v>
      </c>
      <c r="Y237" s="17">
        <v>7.85</v>
      </c>
      <c r="Z237" s="4">
        <v>0</v>
      </c>
      <c r="AA237" s="17">
        <v>4.71</v>
      </c>
      <c r="AB237" s="17">
        <v>10.67</v>
      </c>
      <c r="AC237" s="17">
        <v>14</v>
      </c>
      <c r="AD237" s="5">
        <f t="shared" si="341"/>
        <v>348921.93</v>
      </c>
      <c r="AE237" s="17">
        <f t="shared" si="342"/>
        <v>64279.008000000009</v>
      </c>
      <c r="AF237" s="17">
        <f t="shared" si="343"/>
        <v>72760.266000000003</v>
      </c>
      <c r="AG237" s="17">
        <f t="shared" si="344"/>
        <v>106536.50400000002</v>
      </c>
      <c r="AH237" s="17">
        <f t="shared" si="345"/>
        <v>62344.686000000002</v>
      </c>
      <c r="AI237" s="17">
        <f t="shared" si="346"/>
        <v>39727.998</v>
      </c>
      <c r="AJ237" s="17">
        <f t="shared" si="347"/>
        <v>0</v>
      </c>
      <c r="AK237" s="17">
        <f t="shared" si="348"/>
        <v>0</v>
      </c>
      <c r="AL237" s="17">
        <f t="shared" si="349"/>
        <v>3273.4679999999998</v>
      </c>
      <c r="AN237" s="96">
        <f>SUMIF('Page 1'!$L:$L,$B:$B,'Page 1'!$S:$S)</f>
        <v>33.17</v>
      </c>
      <c r="AO237" s="237">
        <f>SUMIF(СиР!$T$25:$Z$25,$AN$5:$AN$244,СиР!$T$26:$Z$26)</f>
        <v>13.89</v>
      </c>
      <c r="AP237" s="238"/>
      <c r="AQ237" s="96">
        <f>SUMIF(СиР!$T$25:$Z$25,$AN$5:$AN$244,СиР!$T$28:$Z$28)</f>
        <v>5.9</v>
      </c>
      <c r="AR237" s="96">
        <f>SUMIF(СиР!$T$25:$Z$25,$AN$5:$AN$244,СиР!$T$29:$Z$29)</f>
        <v>1.53</v>
      </c>
      <c r="AS237" s="96">
        <f>SUMIF(СиР!$T$25:$Z$25,$AN$5:$AN$244,СиР!$T$30:$Z$30)</f>
        <v>0.32</v>
      </c>
      <c r="AT237" s="96">
        <f>SUMIF(СиР!$T$25:$Z$25,$AN$5:$AN$244,СиР!$T$31:$Z$31)</f>
        <v>0.6</v>
      </c>
      <c r="AU237" s="96">
        <f>SUMIF(СиР!$T$25:$Z$25,$AN$5:$AN$244,СиР!$T$32:$Z$32)</f>
        <v>5.01</v>
      </c>
      <c r="AV237" s="96">
        <f>SUMIF(СиР!$T$25:$Z$25,$AN$5:$AN$244,СиР!$T$33:$Z$33)</f>
        <v>4.99</v>
      </c>
      <c r="AW237" s="96">
        <f>SUMIF(СиР!$T$25:$Z$25,$AN$5:$AN$244,СиР!$T$34:$Z$34)</f>
        <v>0</v>
      </c>
      <c r="AX237" s="96">
        <f>SUMIF(СиР!$T$25:$Z$25,$AN$5:$AN$244,СиР!$T$35:$Z$35)</f>
        <v>0</v>
      </c>
      <c r="AY237" s="96">
        <f>SUMIF(СиР!$T$25:$Z$25,$AN$5:$AN$244,СиР!$T$36:$Z$36)</f>
        <v>0</v>
      </c>
      <c r="AZ237" s="98">
        <f>SUMIF(СиР!$T$25:$Z$25,$AN$5:$AN$244,СиР!$T$37:$Z$37)</f>
        <v>0.93</v>
      </c>
      <c r="BA237" s="96">
        <f t="shared" si="467"/>
        <v>37.581610000000005</v>
      </c>
      <c r="BB237" s="237">
        <f t="shared" si="384"/>
        <v>15.737370000000004</v>
      </c>
      <c r="BC237" s="238">
        <f t="shared" si="385"/>
        <v>0</v>
      </c>
      <c r="BD237" s="96">
        <f t="shared" si="386"/>
        <v>6.6847000000000012</v>
      </c>
      <c r="BE237" s="96">
        <f t="shared" si="387"/>
        <v>1.7334900000000002</v>
      </c>
      <c r="BF237" s="96">
        <f t="shared" si="388"/>
        <v>0.36256000000000005</v>
      </c>
      <c r="BG237" s="96">
        <f t="shared" si="389"/>
        <v>0.67980000000000007</v>
      </c>
      <c r="BH237" s="96">
        <f t="shared" si="390"/>
        <v>5.6763300000000001</v>
      </c>
      <c r="BI237" s="96">
        <f t="shared" si="391"/>
        <v>5.65367</v>
      </c>
      <c r="BJ237" s="96">
        <f t="shared" si="392"/>
        <v>0</v>
      </c>
      <c r="BK237" s="96">
        <f t="shared" si="393"/>
        <v>0</v>
      </c>
      <c r="BL237" s="96">
        <f t="shared" si="394"/>
        <v>0</v>
      </c>
      <c r="BM237" s="98">
        <f t="shared" si="395"/>
        <v>1.0536900000000002</v>
      </c>
      <c r="BN237" s="113">
        <f t="shared" si="396"/>
        <v>1096502.91239</v>
      </c>
      <c r="BO237" s="250">
        <f t="shared" si="468"/>
        <v>459162.66063000011</v>
      </c>
      <c r="BP237" s="250">
        <f t="shared" si="469"/>
        <v>0</v>
      </c>
      <c r="BQ237" s="113">
        <f t="shared" si="470"/>
        <v>195036.69530000002</v>
      </c>
      <c r="BR237" s="113">
        <f t="shared" si="471"/>
        <v>50577.312510000003</v>
      </c>
      <c r="BS237" s="113">
        <f t="shared" si="472"/>
        <v>10578.26144</v>
      </c>
      <c r="BT237" s="113">
        <f t="shared" si="473"/>
        <v>19834.240200000004</v>
      </c>
      <c r="BU237" s="113">
        <f t="shared" si="474"/>
        <v>165615.90567000001</v>
      </c>
      <c r="BV237" s="113">
        <f t="shared" si="475"/>
        <v>164954.76433000001</v>
      </c>
      <c r="BW237" s="113">
        <f t="shared" si="476"/>
        <v>0</v>
      </c>
      <c r="BX237" s="113">
        <f t="shared" si="477"/>
        <v>0</v>
      </c>
      <c r="BY237" s="113">
        <f t="shared" si="478"/>
        <v>0</v>
      </c>
      <c r="BZ237" s="113">
        <f t="shared" si="479"/>
        <v>30743.072310000007</v>
      </c>
    </row>
    <row r="238" spans="1:78" s="2" customFormat="1" ht="12" customHeight="1" x14ac:dyDescent="0.25">
      <c r="A238" s="18">
        <f t="shared" si="397"/>
        <v>234</v>
      </c>
      <c r="B238" s="6" t="s">
        <v>197</v>
      </c>
      <c r="C238" s="10">
        <f t="shared" si="398"/>
        <v>2720.4</v>
      </c>
      <c r="D238" s="7">
        <v>2529.6</v>
      </c>
      <c r="E238" s="7">
        <v>190.8</v>
      </c>
      <c r="F238" s="7">
        <v>221.4</v>
      </c>
      <c r="G238" s="18" t="s">
        <v>216</v>
      </c>
      <c r="H238" s="16">
        <v>7</v>
      </c>
      <c r="I238" s="16" t="s">
        <v>275</v>
      </c>
      <c r="J238" s="9">
        <v>23.45</v>
      </c>
      <c r="K238" s="17">
        <v>4.32</v>
      </c>
      <c r="L238" s="17">
        <v>4.8899999999999997</v>
      </c>
      <c r="M238" s="17">
        <v>7.16</v>
      </c>
      <c r="N238" s="17">
        <v>4.1900000000000004</v>
      </c>
      <c r="O238" s="17">
        <v>2.67</v>
      </c>
      <c r="P238" s="17">
        <v>0</v>
      </c>
      <c r="Q238" s="17">
        <v>0</v>
      </c>
      <c r="R238" s="17">
        <v>0.22</v>
      </c>
      <c r="S238" s="3">
        <v>40</v>
      </c>
      <c r="T238" s="3">
        <v>40</v>
      </c>
      <c r="U238" s="3">
        <v>2604.04</v>
      </c>
      <c r="V238" s="17">
        <v>195.98199600000001</v>
      </c>
      <c r="W238" s="3">
        <v>42.3</v>
      </c>
      <c r="X238" s="3">
        <v>2604.04</v>
      </c>
      <c r="Y238" s="17">
        <v>7.85</v>
      </c>
      <c r="Z238" s="4">
        <v>0</v>
      </c>
      <c r="AA238" s="17">
        <v>4.71</v>
      </c>
      <c r="AB238" s="17">
        <v>10.67</v>
      </c>
      <c r="AC238" s="17">
        <v>14</v>
      </c>
      <c r="AD238" s="5">
        <f t="shared" si="341"/>
        <v>382760.27999999997</v>
      </c>
      <c r="AE238" s="17">
        <f t="shared" si="342"/>
        <v>70512.768000000011</v>
      </c>
      <c r="AF238" s="17">
        <f t="shared" si="343"/>
        <v>79816.535999999993</v>
      </c>
      <c r="AG238" s="17">
        <f t="shared" si="344"/>
        <v>116868.38400000002</v>
      </c>
      <c r="AH238" s="17">
        <f t="shared" si="345"/>
        <v>68390.856</v>
      </c>
      <c r="AI238" s="17">
        <f t="shared" si="346"/>
        <v>43580.807999999997</v>
      </c>
      <c r="AJ238" s="17">
        <f t="shared" si="347"/>
        <v>0</v>
      </c>
      <c r="AK238" s="17">
        <f t="shared" si="348"/>
        <v>0</v>
      </c>
      <c r="AL238" s="17">
        <f t="shared" si="349"/>
        <v>3590.9280000000003</v>
      </c>
      <c r="AN238" s="96">
        <f>SUMIF('Page 1'!$L:$L,$B:$B,'Page 1'!$S:$S)</f>
        <v>33.17</v>
      </c>
      <c r="AO238" s="237">
        <f>SUMIF(СиР!$T$25:$Z$25,$AN$5:$AN$244,СиР!$T$26:$Z$26)</f>
        <v>13.89</v>
      </c>
      <c r="AP238" s="238"/>
      <c r="AQ238" s="96">
        <f>SUMIF(СиР!$T$25:$Z$25,$AN$5:$AN$244,СиР!$T$28:$Z$28)</f>
        <v>5.9</v>
      </c>
      <c r="AR238" s="96">
        <f>SUMIF(СиР!$T$25:$Z$25,$AN$5:$AN$244,СиР!$T$29:$Z$29)</f>
        <v>1.53</v>
      </c>
      <c r="AS238" s="96">
        <f>SUMIF(СиР!$T$25:$Z$25,$AN$5:$AN$244,СиР!$T$30:$Z$30)</f>
        <v>0.32</v>
      </c>
      <c r="AT238" s="96">
        <f>SUMIF(СиР!$T$25:$Z$25,$AN$5:$AN$244,СиР!$T$31:$Z$31)</f>
        <v>0.6</v>
      </c>
      <c r="AU238" s="96">
        <f>SUMIF(СиР!$T$25:$Z$25,$AN$5:$AN$244,СиР!$T$32:$Z$32)</f>
        <v>5.01</v>
      </c>
      <c r="AV238" s="96">
        <f>SUMIF(СиР!$T$25:$Z$25,$AN$5:$AN$244,СиР!$T$33:$Z$33)</f>
        <v>4.99</v>
      </c>
      <c r="AW238" s="96">
        <f>SUMIF(СиР!$T$25:$Z$25,$AN$5:$AN$244,СиР!$T$34:$Z$34)</f>
        <v>0</v>
      </c>
      <c r="AX238" s="96">
        <f>SUMIF(СиР!$T$25:$Z$25,$AN$5:$AN$244,СиР!$T$35:$Z$35)</f>
        <v>0</v>
      </c>
      <c r="AY238" s="96">
        <f>SUMIF(СиР!$T$25:$Z$25,$AN$5:$AN$244,СиР!$T$36:$Z$36)</f>
        <v>0</v>
      </c>
      <c r="AZ238" s="98">
        <f>SUMIF(СиР!$T$25:$Z$25,$AN$5:$AN$244,СиР!$T$37:$Z$37)</f>
        <v>0.93</v>
      </c>
      <c r="BA238" s="96">
        <f t="shared" si="467"/>
        <v>37.581610000000005</v>
      </c>
      <c r="BB238" s="237">
        <f t="shared" si="384"/>
        <v>15.737370000000004</v>
      </c>
      <c r="BC238" s="238">
        <f t="shared" si="385"/>
        <v>0</v>
      </c>
      <c r="BD238" s="96">
        <f t="shared" si="386"/>
        <v>6.6847000000000012</v>
      </c>
      <c r="BE238" s="96">
        <f t="shared" si="387"/>
        <v>1.7334900000000002</v>
      </c>
      <c r="BF238" s="96">
        <f t="shared" si="388"/>
        <v>0.36256000000000005</v>
      </c>
      <c r="BG238" s="96">
        <f t="shared" si="389"/>
        <v>0.67980000000000007</v>
      </c>
      <c r="BH238" s="96">
        <f t="shared" si="390"/>
        <v>5.6763300000000001</v>
      </c>
      <c r="BI238" s="96">
        <f t="shared" si="391"/>
        <v>5.65367</v>
      </c>
      <c r="BJ238" s="96">
        <f t="shared" si="392"/>
        <v>0</v>
      </c>
      <c r="BK238" s="96">
        <f t="shared" si="393"/>
        <v>0</v>
      </c>
      <c r="BL238" s="96">
        <f t="shared" si="394"/>
        <v>0</v>
      </c>
      <c r="BM238" s="98">
        <f t="shared" si="395"/>
        <v>1.0536900000000002</v>
      </c>
      <c r="BN238" s="113">
        <f t="shared" si="396"/>
        <v>1202841.4544400002</v>
      </c>
      <c r="BO238" s="250">
        <f t="shared" si="468"/>
        <v>503692.12548000016</v>
      </c>
      <c r="BP238" s="250">
        <f t="shared" si="469"/>
        <v>0</v>
      </c>
      <c r="BQ238" s="113">
        <f t="shared" si="470"/>
        <v>213951.29880000002</v>
      </c>
      <c r="BR238" s="113">
        <f t="shared" si="471"/>
        <v>55482.285960000001</v>
      </c>
      <c r="BS238" s="113">
        <f t="shared" si="472"/>
        <v>11604.13824</v>
      </c>
      <c r="BT238" s="113">
        <f t="shared" si="473"/>
        <v>21757.759200000004</v>
      </c>
      <c r="BU238" s="113">
        <f t="shared" si="474"/>
        <v>181677.28932000001</v>
      </c>
      <c r="BV238" s="113">
        <f t="shared" si="475"/>
        <v>180952.03068</v>
      </c>
      <c r="BW238" s="113">
        <f t="shared" si="476"/>
        <v>0</v>
      </c>
      <c r="BX238" s="113">
        <f t="shared" si="477"/>
        <v>0</v>
      </c>
      <c r="BY238" s="113">
        <f t="shared" si="478"/>
        <v>0</v>
      </c>
      <c r="BZ238" s="113">
        <f t="shared" si="479"/>
        <v>33724.526760000008</v>
      </c>
    </row>
    <row r="239" spans="1:78" s="2" customFormat="1" ht="12" customHeight="1" x14ac:dyDescent="0.25">
      <c r="A239" s="18">
        <f t="shared" si="397"/>
        <v>235</v>
      </c>
      <c r="B239" s="6" t="s">
        <v>198</v>
      </c>
      <c r="C239" s="10">
        <f t="shared" si="398"/>
        <v>2976.2999999999997</v>
      </c>
      <c r="D239" s="7">
        <v>2941.7</v>
      </c>
      <c r="E239" s="7">
        <v>34.6</v>
      </c>
      <c r="F239" s="7">
        <v>715</v>
      </c>
      <c r="G239" s="18" t="s">
        <v>216</v>
      </c>
      <c r="H239" s="16">
        <v>1</v>
      </c>
      <c r="I239" s="16" t="s">
        <v>275</v>
      </c>
      <c r="J239" s="9">
        <v>32.07</v>
      </c>
      <c r="K239" s="17">
        <v>4.03</v>
      </c>
      <c r="L239" s="17">
        <v>5.61</v>
      </c>
      <c r="M239" s="17">
        <v>7.92</v>
      </c>
      <c r="N239" s="17">
        <v>5.4</v>
      </c>
      <c r="O239" s="17">
        <v>2.67</v>
      </c>
      <c r="P239" s="17">
        <v>1.54</v>
      </c>
      <c r="Q239" s="17">
        <v>4.9000000000000004</v>
      </c>
      <c r="R239" s="17">
        <v>0</v>
      </c>
      <c r="S239" s="3">
        <v>40</v>
      </c>
      <c r="T239" s="3">
        <v>40</v>
      </c>
      <c r="U239" s="3">
        <v>2604.04</v>
      </c>
      <c r="V239" s="17">
        <v>195.98199600000001</v>
      </c>
      <c r="W239" s="3">
        <v>42.3</v>
      </c>
      <c r="X239" s="3">
        <v>2604.04</v>
      </c>
      <c r="Y239" s="17">
        <v>0</v>
      </c>
      <c r="Z239" s="4">
        <v>0</v>
      </c>
      <c r="AA239" s="17">
        <v>4.71</v>
      </c>
      <c r="AB239" s="17">
        <v>10.67</v>
      </c>
      <c r="AC239" s="17">
        <v>14</v>
      </c>
      <c r="AD239" s="5">
        <f t="shared" ref="AD239:AD244" si="480">$C239*J239*6</f>
        <v>572699.64599999995</v>
      </c>
      <c r="AE239" s="17">
        <f t="shared" ref="AE239:AE244" si="481">$C239*K239*6</f>
        <v>71966.933999999994</v>
      </c>
      <c r="AF239" s="17">
        <f t="shared" ref="AF239:AF244" si="482">$C239*L239*6</f>
        <v>100182.25799999999</v>
      </c>
      <c r="AG239" s="17">
        <f t="shared" ref="AG239:AG244" si="483">$C239*M239*6</f>
        <v>141433.77599999998</v>
      </c>
      <c r="AH239" s="17">
        <f t="shared" ref="AH239:AH244" si="484">$C239*N239*6</f>
        <v>96432.12</v>
      </c>
      <c r="AI239" s="17">
        <f t="shared" ref="AI239:AI244" si="485">$C239*O239*6</f>
        <v>47680.325999999994</v>
      </c>
      <c r="AJ239" s="17">
        <f t="shared" ref="AJ239:AJ244" si="486">$C239*P239*6</f>
        <v>27501.011999999995</v>
      </c>
      <c r="AK239" s="17">
        <f t="shared" ref="AK239:AK244" si="487">$C239*Q239*6</f>
        <v>87503.22</v>
      </c>
      <c r="AL239" s="17">
        <f t="shared" ref="AL239:AL244" si="488">$C239*R239*6</f>
        <v>0</v>
      </c>
      <c r="AN239" s="96">
        <f>SUMIF('Page 1'!$L:$L,$B:$B,'Page 1'!$S:$S)</f>
        <v>48.16</v>
      </c>
      <c r="AO239" s="237">
        <f>SUMIF(СиР!$T$25:$Z$25,$AN$5:$AN$244,СиР!$T$26:$Z$26)</f>
        <v>18.649999999999999</v>
      </c>
      <c r="AP239" s="238"/>
      <c r="AQ239" s="96">
        <f>SUMIF(СиР!$T$25:$Z$25,$AN$5:$AN$244,СиР!$T$28:$Z$28)</f>
        <v>7.16</v>
      </c>
      <c r="AR239" s="96">
        <f>SUMIF(СиР!$T$25:$Z$25,$AN$5:$AN$244,СиР!$T$29:$Z$29)</f>
        <v>1.53</v>
      </c>
      <c r="AS239" s="96">
        <f>SUMIF(СиР!$T$25:$Z$25,$AN$5:$AN$244,СиР!$T$30:$Z$30)</f>
        <v>0.32</v>
      </c>
      <c r="AT239" s="96">
        <f>SUMIF(СиР!$T$25:$Z$25,$AN$5:$AN$244,СиР!$T$31:$Z$31)</f>
        <v>0.87</v>
      </c>
      <c r="AU239" s="96">
        <f>SUMIF(СиР!$T$25:$Z$25,$AN$5:$AN$244,СиР!$T$32:$Z$32)</f>
        <v>5.01</v>
      </c>
      <c r="AV239" s="96">
        <f>SUMIF(СиР!$T$25:$Z$25,$AN$5:$AN$244,СиР!$T$33:$Z$33)</f>
        <v>4.99</v>
      </c>
      <c r="AW239" s="96">
        <f>SUMIF(СиР!$T$25:$Z$25,$AN$5:$AN$244,СиР!$T$34:$Z$34)</f>
        <v>2.7</v>
      </c>
      <c r="AX239" s="96">
        <f>SUMIF(СиР!$T$25:$Z$25,$AN$5:$AN$244,СиР!$T$35:$Z$35)</f>
        <v>6.46</v>
      </c>
      <c r="AY239" s="96">
        <f>SUMIF(СиР!$T$25:$Z$25,$AN$5:$AN$244,СиР!$T$36:$Z$36)</f>
        <v>0.47</v>
      </c>
      <c r="AZ239" s="98">
        <f>SUMIF(СиР!$T$25:$Z$25,$AN$5:$AN$244,СиР!$T$37:$Z$37)</f>
        <v>0</v>
      </c>
      <c r="BA239" s="96">
        <f t="shared" si="467"/>
        <v>54.565279999999994</v>
      </c>
      <c r="BB239" s="237">
        <f t="shared" si="384"/>
        <v>21.130449999999996</v>
      </c>
      <c r="BC239" s="238">
        <f t="shared" si="385"/>
        <v>0</v>
      </c>
      <c r="BD239" s="96">
        <f t="shared" si="386"/>
        <v>8.1122800000000002</v>
      </c>
      <c r="BE239" s="96">
        <f t="shared" si="387"/>
        <v>1.7334900000000002</v>
      </c>
      <c r="BF239" s="96">
        <f t="shared" si="388"/>
        <v>0.36255999999999999</v>
      </c>
      <c r="BG239" s="96">
        <f t="shared" si="389"/>
        <v>0.98570999999999998</v>
      </c>
      <c r="BH239" s="96">
        <f t="shared" si="390"/>
        <v>5.6763299999999992</v>
      </c>
      <c r="BI239" s="96">
        <f t="shared" si="391"/>
        <v>5.6536700000000009</v>
      </c>
      <c r="BJ239" s="96">
        <f t="shared" si="392"/>
        <v>3.0591000000000004</v>
      </c>
      <c r="BK239" s="96">
        <f t="shared" si="393"/>
        <v>7.3191800000000002</v>
      </c>
      <c r="BL239" s="96">
        <f t="shared" si="394"/>
        <v>0.53250999999999993</v>
      </c>
      <c r="BM239" s="98">
        <f t="shared" si="395"/>
        <v>0</v>
      </c>
      <c r="BN239" s="113">
        <f t="shared" si="396"/>
        <v>1910703.6446400003</v>
      </c>
      <c r="BO239" s="250">
        <f t="shared" si="468"/>
        <v>739921.57334999985</v>
      </c>
      <c r="BP239" s="250">
        <f t="shared" si="469"/>
        <v>0</v>
      </c>
      <c r="BQ239" s="113">
        <f t="shared" si="470"/>
        <v>284066.40564000001</v>
      </c>
      <c r="BR239" s="113">
        <f t="shared" si="471"/>
        <v>60701.340869999993</v>
      </c>
      <c r="BS239" s="113">
        <f t="shared" si="472"/>
        <v>12695.705279999998</v>
      </c>
      <c r="BT239" s="113">
        <f t="shared" si="473"/>
        <v>34516.448729999996</v>
      </c>
      <c r="BU239" s="113">
        <f t="shared" si="474"/>
        <v>198767.13578999997</v>
      </c>
      <c r="BV239" s="113">
        <f t="shared" si="475"/>
        <v>197973.65421000004</v>
      </c>
      <c r="BW239" s="113">
        <f t="shared" si="476"/>
        <v>107120.01330000001</v>
      </c>
      <c r="BX239" s="113">
        <f t="shared" si="477"/>
        <v>256294.55033999999</v>
      </c>
      <c r="BY239" s="113">
        <f t="shared" si="478"/>
        <v>18646.817129999996</v>
      </c>
      <c r="BZ239" s="113">
        <f t="shared" si="479"/>
        <v>0</v>
      </c>
    </row>
    <row r="240" spans="1:78" s="2" customFormat="1" ht="12" customHeight="1" x14ac:dyDescent="0.25">
      <c r="A240" s="18">
        <f t="shared" si="397"/>
        <v>236</v>
      </c>
      <c r="B240" s="6" t="s">
        <v>199</v>
      </c>
      <c r="C240" s="10">
        <f t="shared" si="398"/>
        <v>3103.2</v>
      </c>
      <c r="D240" s="7">
        <v>3103.2</v>
      </c>
      <c r="E240" s="7">
        <v>0</v>
      </c>
      <c r="F240" s="7">
        <v>314</v>
      </c>
      <c r="G240" s="18" t="s">
        <v>216</v>
      </c>
      <c r="H240" s="16">
        <v>7</v>
      </c>
      <c r="I240" s="16" t="s">
        <v>275</v>
      </c>
      <c r="J240" s="9">
        <v>23.45</v>
      </c>
      <c r="K240" s="17">
        <v>4.32</v>
      </c>
      <c r="L240" s="17">
        <v>4.8899999999999997</v>
      </c>
      <c r="M240" s="17">
        <v>7.16</v>
      </c>
      <c r="N240" s="17">
        <v>4.1900000000000004</v>
      </c>
      <c r="O240" s="17">
        <v>2.67</v>
      </c>
      <c r="P240" s="17">
        <v>0</v>
      </c>
      <c r="Q240" s="17">
        <v>0</v>
      </c>
      <c r="R240" s="17">
        <v>0.22</v>
      </c>
      <c r="S240" s="3">
        <v>40</v>
      </c>
      <c r="T240" s="3">
        <v>40</v>
      </c>
      <c r="U240" s="3">
        <v>2604.04</v>
      </c>
      <c r="V240" s="17">
        <v>195.98199600000001</v>
      </c>
      <c r="W240" s="3">
        <v>42.3</v>
      </c>
      <c r="X240" s="3">
        <v>2604.04</v>
      </c>
      <c r="Y240" s="17">
        <v>7.85</v>
      </c>
      <c r="Z240" s="4">
        <v>0</v>
      </c>
      <c r="AA240" s="17">
        <v>4.71</v>
      </c>
      <c r="AB240" s="17">
        <v>10.67</v>
      </c>
      <c r="AC240" s="17">
        <v>14</v>
      </c>
      <c r="AD240" s="5">
        <f t="shared" si="480"/>
        <v>436620.24</v>
      </c>
      <c r="AE240" s="17">
        <f t="shared" si="481"/>
        <v>80434.944000000003</v>
      </c>
      <c r="AF240" s="17">
        <f t="shared" si="482"/>
        <v>91047.887999999977</v>
      </c>
      <c r="AG240" s="17">
        <f t="shared" si="483"/>
        <v>133313.47200000001</v>
      </c>
      <c r="AH240" s="17">
        <f t="shared" si="484"/>
        <v>78014.448000000004</v>
      </c>
      <c r="AI240" s="17">
        <f t="shared" si="485"/>
        <v>49713.263999999996</v>
      </c>
      <c r="AJ240" s="17">
        <f t="shared" si="486"/>
        <v>0</v>
      </c>
      <c r="AK240" s="17">
        <f t="shared" si="487"/>
        <v>0</v>
      </c>
      <c r="AL240" s="17">
        <f t="shared" si="488"/>
        <v>4096.2240000000002</v>
      </c>
      <c r="AN240" s="96">
        <f>SUMIF('Page 1'!$L:$L,$B:$B,'Page 1'!$S:$S)</f>
        <v>33.17</v>
      </c>
      <c r="AO240" s="237">
        <f>SUMIF(СиР!$T$25:$Z$25,$AN$5:$AN$244,СиР!$T$26:$Z$26)</f>
        <v>13.89</v>
      </c>
      <c r="AP240" s="238"/>
      <c r="AQ240" s="96">
        <f>SUMIF(СиР!$T$25:$Z$25,$AN$5:$AN$244,СиР!$T$28:$Z$28)</f>
        <v>5.9</v>
      </c>
      <c r="AR240" s="96">
        <f>SUMIF(СиР!$T$25:$Z$25,$AN$5:$AN$244,СиР!$T$29:$Z$29)</f>
        <v>1.53</v>
      </c>
      <c r="AS240" s="96">
        <f>SUMIF(СиР!$T$25:$Z$25,$AN$5:$AN$244,СиР!$T$30:$Z$30)</f>
        <v>0.32</v>
      </c>
      <c r="AT240" s="96">
        <f>SUMIF(СиР!$T$25:$Z$25,$AN$5:$AN$244,СиР!$T$31:$Z$31)</f>
        <v>0.6</v>
      </c>
      <c r="AU240" s="96">
        <f>SUMIF(СиР!$T$25:$Z$25,$AN$5:$AN$244,СиР!$T$32:$Z$32)</f>
        <v>5.01</v>
      </c>
      <c r="AV240" s="96">
        <f>SUMIF(СиР!$T$25:$Z$25,$AN$5:$AN$244,СиР!$T$33:$Z$33)</f>
        <v>4.99</v>
      </c>
      <c r="AW240" s="96">
        <f>SUMIF(СиР!$T$25:$Z$25,$AN$5:$AN$244,СиР!$T$34:$Z$34)</f>
        <v>0</v>
      </c>
      <c r="AX240" s="96">
        <f>SUMIF(СиР!$T$25:$Z$25,$AN$5:$AN$244,СиР!$T$35:$Z$35)</f>
        <v>0</v>
      </c>
      <c r="AY240" s="96">
        <f>SUMIF(СиР!$T$25:$Z$25,$AN$5:$AN$244,СиР!$T$36:$Z$36)</f>
        <v>0</v>
      </c>
      <c r="AZ240" s="98">
        <f>SUMIF(СиР!$T$25:$Z$25,$AN$5:$AN$244,СиР!$T$37:$Z$37)</f>
        <v>0.93</v>
      </c>
      <c r="BA240" s="96">
        <f t="shared" si="467"/>
        <v>37.581610000000005</v>
      </c>
      <c r="BB240" s="237">
        <f t="shared" si="384"/>
        <v>15.737370000000004</v>
      </c>
      <c r="BC240" s="238">
        <f t="shared" si="385"/>
        <v>0</v>
      </c>
      <c r="BD240" s="96">
        <f t="shared" si="386"/>
        <v>6.6847000000000012</v>
      </c>
      <c r="BE240" s="96">
        <f t="shared" si="387"/>
        <v>1.7334900000000002</v>
      </c>
      <c r="BF240" s="96">
        <f t="shared" si="388"/>
        <v>0.36256000000000005</v>
      </c>
      <c r="BG240" s="96">
        <f t="shared" si="389"/>
        <v>0.67980000000000007</v>
      </c>
      <c r="BH240" s="96">
        <f t="shared" si="390"/>
        <v>5.6763300000000001</v>
      </c>
      <c r="BI240" s="96">
        <f t="shared" si="391"/>
        <v>5.65367</v>
      </c>
      <c r="BJ240" s="96">
        <f t="shared" si="392"/>
        <v>0</v>
      </c>
      <c r="BK240" s="96">
        <f t="shared" si="393"/>
        <v>0</v>
      </c>
      <c r="BL240" s="96">
        <f t="shared" si="394"/>
        <v>0</v>
      </c>
      <c r="BM240" s="98">
        <f t="shared" si="395"/>
        <v>1.0536900000000002</v>
      </c>
      <c r="BN240" s="113">
        <f t="shared" si="396"/>
        <v>1372098.8095200001</v>
      </c>
      <c r="BO240" s="250">
        <f t="shared" si="468"/>
        <v>574568.96184000012</v>
      </c>
      <c r="BP240" s="250">
        <f t="shared" si="469"/>
        <v>0</v>
      </c>
      <c r="BQ240" s="113">
        <f t="shared" si="470"/>
        <v>244057.37040000001</v>
      </c>
      <c r="BR240" s="113">
        <f t="shared" si="471"/>
        <v>63289.453679999999</v>
      </c>
      <c r="BS240" s="113">
        <f t="shared" si="472"/>
        <v>13237.009919999999</v>
      </c>
      <c r="BT240" s="113">
        <f t="shared" si="473"/>
        <v>24819.393600000003</v>
      </c>
      <c r="BU240" s="113">
        <f t="shared" si="474"/>
        <v>207241.93655999997</v>
      </c>
      <c r="BV240" s="113">
        <f t="shared" si="475"/>
        <v>206414.62344</v>
      </c>
      <c r="BW240" s="113">
        <f t="shared" si="476"/>
        <v>0</v>
      </c>
      <c r="BX240" s="113">
        <f t="shared" si="477"/>
        <v>0</v>
      </c>
      <c r="BY240" s="113">
        <f t="shared" si="478"/>
        <v>0</v>
      </c>
      <c r="BZ240" s="113">
        <f t="shared" si="479"/>
        <v>38470.060080000003</v>
      </c>
    </row>
    <row r="241" spans="1:78" s="2" customFormat="1" ht="12" customHeight="1" x14ac:dyDescent="0.25">
      <c r="A241" s="18">
        <f t="shared" si="397"/>
        <v>237</v>
      </c>
      <c r="B241" s="6" t="s">
        <v>200</v>
      </c>
      <c r="C241" s="10">
        <f t="shared" si="398"/>
        <v>358.6</v>
      </c>
      <c r="D241" s="7">
        <v>358.6</v>
      </c>
      <c r="E241" s="7">
        <v>0</v>
      </c>
      <c r="F241" s="7">
        <v>0</v>
      </c>
      <c r="G241" s="18" t="s">
        <v>216</v>
      </c>
      <c r="H241" s="16">
        <v>9</v>
      </c>
      <c r="I241" s="16" t="s">
        <v>275</v>
      </c>
      <c r="J241" s="9">
        <v>19.37</v>
      </c>
      <c r="K241" s="17">
        <v>2.86</v>
      </c>
      <c r="L241" s="17">
        <v>3.7399999999999998</v>
      </c>
      <c r="M241" s="17">
        <v>6.5</v>
      </c>
      <c r="N241" s="17">
        <v>4</v>
      </c>
      <c r="O241" s="17">
        <v>2.0499999999999998</v>
      </c>
      <c r="P241" s="17">
        <v>0</v>
      </c>
      <c r="Q241" s="17">
        <v>0</v>
      </c>
      <c r="R241" s="17">
        <v>0.22</v>
      </c>
      <c r="S241" s="3">
        <v>40</v>
      </c>
      <c r="T241" s="3">
        <v>0</v>
      </c>
      <c r="U241" s="3">
        <v>0</v>
      </c>
      <c r="V241" s="17">
        <v>0</v>
      </c>
      <c r="W241" s="3">
        <v>0</v>
      </c>
      <c r="X241" s="3">
        <v>0</v>
      </c>
      <c r="Y241" s="17">
        <v>7.85</v>
      </c>
      <c r="Z241" s="17">
        <v>6.87</v>
      </c>
      <c r="AA241" s="17">
        <v>4.71</v>
      </c>
      <c r="AB241" s="17">
        <v>10.67</v>
      </c>
      <c r="AC241" s="17">
        <v>14</v>
      </c>
      <c r="AD241" s="5">
        <f t="shared" si="480"/>
        <v>41676.492000000006</v>
      </c>
      <c r="AE241" s="17">
        <f t="shared" si="481"/>
        <v>6153.576</v>
      </c>
      <c r="AF241" s="17">
        <f t="shared" si="482"/>
        <v>8046.9840000000004</v>
      </c>
      <c r="AG241" s="17">
        <f t="shared" si="483"/>
        <v>13985.400000000001</v>
      </c>
      <c r="AH241" s="17">
        <f t="shared" si="484"/>
        <v>8606.4000000000015</v>
      </c>
      <c r="AI241" s="17">
        <f t="shared" si="485"/>
        <v>4410.78</v>
      </c>
      <c r="AJ241" s="17">
        <f t="shared" si="486"/>
        <v>0</v>
      </c>
      <c r="AK241" s="17">
        <f t="shared" si="487"/>
        <v>0</v>
      </c>
      <c r="AL241" s="17">
        <f t="shared" si="488"/>
        <v>473.35200000000009</v>
      </c>
      <c r="AN241" s="96">
        <f>SUMIF('Page 1'!$L:$L,$B:$B,'Page 1'!$S:$S)</f>
        <v>26.91</v>
      </c>
      <c r="AO241" s="237">
        <f>SUMIF(СиР!$T$25:$Z$25,$AN$5:$AN$244,СиР!$T$26:$Z$26)</f>
        <v>7.81</v>
      </c>
      <c r="AP241" s="238"/>
      <c r="AQ241" s="96">
        <f>SUMIF(СиР!$T$25:$Z$25,$AN$5:$AN$244,СиР!$T$28:$Z$28)</f>
        <v>8.4499999999999993</v>
      </c>
      <c r="AR241" s="96">
        <f>SUMIF(СиР!$T$25:$Z$25,$AN$5:$AN$244,СиР!$T$29:$Z$29)</f>
        <v>1.53</v>
      </c>
      <c r="AS241" s="96">
        <f>SUMIF(СиР!$T$25:$Z$25,$AN$5:$AN$244,СиР!$T$30:$Z$30)</f>
        <v>0.18</v>
      </c>
      <c r="AT241" s="96">
        <f>SUMIF(СиР!$T$25:$Z$25,$AN$5:$AN$244,СиР!$T$31:$Z$31)</f>
        <v>0.48</v>
      </c>
      <c r="AU241" s="96">
        <f>SUMIF(СиР!$T$25:$Z$25,$AN$5:$AN$244,СиР!$T$32:$Z$32)</f>
        <v>4.93</v>
      </c>
      <c r="AV241" s="96">
        <f>SUMIF(СиР!$T$25:$Z$25,$AN$5:$AN$244,СиР!$T$33:$Z$33)</f>
        <v>2.6</v>
      </c>
      <c r="AW241" s="96">
        <f>SUMIF(СиР!$T$25:$Z$25,$AN$5:$AN$244,СиР!$T$34:$Z$34)</f>
        <v>0</v>
      </c>
      <c r="AX241" s="96">
        <f>SUMIF(СиР!$T$25:$Z$25,$AN$5:$AN$244,СиР!$T$35:$Z$35)</f>
        <v>0</v>
      </c>
      <c r="AY241" s="96">
        <f>SUMIF(СиР!$T$25:$Z$25,$AN$5:$AN$244,СиР!$T$36:$Z$36)</f>
        <v>0</v>
      </c>
      <c r="AZ241" s="98">
        <f>SUMIF(СиР!$T$25:$Z$25,$AN$5:$AN$244,СиР!$T$37:$Z$37)</f>
        <v>0.93</v>
      </c>
      <c r="BA241" s="96">
        <f t="shared" si="467"/>
        <v>30.48903</v>
      </c>
      <c r="BB241" s="237">
        <f t="shared" si="384"/>
        <v>8.8487299999999998</v>
      </c>
      <c r="BC241" s="238">
        <f t="shared" si="385"/>
        <v>0</v>
      </c>
      <c r="BD241" s="96">
        <f t="shared" si="386"/>
        <v>9.5738499999999984</v>
      </c>
      <c r="BE241" s="96">
        <f t="shared" si="387"/>
        <v>1.73349</v>
      </c>
      <c r="BF241" s="96">
        <f t="shared" si="388"/>
        <v>0.20393999999999998</v>
      </c>
      <c r="BG241" s="96">
        <f t="shared" si="389"/>
        <v>0.54383999999999999</v>
      </c>
      <c r="BH241" s="96">
        <f t="shared" si="390"/>
        <v>5.5856899999999996</v>
      </c>
      <c r="BI241" s="96">
        <f t="shared" si="391"/>
        <v>2.9458000000000002</v>
      </c>
      <c r="BJ241" s="96">
        <f t="shared" si="392"/>
        <v>0</v>
      </c>
      <c r="BK241" s="96">
        <f t="shared" si="393"/>
        <v>0</v>
      </c>
      <c r="BL241" s="96">
        <f t="shared" si="394"/>
        <v>0</v>
      </c>
      <c r="BM241" s="98">
        <f t="shared" si="395"/>
        <v>1.05369</v>
      </c>
      <c r="BN241" s="113">
        <f t="shared" si="396"/>
        <v>128633.51358000001</v>
      </c>
      <c r="BO241" s="250">
        <f t="shared" si="468"/>
        <v>37332.877780000003</v>
      </c>
      <c r="BP241" s="250">
        <f t="shared" si="469"/>
        <v>0</v>
      </c>
      <c r="BQ241" s="113">
        <f t="shared" si="470"/>
        <v>40392.166100000002</v>
      </c>
      <c r="BR241" s="113">
        <f t="shared" si="471"/>
        <v>7313.61114</v>
      </c>
      <c r="BS241" s="113">
        <f t="shared" si="472"/>
        <v>860.4248399999999</v>
      </c>
      <c r="BT241" s="113">
        <f t="shared" si="473"/>
        <v>2294.4662400000002</v>
      </c>
      <c r="BU241" s="113">
        <f t="shared" si="474"/>
        <v>23566.08034</v>
      </c>
      <c r="BV241" s="113">
        <f t="shared" si="475"/>
        <v>12428.358800000002</v>
      </c>
      <c r="BW241" s="113">
        <f t="shared" si="476"/>
        <v>0</v>
      </c>
      <c r="BX241" s="113">
        <f t="shared" si="477"/>
        <v>0</v>
      </c>
      <c r="BY241" s="113">
        <f t="shared" si="478"/>
        <v>0</v>
      </c>
      <c r="BZ241" s="113">
        <f t="shared" si="479"/>
        <v>4445.5283399999998</v>
      </c>
    </row>
    <row r="242" spans="1:78" s="2" customFormat="1" ht="12" customHeight="1" x14ac:dyDescent="0.25">
      <c r="A242" s="18">
        <f t="shared" si="397"/>
        <v>238</v>
      </c>
      <c r="B242" s="6" t="s">
        <v>201</v>
      </c>
      <c r="C242" s="10">
        <f t="shared" si="398"/>
        <v>499.5</v>
      </c>
      <c r="D242" s="7">
        <v>499.5</v>
      </c>
      <c r="E242" s="7">
        <v>0</v>
      </c>
      <c r="F242" s="7">
        <v>60</v>
      </c>
      <c r="G242" s="18" t="s">
        <v>215</v>
      </c>
      <c r="H242" s="16">
        <v>9</v>
      </c>
      <c r="I242" s="16" t="s">
        <v>274</v>
      </c>
      <c r="J242" s="9">
        <v>15</v>
      </c>
      <c r="K242" s="17">
        <v>0</v>
      </c>
      <c r="L242" s="17">
        <v>3</v>
      </c>
      <c r="M242" s="17">
        <v>5.73</v>
      </c>
      <c r="N242" s="17">
        <v>4</v>
      </c>
      <c r="O242" s="17">
        <v>2.0499999999999998</v>
      </c>
      <c r="P242" s="17">
        <v>0</v>
      </c>
      <c r="Q242" s="17">
        <v>0</v>
      </c>
      <c r="R242" s="17">
        <v>0.22</v>
      </c>
      <c r="S242" s="3">
        <v>0</v>
      </c>
      <c r="T242" s="3">
        <v>0</v>
      </c>
      <c r="U242" s="3">
        <v>0</v>
      </c>
      <c r="V242" s="17">
        <v>0</v>
      </c>
      <c r="W242" s="3">
        <v>0</v>
      </c>
      <c r="X242" s="3">
        <v>2604.04</v>
      </c>
      <c r="Y242" s="17">
        <v>7.85</v>
      </c>
      <c r="Z242" s="4">
        <v>0</v>
      </c>
      <c r="AA242" s="17">
        <v>4.71</v>
      </c>
      <c r="AB242" s="17">
        <v>10.67</v>
      </c>
      <c r="AC242" s="17">
        <v>14</v>
      </c>
      <c r="AD242" s="5">
        <f t="shared" si="480"/>
        <v>44955</v>
      </c>
      <c r="AE242" s="17">
        <f t="shared" si="481"/>
        <v>0</v>
      </c>
      <c r="AF242" s="17">
        <f t="shared" si="482"/>
        <v>8991</v>
      </c>
      <c r="AG242" s="17">
        <f t="shared" si="483"/>
        <v>17172.810000000001</v>
      </c>
      <c r="AH242" s="17">
        <f t="shared" si="484"/>
        <v>11988</v>
      </c>
      <c r="AI242" s="17">
        <f t="shared" si="485"/>
        <v>6143.8499999999995</v>
      </c>
      <c r="AJ242" s="17">
        <f t="shared" si="486"/>
        <v>0</v>
      </c>
      <c r="AK242" s="17">
        <f t="shared" si="487"/>
        <v>0</v>
      </c>
      <c r="AL242" s="17">
        <f t="shared" si="488"/>
        <v>659.34</v>
      </c>
      <c r="AM242" s="99" t="s">
        <v>1515</v>
      </c>
      <c r="AN242" s="96">
        <f>SUMIF('Page 1'!$L:$L,$B:$B,'Page 1'!$S:$S)</f>
        <v>15</v>
      </c>
      <c r="AO242" s="96">
        <f t="shared" ref="AO242:AO244" si="489">K242/$J242*$AN242</f>
        <v>0</v>
      </c>
      <c r="AP242" s="96">
        <f t="shared" ref="AP242:AP244" si="490">L242/$J242*$AN242</f>
        <v>3</v>
      </c>
      <c r="AQ242" s="96">
        <f t="shared" ref="AQ242:AQ244" si="491">M242/$J242*$AN242</f>
        <v>5.73</v>
      </c>
      <c r="AR242" s="96"/>
      <c r="AS242" s="96"/>
      <c r="AT242" s="96"/>
      <c r="AU242" s="96">
        <f t="shared" ref="AU242:AU244" si="492">N242/$J242*$AN242</f>
        <v>4</v>
      </c>
      <c r="AV242" s="96">
        <f t="shared" ref="AV242:AV244" si="493">O242/$J242*$AN242</f>
        <v>2.0499999999999998</v>
      </c>
      <c r="AW242" s="96">
        <f t="shared" ref="AW242:AW244" si="494">P242/$J242*$AN242</f>
        <v>0</v>
      </c>
      <c r="AX242" s="96">
        <f t="shared" ref="AX242:AX244" si="495">Q242/$J242*$AN242</f>
        <v>0</v>
      </c>
      <c r="AY242" s="96"/>
      <c r="AZ242" s="98">
        <f t="shared" ref="AZ242:AZ244" si="496">R242/$J242*$AN242</f>
        <v>0.22</v>
      </c>
      <c r="BA242" s="96">
        <f t="shared" ref="BA242:BA243" si="497">AN242</f>
        <v>15</v>
      </c>
      <c r="BB242" s="96">
        <f t="shared" si="384"/>
        <v>0</v>
      </c>
      <c r="BC242" s="96">
        <f t="shared" si="385"/>
        <v>3</v>
      </c>
      <c r="BD242" s="96">
        <f t="shared" si="386"/>
        <v>5.73</v>
      </c>
      <c r="BE242" s="96">
        <f t="shared" si="387"/>
        <v>0</v>
      </c>
      <c r="BF242" s="96">
        <f t="shared" si="388"/>
        <v>0</v>
      </c>
      <c r="BG242" s="96">
        <f t="shared" si="389"/>
        <v>0</v>
      </c>
      <c r="BH242" s="96">
        <f t="shared" si="390"/>
        <v>4</v>
      </c>
      <c r="BI242" s="96">
        <f t="shared" si="391"/>
        <v>2.0499999999999998</v>
      </c>
      <c r="BJ242" s="96">
        <f t="shared" si="392"/>
        <v>0</v>
      </c>
      <c r="BK242" s="96">
        <f t="shared" si="393"/>
        <v>0</v>
      </c>
      <c r="BL242" s="96">
        <f t="shared" si="394"/>
        <v>0</v>
      </c>
      <c r="BM242" s="98">
        <f t="shared" si="395"/>
        <v>0.22</v>
      </c>
      <c r="BN242" s="113">
        <f t="shared" si="396"/>
        <v>89909.999999999985</v>
      </c>
      <c r="BO242" s="113">
        <f t="shared" ref="BO242:BO244" si="498">(BB242*10+AO242*2)*$C242</f>
        <v>0</v>
      </c>
      <c r="BP242" s="113">
        <f t="shared" ref="BP242:BP244" si="499">(BC242*10+AP242*2)*$C242</f>
        <v>17982</v>
      </c>
      <c r="BQ242" s="113">
        <f t="shared" ref="BQ242:BQ244" si="500">(BD242*10+AQ242*2)*$C242</f>
        <v>34345.620000000003</v>
      </c>
      <c r="BR242" s="113">
        <f t="shared" ref="BR242:BR244" si="501">(BE242*10+AR242*2)*$C242</f>
        <v>0</v>
      </c>
      <c r="BS242" s="113">
        <f t="shared" ref="BS242:BS244" si="502">(BF242*10+AS242*2)*$C242</f>
        <v>0</v>
      </c>
      <c r="BT242" s="113">
        <f t="shared" ref="BT242:BT244" si="503">(BG242*10+AT242*2)*$C242</f>
        <v>0</v>
      </c>
      <c r="BU242" s="113">
        <f t="shared" ref="BU242:BU244" si="504">(BH242*10+AU242*2)*$C242</f>
        <v>23976</v>
      </c>
      <c r="BV242" s="113">
        <f t="shared" ref="BV242:BV244" si="505">(BI242*10+AV242*2)*$C242</f>
        <v>12287.7</v>
      </c>
      <c r="BW242" s="113">
        <f t="shared" ref="BW242:BW244" si="506">(BJ242*10+AW242*2)*$C242</f>
        <v>0</v>
      </c>
      <c r="BX242" s="113">
        <f t="shared" ref="BX242:BX244" si="507">(BK242*10+AX242*2)*$C242</f>
        <v>0</v>
      </c>
      <c r="BY242" s="113">
        <f t="shared" ref="BY242:BY244" si="508">(BL242*10+AY242*2)*$C242</f>
        <v>0</v>
      </c>
      <c r="BZ242" s="113">
        <f t="shared" ref="BZ242:BZ244" si="509">(BM242*10+AZ242*2)*$C242</f>
        <v>1318.68</v>
      </c>
    </row>
    <row r="243" spans="1:78" s="2" customFormat="1" ht="12" customHeight="1" x14ac:dyDescent="0.25">
      <c r="A243" s="18">
        <f t="shared" si="397"/>
        <v>239</v>
      </c>
      <c r="B243" s="6" t="s">
        <v>202</v>
      </c>
      <c r="C243" s="10">
        <f t="shared" si="398"/>
        <v>265.5</v>
      </c>
      <c r="D243" s="7">
        <v>265.5</v>
      </c>
      <c r="E243" s="7">
        <v>0</v>
      </c>
      <c r="F243" s="7">
        <v>39.299999999999997</v>
      </c>
      <c r="G243" s="18" t="s">
        <v>215</v>
      </c>
      <c r="H243" s="16">
        <v>8</v>
      </c>
      <c r="I243" s="16" t="s">
        <v>274</v>
      </c>
      <c r="J243" s="9">
        <v>19.940000000000001</v>
      </c>
      <c r="K243" s="17">
        <v>2.86</v>
      </c>
      <c r="L243" s="17">
        <v>3.7399999999999998</v>
      </c>
      <c r="M243" s="17">
        <v>6.5</v>
      </c>
      <c r="N243" s="17">
        <v>4.17</v>
      </c>
      <c r="O243" s="17">
        <v>2.67</v>
      </c>
      <c r="P243" s="17">
        <v>0</v>
      </c>
      <c r="Q243" s="17">
        <v>0</v>
      </c>
      <c r="R243" s="17">
        <v>0</v>
      </c>
      <c r="S243" s="3">
        <v>0</v>
      </c>
      <c r="T243" s="3">
        <v>0</v>
      </c>
      <c r="U243" s="3">
        <v>0</v>
      </c>
      <c r="V243" s="17">
        <v>0</v>
      </c>
      <c r="W243" s="3">
        <v>0</v>
      </c>
      <c r="X243" s="3">
        <v>2604.04</v>
      </c>
      <c r="Y243" s="17">
        <v>0</v>
      </c>
      <c r="Z243" s="4">
        <v>0</v>
      </c>
      <c r="AA243" s="17">
        <v>4.71</v>
      </c>
      <c r="AB243" s="17">
        <v>10.67</v>
      </c>
      <c r="AC243" s="17">
        <v>14</v>
      </c>
      <c r="AD243" s="5">
        <f t="shared" si="480"/>
        <v>31764.420000000006</v>
      </c>
      <c r="AE243" s="17">
        <f t="shared" si="481"/>
        <v>4555.9799999999996</v>
      </c>
      <c r="AF243" s="17">
        <f t="shared" si="482"/>
        <v>5957.82</v>
      </c>
      <c r="AG243" s="17">
        <f t="shared" si="483"/>
        <v>10354.5</v>
      </c>
      <c r="AH243" s="17">
        <f t="shared" si="484"/>
        <v>6642.8099999999995</v>
      </c>
      <c r="AI243" s="17">
        <f t="shared" si="485"/>
        <v>4253.3099999999995</v>
      </c>
      <c r="AJ243" s="17">
        <f t="shared" si="486"/>
        <v>0</v>
      </c>
      <c r="AK243" s="17">
        <f t="shared" si="487"/>
        <v>0</v>
      </c>
      <c r="AL243" s="17">
        <f t="shared" si="488"/>
        <v>0</v>
      </c>
      <c r="AM243" s="99" t="s">
        <v>1515</v>
      </c>
      <c r="AN243" s="96">
        <f>SUMIF('Page 1'!$L:$L,$B:$B,'Page 1'!$S:$S)</f>
        <v>19.940000000000001</v>
      </c>
      <c r="AO243" s="96">
        <f t="shared" si="489"/>
        <v>2.86</v>
      </c>
      <c r="AP243" s="96">
        <f t="shared" si="490"/>
        <v>3.7399999999999998</v>
      </c>
      <c r="AQ243" s="96">
        <f t="shared" si="491"/>
        <v>6.5000000000000009</v>
      </c>
      <c r="AR243" s="96"/>
      <c r="AS243" s="96"/>
      <c r="AT243" s="96"/>
      <c r="AU243" s="96">
        <f t="shared" si="492"/>
        <v>4.17</v>
      </c>
      <c r="AV243" s="96">
        <f t="shared" si="493"/>
        <v>2.67</v>
      </c>
      <c r="AW243" s="96">
        <f t="shared" si="494"/>
        <v>0</v>
      </c>
      <c r="AX243" s="96">
        <f t="shared" si="495"/>
        <v>0</v>
      </c>
      <c r="AY243" s="96"/>
      <c r="AZ243" s="98">
        <f t="shared" si="496"/>
        <v>0</v>
      </c>
      <c r="BA243" s="96">
        <f t="shared" si="497"/>
        <v>19.940000000000001</v>
      </c>
      <c r="BB243" s="96">
        <f t="shared" si="384"/>
        <v>2.86</v>
      </c>
      <c r="BC243" s="96">
        <f t="shared" si="385"/>
        <v>3.7399999999999993</v>
      </c>
      <c r="BD243" s="96">
        <f t="shared" si="386"/>
        <v>6.5</v>
      </c>
      <c r="BE243" s="96">
        <f t="shared" si="387"/>
        <v>0</v>
      </c>
      <c r="BF243" s="96">
        <f t="shared" si="388"/>
        <v>0</v>
      </c>
      <c r="BG243" s="96">
        <f t="shared" si="389"/>
        <v>0</v>
      </c>
      <c r="BH243" s="96">
        <f t="shared" si="390"/>
        <v>4.17</v>
      </c>
      <c r="BI243" s="96">
        <f t="shared" si="391"/>
        <v>2.67</v>
      </c>
      <c r="BJ243" s="96">
        <f t="shared" si="392"/>
        <v>0</v>
      </c>
      <c r="BK243" s="96">
        <f t="shared" si="393"/>
        <v>0</v>
      </c>
      <c r="BL243" s="96">
        <f t="shared" si="394"/>
        <v>0</v>
      </c>
      <c r="BM243" s="98">
        <f t="shared" si="395"/>
        <v>0</v>
      </c>
      <c r="BN243" s="113">
        <f t="shared" si="396"/>
        <v>63528.84</v>
      </c>
      <c r="BO243" s="113">
        <f t="shared" si="498"/>
        <v>9111.9600000000009</v>
      </c>
      <c r="BP243" s="113">
        <f t="shared" si="499"/>
        <v>11915.639999999998</v>
      </c>
      <c r="BQ243" s="113">
        <f t="shared" si="500"/>
        <v>20709</v>
      </c>
      <c r="BR243" s="113">
        <f t="shared" si="501"/>
        <v>0</v>
      </c>
      <c r="BS243" s="113">
        <f t="shared" si="502"/>
        <v>0</v>
      </c>
      <c r="BT243" s="113">
        <f t="shared" si="503"/>
        <v>0</v>
      </c>
      <c r="BU243" s="113">
        <f t="shared" si="504"/>
        <v>13285.62</v>
      </c>
      <c r="BV243" s="113">
        <f t="shared" si="505"/>
        <v>8506.619999999999</v>
      </c>
      <c r="BW243" s="113">
        <f t="shared" si="506"/>
        <v>0</v>
      </c>
      <c r="BX243" s="113">
        <f t="shared" si="507"/>
        <v>0</v>
      </c>
      <c r="BY243" s="113">
        <f t="shared" si="508"/>
        <v>0</v>
      </c>
      <c r="BZ243" s="113">
        <f t="shared" si="509"/>
        <v>0</v>
      </c>
    </row>
    <row r="244" spans="1:78" s="2" customFormat="1" ht="12" customHeight="1" x14ac:dyDescent="0.25">
      <c r="A244" s="18">
        <f t="shared" si="397"/>
        <v>240</v>
      </c>
      <c r="B244" s="6" t="s">
        <v>203</v>
      </c>
      <c r="C244" s="10">
        <f t="shared" si="398"/>
        <v>175.5</v>
      </c>
      <c r="D244" s="7">
        <v>175.5</v>
      </c>
      <c r="E244" s="7">
        <v>0</v>
      </c>
      <c r="F244" s="7">
        <v>39.799999999999997</v>
      </c>
      <c r="G244" s="18" t="s">
        <v>215</v>
      </c>
      <c r="H244" s="16">
        <v>8</v>
      </c>
      <c r="I244" s="16" t="s">
        <v>274</v>
      </c>
      <c r="J244" s="9">
        <v>19.940000000000001</v>
      </c>
      <c r="K244" s="17">
        <v>2.86</v>
      </c>
      <c r="L244" s="17">
        <v>3.7399999999999998</v>
      </c>
      <c r="M244" s="17">
        <v>6.5</v>
      </c>
      <c r="N244" s="17">
        <v>4.17</v>
      </c>
      <c r="O244" s="17">
        <v>2.67</v>
      </c>
      <c r="P244" s="17">
        <v>0</v>
      </c>
      <c r="Q244" s="17">
        <v>0</v>
      </c>
      <c r="R244" s="17">
        <v>0</v>
      </c>
      <c r="S244" s="3">
        <v>0</v>
      </c>
      <c r="T244" s="3">
        <v>0</v>
      </c>
      <c r="U244" s="3">
        <v>0</v>
      </c>
      <c r="V244" s="17">
        <v>0</v>
      </c>
      <c r="W244" s="3">
        <v>0</v>
      </c>
      <c r="X244" s="3">
        <v>2604.04</v>
      </c>
      <c r="Y244" s="17">
        <v>0</v>
      </c>
      <c r="Z244" s="4">
        <v>0</v>
      </c>
      <c r="AA244" s="17">
        <v>4.71</v>
      </c>
      <c r="AB244" s="17">
        <v>10.67</v>
      </c>
      <c r="AC244" s="17">
        <v>14</v>
      </c>
      <c r="AD244" s="5">
        <f t="shared" si="480"/>
        <v>20996.82</v>
      </c>
      <c r="AE244" s="17">
        <f t="shared" si="481"/>
        <v>3011.58</v>
      </c>
      <c r="AF244" s="17">
        <f t="shared" si="482"/>
        <v>3938.2200000000003</v>
      </c>
      <c r="AG244" s="17">
        <f t="shared" si="483"/>
        <v>6844.5</v>
      </c>
      <c r="AH244" s="17">
        <f t="shared" si="484"/>
        <v>4391.01</v>
      </c>
      <c r="AI244" s="17">
        <f t="shared" si="485"/>
        <v>2811.5099999999998</v>
      </c>
      <c r="AJ244" s="17">
        <f t="shared" si="486"/>
        <v>0</v>
      </c>
      <c r="AK244" s="17">
        <f t="shared" si="487"/>
        <v>0</v>
      </c>
      <c r="AL244" s="17">
        <f t="shared" si="488"/>
        <v>0</v>
      </c>
      <c r="AM244" s="99" t="s">
        <v>1515</v>
      </c>
      <c r="AN244" s="96">
        <f>SUMIF('Page 1'!$L:$L,$B:$B,'Page 1'!$S:$S)</f>
        <v>19.940000000000001</v>
      </c>
      <c r="AO244" s="96">
        <f t="shared" si="489"/>
        <v>2.86</v>
      </c>
      <c r="AP244" s="96">
        <f t="shared" si="490"/>
        <v>3.7399999999999998</v>
      </c>
      <c r="AQ244" s="96">
        <f t="shared" si="491"/>
        <v>6.5000000000000009</v>
      </c>
      <c r="AR244" s="96"/>
      <c r="AS244" s="96"/>
      <c r="AT244" s="96"/>
      <c r="AU244" s="96">
        <f t="shared" si="492"/>
        <v>4.17</v>
      </c>
      <c r="AV244" s="96">
        <f t="shared" si="493"/>
        <v>2.67</v>
      </c>
      <c r="AW244" s="96">
        <f t="shared" si="494"/>
        <v>0</v>
      </c>
      <c r="AX244" s="96">
        <f t="shared" si="495"/>
        <v>0</v>
      </c>
      <c r="AY244" s="96"/>
      <c r="AZ244" s="98">
        <f t="shared" si="496"/>
        <v>0</v>
      </c>
      <c r="BA244" s="96">
        <f>AN244</f>
        <v>19.940000000000001</v>
      </c>
      <c r="BB244" s="96">
        <f t="shared" si="384"/>
        <v>2.86</v>
      </c>
      <c r="BC244" s="96">
        <f t="shared" si="385"/>
        <v>3.7399999999999993</v>
      </c>
      <c r="BD244" s="96">
        <f t="shared" si="386"/>
        <v>6.5</v>
      </c>
      <c r="BE244" s="96">
        <f t="shared" si="387"/>
        <v>0</v>
      </c>
      <c r="BF244" s="96">
        <f t="shared" si="388"/>
        <v>0</v>
      </c>
      <c r="BG244" s="96">
        <f t="shared" si="389"/>
        <v>0</v>
      </c>
      <c r="BH244" s="96">
        <f t="shared" si="390"/>
        <v>4.17</v>
      </c>
      <c r="BI244" s="96">
        <f t="shared" si="391"/>
        <v>2.67</v>
      </c>
      <c r="BJ244" s="96">
        <f t="shared" si="392"/>
        <v>0</v>
      </c>
      <c r="BK244" s="96">
        <f t="shared" si="393"/>
        <v>0</v>
      </c>
      <c r="BL244" s="96">
        <f t="shared" si="394"/>
        <v>0</v>
      </c>
      <c r="BM244" s="98">
        <f t="shared" si="395"/>
        <v>0</v>
      </c>
      <c r="BN244" s="113">
        <f t="shared" si="396"/>
        <v>41993.639999999992</v>
      </c>
      <c r="BO244" s="113">
        <f t="shared" si="498"/>
        <v>6023.16</v>
      </c>
      <c r="BP244" s="113">
        <f t="shared" si="499"/>
        <v>7876.4399999999978</v>
      </c>
      <c r="BQ244" s="113">
        <f t="shared" si="500"/>
        <v>13689</v>
      </c>
      <c r="BR244" s="113">
        <f t="shared" si="501"/>
        <v>0</v>
      </c>
      <c r="BS244" s="113">
        <f t="shared" si="502"/>
        <v>0</v>
      </c>
      <c r="BT244" s="113">
        <f t="shared" si="503"/>
        <v>0</v>
      </c>
      <c r="BU244" s="113">
        <f t="shared" si="504"/>
        <v>8782.02</v>
      </c>
      <c r="BV244" s="113">
        <f t="shared" si="505"/>
        <v>5623.0199999999995</v>
      </c>
      <c r="BW244" s="113">
        <f t="shared" si="506"/>
        <v>0</v>
      </c>
      <c r="BX244" s="113">
        <f t="shared" si="507"/>
        <v>0</v>
      </c>
      <c r="BY244" s="113">
        <f t="shared" si="508"/>
        <v>0</v>
      </c>
      <c r="BZ244" s="113">
        <f t="shared" si="509"/>
        <v>0</v>
      </c>
    </row>
    <row r="245" spans="1:78" s="2" customFormat="1" ht="12" customHeight="1" x14ac:dyDescent="0.25">
      <c r="A245" s="222" t="s">
        <v>232</v>
      </c>
      <c r="B245" s="222"/>
      <c r="C245" s="10">
        <f>SUM(C5:C244)</f>
        <v>1044041.4269767073</v>
      </c>
      <c r="D245" s="10">
        <f>SUM(D5:D244)</f>
        <v>1005879.9169767066</v>
      </c>
      <c r="E245" s="10">
        <f>SUM(E5:E244)</f>
        <v>38161.509999999987</v>
      </c>
      <c r="F245" s="10">
        <f>SUM(F5:F244)</f>
        <v>168720.48</v>
      </c>
      <c r="G245" s="14" t="s">
        <v>211</v>
      </c>
      <c r="H245" s="15" t="s">
        <v>211</v>
      </c>
      <c r="I245" s="15" t="s">
        <v>211</v>
      </c>
      <c r="J245" s="15" t="s">
        <v>211</v>
      </c>
      <c r="K245" s="16" t="s">
        <v>211</v>
      </c>
      <c r="L245" s="16" t="s">
        <v>211</v>
      </c>
      <c r="M245" s="16" t="s">
        <v>211</v>
      </c>
      <c r="N245" s="16" t="s">
        <v>211</v>
      </c>
      <c r="O245" s="16" t="s">
        <v>211</v>
      </c>
      <c r="P245" s="16" t="s">
        <v>211</v>
      </c>
      <c r="Q245" s="16" t="s">
        <v>211</v>
      </c>
      <c r="R245" s="16" t="s">
        <v>211</v>
      </c>
      <c r="S245" s="15" t="s">
        <v>211</v>
      </c>
      <c r="T245" s="15" t="s">
        <v>211</v>
      </c>
      <c r="U245" s="15" t="s">
        <v>211</v>
      </c>
      <c r="V245" s="15" t="s">
        <v>211</v>
      </c>
      <c r="W245" s="15" t="s">
        <v>211</v>
      </c>
      <c r="X245" s="15" t="s">
        <v>211</v>
      </c>
      <c r="Y245" s="15" t="s">
        <v>211</v>
      </c>
      <c r="Z245" s="15" t="s">
        <v>211</v>
      </c>
      <c r="AA245" s="15" t="s">
        <v>211</v>
      </c>
      <c r="AB245" s="15" t="s">
        <v>211</v>
      </c>
      <c r="AC245" s="15" t="s">
        <v>211</v>
      </c>
      <c r="AD245" s="11">
        <f>SUM(AD5:AD244)</f>
        <v>247271433.56688061</v>
      </c>
      <c r="AE245" s="19">
        <f>SUM(AE5:AE244)</f>
        <v>30649795.412936825</v>
      </c>
      <c r="AF245" s="19">
        <f t="shared" ref="AF245:AL245" si="510">SUM(AF5:AF244)</f>
        <v>48468952.436050922</v>
      </c>
      <c r="AG245" s="19">
        <f t="shared" si="510"/>
        <v>73513131.717461213</v>
      </c>
      <c r="AH245" s="19">
        <f t="shared" si="510"/>
        <v>41360343.129054584</v>
      </c>
      <c r="AI245" s="19">
        <f t="shared" si="510"/>
        <v>19264402.053006567</v>
      </c>
      <c r="AJ245" s="19">
        <f t="shared" si="510"/>
        <v>7920345.2909420822</v>
      </c>
      <c r="AK245" s="19">
        <f t="shared" si="510"/>
        <v>25046847.434530322</v>
      </c>
      <c r="AL245" s="19">
        <f t="shared" si="510"/>
        <v>1047616.0928981132</v>
      </c>
      <c r="AN245" s="69"/>
      <c r="BO245" s="117"/>
      <c r="BP245" s="117"/>
      <c r="BQ245" s="117"/>
      <c r="BR245" s="117"/>
      <c r="BS245" s="117"/>
      <c r="BT245" s="117"/>
      <c r="BU245" s="117"/>
      <c r="BV245" s="117"/>
      <c r="BW245" s="117"/>
      <c r="BX245" s="117"/>
      <c r="BY245" s="117"/>
      <c r="BZ245" s="117"/>
    </row>
    <row r="254" spans="1:78" ht="12" customHeight="1" x14ac:dyDescent="0.25">
      <c r="J254" s="12"/>
    </row>
  </sheetData>
  <autoFilter ref="A4:BZ245"/>
  <mergeCells count="700">
    <mergeCell ref="BO235:BP235"/>
    <mergeCell ref="BO237:BP237"/>
    <mergeCell ref="BO238:BP238"/>
    <mergeCell ref="BO240:BP240"/>
    <mergeCell ref="BO241:BP241"/>
    <mergeCell ref="BO219:BP219"/>
    <mergeCell ref="BO220:BP220"/>
    <mergeCell ref="BO231:BP231"/>
    <mergeCell ref="BO232:BP232"/>
    <mergeCell ref="BO234:BP234"/>
    <mergeCell ref="BO202:BP202"/>
    <mergeCell ref="BO162:BP162"/>
    <mergeCell ref="BO164:BP164"/>
    <mergeCell ref="BO165:BP165"/>
    <mergeCell ref="BO166:BP166"/>
    <mergeCell ref="BO167:BP167"/>
    <mergeCell ref="BO196:BP196"/>
    <mergeCell ref="BO197:BP197"/>
    <mergeCell ref="BO198:BP198"/>
    <mergeCell ref="BO199:BP199"/>
    <mergeCell ref="BO200:BP200"/>
    <mergeCell ref="BO191:BP191"/>
    <mergeCell ref="BO192:BP192"/>
    <mergeCell ref="BO193:BP193"/>
    <mergeCell ref="BO194:BP194"/>
    <mergeCell ref="BO195:BP195"/>
    <mergeCell ref="BO184:BP184"/>
    <mergeCell ref="BO187:BP187"/>
    <mergeCell ref="BO188:BP188"/>
    <mergeCell ref="BO189:BP189"/>
    <mergeCell ref="BO135:BP135"/>
    <mergeCell ref="BO137:BP137"/>
    <mergeCell ref="BO143:BP143"/>
    <mergeCell ref="BO150:BP150"/>
    <mergeCell ref="BO103:BP103"/>
    <mergeCell ref="BO106:BP106"/>
    <mergeCell ref="BO107:BP107"/>
    <mergeCell ref="BO108:BP108"/>
    <mergeCell ref="BO109:BP109"/>
    <mergeCell ref="BO148:BP148"/>
    <mergeCell ref="BO149:BP149"/>
    <mergeCell ref="BO142:BP142"/>
    <mergeCell ref="BO144:BP144"/>
    <mergeCell ref="BO145:BP145"/>
    <mergeCell ref="BO146:BP146"/>
    <mergeCell ref="BO147:BP147"/>
    <mergeCell ref="BO136:BP136"/>
    <mergeCell ref="BO138:BP138"/>
    <mergeCell ref="BO139:BP139"/>
    <mergeCell ref="BO140:BP140"/>
    <mergeCell ref="BO141:BP141"/>
    <mergeCell ref="BO118:BP118"/>
    <mergeCell ref="BO119:BP119"/>
    <mergeCell ref="BB241:BC241"/>
    <mergeCell ref="BO33:BP33"/>
    <mergeCell ref="BO34:BP34"/>
    <mergeCell ref="BO45:BP45"/>
    <mergeCell ref="BO46:BP46"/>
    <mergeCell ref="BO47:BP47"/>
    <mergeCell ref="BO48:BP48"/>
    <mergeCell ref="BO49:BP49"/>
    <mergeCell ref="BO50:BP50"/>
    <mergeCell ref="BO51:BP51"/>
    <mergeCell ref="BO52:BP52"/>
    <mergeCell ref="BO53:BP53"/>
    <mergeCell ref="BO80:BP80"/>
    <mergeCell ref="BO82:BP82"/>
    <mergeCell ref="BO83:BP83"/>
    <mergeCell ref="BO86:BP86"/>
    <mergeCell ref="BB234:BC234"/>
    <mergeCell ref="BB235:BC235"/>
    <mergeCell ref="BB237:BC237"/>
    <mergeCell ref="BB238:BC238"/>
    <mergeCell ref="BB240:BC240"/>
    <mergeCell ref="BB208:BC208"/>
    <mergeCell ref="BB211:BC211"/>
    <mergeCell ref="BB213:BC213"/>
    <mergeCell ref="BB168:BC168"/>
    <mergeCell ref="BB169:BC169"/>
    <mergeCell ref="BB174:BC174"/>
    <mergeCell ref="BB175:BC175"/>
    <mergeCell ref="BB202:BC202"/>
    <mergeCell ref="BB192:BC192"/>
    <mergeCell ref="BB193:BC193"/>
    <mergeCell ref="BB194:BC194"/>
    <mergeCell ref="BB195:BC195"/>
    <mergeCell ref="BB196:BC196"/>
    <mergeCell ref="BB187:BC187"/>
    <mergeCell ref="BB188:BC188"/>
    <mergeCell ref="BB189:BC189"/>
    <mergeCell ref="BB190:BC190"/>
    <mergeCell ref="BB191:BC191"/>
    <mergeCell ref="BB180:BC180"/>
    <mergeCell ref="BB181:BC181"/>
    <mergeCell ref="BB162:BC162"/>
    <mergeCell ref="BB164:BC164"/>
    <mergeCell ref="BB165:BC165"/>
    <mergeCell ref="BB166:BC166"/>
    <mergeCell ref="BB167:BC167"/>
    <mergeCell ref="BB132:BC132"/>
    <mergeCell ref="BB135:BC135"/>
    <mergeCell ref="BB137:BC137"/>
    <mergeCell ref="BB143:BC143"/>
    <mergeCell ref="BB150:BC150"/>
    <mergeCell ref="BB144:BC144"/>
    <mergeCell ref="BB145:BC145"/>
    <mergeCell ref="BB146:BC146"/>
    <mergeCell ref="BB147:BC147"/>
    <mergeCell ref="BB148:BC148"/>
    <mergeCell ref="BB138:BC138"/>
    <mergeCell ref="BB139:BC139"/>
    <mergeCell ref="BB140:BC140"/>
    <mergeCell ref="BB141:BC141"/>
    <mergeCell ref="BB142:BC142"/>
    <mergeCell ref="BB86:BC86"/>
    <mergeCell ref="BB87:BC87"/>
    <mergeCell ref="BB88:BC88"/>
    <mergeCell ref="BB92:BC92"/>
    <mergeCell ref="BB93:BC93"/>
    <mergeCell ref="BO233:BP233"/>
    <mergeCell ref="BO236:BP236"/>
    <mergeCell ref="BO239:BP239"/>
    <mergeCell ref="BB33:BC33"/>
    <mergeCell ref="BB34:BC34"/>
    <mergeCell ref="BB45:BC45"/>
    <mergeCell ref="BB46:BC46"/>
    <mergeCell ref="BB47:BC47"/>
    <mergeCell ref="BB48:BC48"/>
    <mergeCell ref="BB49:BC49"/>
    <mergeCell ref="BB50:BC50"/>
    <mergeCell ref="BB51:BC51"/>
    <mergeCell ref="BB52:BC52"/>
    <mergeCell ref="BB53:BC53"/>
    <mergeCell ref="BB80:BC80"/>
    <mergeCell ref="BB82:BC82"/>
    <mergeCell ref="BO201:BP201"/>
    <mergeCell ref="BO209:BP209"/>
    <mergeCell ref="BO210:BP210"/>
    <mergeCell ref="BO212:BP212"/>
    <mergeCell ref="BO230:BP230"/>
    <mergeCell ref="BO203:BP203"/>
    <mergeCell ref="BO204:BP204"/>
    <mergeCell ref="BO205:BP205"/>
    <mergeCell ref="BO206:BP206"/>
    <mergeCell ref="BO207:BP207"/>
    <mergeCell ref="BO208:BP208"/>
    <mergeCell ref="BO211:BP211"/>
    <mergeCell ref="BO213:BP213"/>
    <mergeCell ref="BO215:BP215"/>
    <mergeCell ref="BO216:BP216"/>
    <mergeCell ref="BO217:BP217"/>
    <mergeCell ref="BO190:BP190"/>
    <mergeCell ref="BO179:BP179"/>
    <mergeCell ref="BO180:BP180"/>
    <mergeCell ref="BO181:BP181"/>
    <mergeCell ref="BO182:BP182"/>
    <mergeCell ref="BO183:BP183"/>
    <mergeCell ref="BO172:BP172"/>
    <mergeCell ref="BO173:BP173"/>
    <mergeCell ref="BO176:BP176"/>
    <mergeCell ref="BO177:BP177"/>
    <mergeCell ref="BO178:BP178"/>
    <mergeCell ref="BO174:BP174"/>
    <mergeCell ref="BO175:BP175"/>
    <mergeCell ref="BO163:BP163"/>
    <mergeCell ref="BO170:BP170"/>
    <mergeCell ref="BO171:BP171"/>
    <mergeCell ref="BO151:BP151"/>
    <mergeCell ref="BO152:BP152"/>
    <mergeCell ref="BO153:BP153"/>
    <mergeCell ref="BO154:BP154"/>
    <mergeCell ref="BO155:BP155"/>
    <mergeCell ref="BO156:BP156"/>
    <mergeCell ref="BO157:BP157"/>
    <mergeCell ref="BO158:BP158"/>
    <mergeCell ref="BO159:BP159"/>
    <mergeCell ref="BO160:BP160"/>
    <mergeCell ref="BO161:BP161"/>
    <mergeCell ref="BO168:BP168"/>
    <mergeCell ref="BO169:BP169"/>
    <mergeCell ref="BO127:BP127"/>
    <mergeCell ref="BO133:BP133"/>
    <mergeCell ref="BO134:BP134"/>
    <mergeCell ref="BO120:BP120"/>
    <mergeCell ref="BO121:BP121"/>
    <mergeCell ref="BO122:BP122"/>
    <mergeCell ref="BO123:BP123"/>
    <mergeCell ref="BO124:BP124"/>
    <mergeCell ref="BO125:BP125"/>
    <mergeCell ref="BO126:BP126"/>
    <mergeCell ref="BO128:BP128"/>
    <mergeCell ref="BO129:BP129"/>
    <mergeCell ref="BO130:BP130"/>
    <mergeCell ref="BO131:BP131"/>
    <mergeCell ref="BO132:BP132"/>
    <mergeCell ref="BO104:BP104"/>
    <mergeCell ref="BO105:BP105"/>
    <mergeCell ref="BO115:BP115"/>
    <mergeCell ref="BO116:BP116"/>
    <mergeCell ref="BO117:BP117"/>
    <mergeCell ref="BO110:BP110"/>
    <mergeCell ref="BO111:BP111"/>
    <mergeCell ref="BO112:BP112"/>
    <mergeCell ref="BO113:BP113"/>
    <mergeCell ref="BO114:BP114"/>
    <mergeCell ref="BO97:BP97"/>
    <mergeCell ref="BO98:BP98"/>
    <mergeCell ref="BO99:BP99"/>
    <mergeCell ref="BO100:BP100"/>
    <mergeCell ref="BO101:BP101"/>
    <mergeCell ref="BO84:BP84"/>
    <mergeCell ref="BO89:BP89"/>
    <mergeCell ref="BO90:BP90"/>
    <mergeCell ref="BO91:BP91"/>
    <mergeCell ref="BO96:BP96"/>
    <mergeCell ref="BO87:BP87"/>
    <mergeCell ref="BO88:BP88"/>
    <mergeCell ref="BO92:BP92"/>
    <mergeCell ref="BO93:BP93"/>
    <mergeCell ref="BO94:BP94"/>
    <mergeCell ref="BO95:BP95"/>
    <mergeCell ref="BO76:BP76"/>
    <mergeCell ref="BO77:BP77"/>
    <mergeCell ref="BO78:BP78"/>
    <mergeCell ref="BO79:BP79"/>
    <mergeCell ref="BO81:BP81"/>
    <mergeCell ref="BO71:BP71"/>
    <mergeCell ref="BO72:BP72"/>
    <mergeCell ref="BO73:BP73"/>
    <mergeCell ref="BO74:BP74"/>
    <mergeCell ref="BO75:BP75"/>
    <mergeCell ref="BO66:BP66"/>
    <mergeCell ref="BO67:BP67"/>
    <mergeCell ref="BO68:BP68"/>
    <mergeCell ref="BO69:BP69"/>
    <mergeCell ref="BO70:BP70"/>
    <mergeCell ref="BO43:BP43"/>
    <mergeCell ref="BO44:BP44"/>
    <mergeCell ref="BO56:BP56"/>
    <mergeCell ref="BO57:BP57"/>
    <mergeCell ref="BO65:BP65"/>
    <mergeCell ref="BO29:BP29"/>
    <mergeCell ref="BO39:BP39"/>
    <mergeCell ref="BO40:BP40"/>
    <mergeCell ref="BO41:BP41"/>
    <mergeCell ref="BO42:BP42"/>
    <mergeCell ref="BO24:BP24"/>
    <mergeCell ref="BO25:BP25"/>
    <mergeCell ref="BO26:BP26"/>
    <mergeCell ref="BO27:BP27"/>
    <mergeCell ref="BO28:BP28"/>
    <mergeCell ref="BO19:BP19"/>
    <mergeCell ref="BO20:BP20"/>
    <mergeCell ref="BO21:BP21"/>
    <mergeCell ref="BO22:BP22"/>
    <mergeCell ref="BO23:BP23"/>
    <mergeCell ref="BB236:BC236"/>
    <mergeCell ref="BB239:BC239"/>
    <mergeCell ref="BO5:BP5"/>
    <mergeCell ref="BO6:BP6"/>
    <mergeCell ref="BO7:BP7"/>
    <mergeCell ref="BO8:BP8"/>
    <mergeCell ref="BO9:BP9"/>
    <mergeCell ref="BO10:BP10"/>
    <mergeCell ref="BO11:BP11"/>
    <mergeCell ref="BO12:BP12"/>
    <mergeCell ref="BO13:BP13"/>
    <mergeCell ref="BO14:BP14"/>
    <mergeCell ref="BO15:BP15"/>
    <mergeCell ref="BO16:BP16"/>
    <mergeCell ref="BO17:BP17"/>
    <mergeCell ref="BO18:BP18"/>
    <mergeCell ref="BB209:BC209"/>
    <mergeCell ref="BB210:BC210"/>
    <mergeCell ref="BB212:BC212"/>
    <mergeCell ref="BB230:BC230"/>
    <mergeCell ref="BB233:BC233"/>
    <mergeCell ref="BB217:BC217"/>
    <mergeCell ref="BB219:BC219"/>
    <mergeCell ref="BB220:BC220"/>
    <mergeCell ref="BB231:BC231"/>
    <mergeCell ref="BB232:BC232"/>
    <mergeCell ref="BB197:BC197"/>
    <mergeCell ref="BB198:BC198"/>
    <mergeCell ref="BB199:BC199"/>
    <mergeCell ref="BB200:BC200"/>
    <mergeCell ref="BB201:BC201"/>
    <mergeCell ref="BB215:BC215"/>
    <mergeCell ref="BB216:BC216"/>
    <mergeCell ref="BB203:BC203"/>
    <mergeCell ref="BB204:BC204"/>
    <mergeCell ref="BB205:BC205"/>
    <mergeCell ref="BB206:BC206"/>
    <mergeCell ref="BB207:BC207"/>
    <mergeCell ref="BB182:BC182"/>
    <mergeCell ref="BB183:BC183"/>
    <mergeCell ref="BB184:BC184"/>
    <mergeCell ref="BB173:BC173"/>
    <mergeCell ref="BB176:BC176"/>
    <mergeCell ref="BB177:BC177"/>
    <mergeCell ref="BB178:BC178"/>
    <mergeCell ref="BB179:BC179"/>
    <mergeCell ref="BB149:BC149"/>
    <mergeCell ref="BB163:BC163"/>
    <mergeCell ref="BB170:BC170"/>
    <mergeCell ref="BB171:BC171"/>
    <mergeCell ref="BB172:BC172"/>
    <mergeCell ref="BB151:BC151"/>
    <mergeCell ref="BB152:BC152"/>
    <mergeCell ref="BB153:BC153"/>
    <mergeCell ref="BB154:BC154"/>
    <mergeCell ref="BB155:BC155"/>
    <mergeCell ref="BB156:BC156"/>
    <mergeCell ref="BB157:BC157"/>
    <mergeCell ref="BB158:BC158"/>
    <mergeCell ref="BB159:BC159"/>
    <mergeCell ref="BB160:BC160"/>
    <mergeCell ref="BB161:BC161"/>
    <mergeCell ref="BB119:BC119"/>
    <mergeCell ref="BB127:BC127"/>
    <mergeCell ref="BB133:BC133"/>
    <mergeCell ref="BB134:BC134"/>
    <mergeCell ref="BB136:BC136"/>
    <mergeCell ref="BB120:BC120"/>
    <mergeCell ref="BB121:BC121"/>
    <mergeCell ref="BB122:BC122"/>
    <mergeCell ref="BB123:BC123"/>
    <mergeCell ref="BB124:BC124"/>
    <mergeCell ref="BB125:BC125"/>
    <mergeCell ref="BB126:BC126"/>
    <mergeCell ref="BB128:BC128"/>
    <mergeCell ref="BB129:BC129"/>
    <mergeCell ref="BB130:BC130"/>
    <mergeCell ref="BB131:BC131"/>
    <mergeCell ref="BB105:BC105"/>
    <mergeCell ref="BB115:BC115"/>
    <mergeCell ref="BB116:BC116"/>
    <mergeCell ref="BB117:BC117"/>
    <mergeCell ref="BB118:BC118"/>
    <mergeCell ref="BB106:BC106"/>
    <mergeCell ref="BB107:BC107"/>
    <mergeCell ref="BB108:BC108"/>
    <mergeCell ref="BB109:BC109"/>
    <mergeCell ref="BB110:BC110"/>
    <mergeCell ref="BB111:BC111"/>
    <mergeCell ref="BB112:BC112"/>
    <mergeCell ref="BB113:BC113"/>
    <mergeCell ref="BB114:BC114"/>
    <mergeCell ref="BB98:BC98"/>
    <mergeCell ref="BB99:BC99"/>
    <mergeCell ref="BB100:BC100"/>
    <mergeCell ref="BB101:BC101"/>
    <mergeCell ref="BB104:BC104"/>
    <mergeCell ref="BB103:BC103"/>
    <mergeCell ref="BB89:BC89"/>
    <mergeCell ref="BB90:BC90"/>
    <mergeCell ref="BB91:BC91"/>
    <mergeCell ref="BB96:BC96"/>
    <mergeCell ref="BB97:BC97"/>
    <mergeCell ref="BB94:BC94"/>
    <mergeCell ref="BB95:BC95"/>
    <mergeCell ref="BB77:BC77"/>
    <mergeCell ref="BB78:BC78"/>
    <mergeCell ref="BB79:BC79"/>
    <mergeCell ref="BB81:BC81"/>
    <mergeCell ref="BB84:BC84"/>
    <mergeCell ref="BB83:BC83"/>
    <mergeCell ref="BB72:BC72"/>
    <mergeCell ref="BB73:BC73"/>
    <mergeCell ref="BB74:BC74"/>
    <mergeCell ref="BB75:BC75"/>
    <mergeCell ref="BB76:BC76"/>
    <mergeCell ref="BB67:BC67"/>
    <mergeCell ref="BB68:BC68"/>
    <mergeCell ref="BB69:BC69"/>
    <mergeCell ref="BB70:BC70"/>
    <mergeCell ref="BB71:BC71"/>
    <mergeCell ref="BB44:BC44"/>
    <mergeCell ref="BB56:BC56"/>
    <mergeCell ref="BB57:BC57"/>
    <mergeCell ref="BB65:BC65"/>
    <mergeCell ref="BB66:BC66"/>
    <mergeCell ref="BB39:BC39"/>
    <mergeCell ref="BB40:BC40"/>
    <mergeCell ref="BB41:BC41"/>
    <mergeCell ref="BB42:BC42"/>
    <mergeCell ref="BB43:BC43"/>
    <mergeCell ref="BB25:BC25"/>
    <mergeCell ref="BB26:BC26"/>
    <mergeCell ref="BB27:BC27"/>
    <mergeCell ref="BB28:BC28"/>
    <mergeCell ref="BB29:BC29"/>
    <mergeCell ref="BB20:BC20"/>
    <mergeCell ref="BB21:BC21"/>
    <mergeCell ref="BB22:BC22"/>
    <mergeCell ref="BB23:BC23"/>
    <mergeCell ref="BB24:BC24"/>
    <mergeCell ref="BB15:BC15"/>
    <mergeCell ref="BB16:BC16"/>
    <mergeCell ref="BB17:BC17"/>
    <mergeCell ref="BB18:BC18"/>
    <mergeCell ref="BB19:BC19"/>
    <mergeCell ref="BB10:BC10"/>
    <mergeCell ref="BB11:BC11"/>
    <mergeCell ref="BB12:BC12"/>
    <mergeCell ref="BB13:BC13"/>
    <mergeCell ref="BB14:BC14"/>
    <mergeCell ref="BB5:BC5"/>
    <mergeCell ref="BB6:BC6"/>
    <mergeCell ref="BB7:BC7"/>
    <mergeCell ref="BB8:BC8"/>
    <mergeCell ref="BB9:BC9"/>
    <mergeCell ref="BN1:BN4"/>
    <mergeCell ref="BO1:BZ1"/>
    <mergeCell ref="BQ2:BQ4"/>
    <mergeCell ref="BR2:BR4"/>
    <mergeCell ref="BS2:BS4"/>
    <mergeCell ref="BT2:BT4"/>
    <mergeCell ref="BU2:BU4"/>
    <mergeCell ref="BV2:BV4"/>
    <mergeCell ref="BW2:BW4"/>
    <mergeCell ref="BX2:BX4"/>
    <mergeCell ref="BY2:BY4"/>
    <mergeCell ref="BZ2:BZ4"/>
    <mergeCell ref="BO2:BO4"/>
    <mergeCell ref="BP2:BP4"/>
    <mergeCell ref="AO230:AP230"/>
    <mergeCell ref="AO231:AP231"/>
    <mergeCell ref="AO217:AP217"/>
    <mergeCell ref="AO219:AP219"/>
    <mergeCell ref="AO220:AP220"/>
    <mergeCell ref="AO212:AP212"/>
    <mergeCell ref="AO213:AP213"/>
    <mergeCell ref="AO215:AP215"/>
    <mergeCell ref="AO216:AP216"/>
    <mergeCell ref="AO237:AP237"/>
    <mergeCell ref="AO238:AP238"/>
    <mergeCell ref="AO239:AP239"/>
    <mergeCell ref="AO240:AP240"/>
    <mergeCell ref="AO241:AP241"/>
    <mergeCell ref="AO232:AP232"/>
    <mergeCell ref="AO233:AP233"/>
    <mergeCell ref="AO234:AP234"/>
    <mergeCell ref="AO235:AP235"/>
    <mergeCell ref="AO236:AP236"/>
    <mergeCell ref="AO210:AP210"/>
    <mergeCell ref="AO211:AP211"/>
    <mergeCell ref="AO202:AP202"/>
    <mergeCell ref="AO203:AP203"/>
    <mergeCell ref="AO204:AP204"/>
    <mergeCell ref="AO205:AP205"/>
    <mergeCell ref="AO206:AP206"/>
    <mergeCell ref="AO197:AP197"/>
    <mergeCell ref="AO198:AP198"/>
    <mergeCell ref="AO199:AP199"/>
    <mergeCell ref="AO200:AP200"/>
    <mergeCell ref="AO201:AP201"/>
    <mergeCell ref="AO207:AP207"/>
    <mergeCell ref="AO208:AP208"/>
    <mergeCell ref="AO209:AP209"/>
    <mergeCell ref="AO192:AP192"/>
    <mergeCell ref="AO193:AP193"/>
    <mergeCell ref="AO194:AP194"/>
    <mergeCell ref="AO195:AP195"/>
    <mergeCell ref="AO196:AP196"/>
    <mergeCell ref="AO187:AP187"/>
    <mergeCell ref="AO188:AP188"/>
    <mergeCell ref="AO189:AP189"/>
    <mergeCell ref="AO190:AP190"/>
    <mergeCell ref="AO191:AP191"/>
    <mergeCell ref="AO182:AP182"/>
    <mergeCell ref="AO183:AP183"/>
    <mergeCell ref="AO184:AP184"/>
    <mergeCell ref="AO177:AP177"/>
    <mergeCell ref="AO178:AP178"/>
    <mergeCell ref="AO179:AP179"/>
    <mergeCell ref="AO180:AP180"/>
    <mergeCell ref="AO181:AP181"/>
    <mergeCell ref="AO172:AP172"/>
    <mergeCell ref="AO173:AP173"/>
    <mergeCell ref="AO174:AP174"/>
    <mergeCell ref="AO175:AP175"/>
    <mergeCell ref="AO176:AP176"/>
    <mergeCell ref="AO167:AP167"/>
    <mergeCell ref="AO168:AP168"/>
    <mergeCell ref="AO169:AP169"/>
    <mergeCell ref="AO170:AP170"/>
    <mergeCell ref="AO171:AP171"/>
    <mergeCell ref="AO162:AP162"/>
    <mergeCell ref="AO163:AP163"/>
    <mergeCell ref="AO164:AP164"/>
    <mergeCell ref="AO165:AP165"/>
    <mergeCell ref="AO166:AP166"/>
    <mergeCell ref="AO157:AP157"/>
    <mergeCell ref="AO158:AP158"/>
    <mergeCell ref="AO159:AP159"/>
    <mergeCell ref="AO160:AP160"/>
    <mergeCell ref="AO161:AP161"/>
    <mergeCell ref="AO152:AP152"/>
    <mergeCell ref="AO153:AP153"/>
    <mergeCell ref="AO154:AP154"/>
    <mergeCell ref="AO155:AP155"/>
    <mergeCell ref="AO156:AP156"/>
    <mergeCell ref="AO147:AP147"/>
    <mergeCell ref="AO148:AP148"/>
    <mergeCell ref="AO149:AP149"/>
    <mergeCell ref="AO150:AP150"/>
    <mergeCell ref="AO151:AP151"/>
    <mergeCell ref="AO142:AP142"/>
    <mergeCell ref="AO143:AP143"/>
    <mergeCell ref="AO144:AP144"/>
    <mergeCell ref="AO145:AP145"/>
    <mergeCell ref="AO146:AP146"/>
    <mergeCell ref="AO137:AP137"/>
    <mergeCell ref="AO138:AP138"/>
    <mergeCell ref="AO139:AP139"/>
    <mergeCell ref="AO140:AP140"/>
    <mergeCell ref="AO141:AP141"/>
    <mergeCell ref="AO132:AP132"/>
    <mergeCell ref="AO133:AP133"/>
    <mergeCell ref="AO134:AP134"/>
    <mergeCell ref="AO135:AP135"/>
    <mergeCell ref="AO136:AP136"/>
    <mergeCell ref="AO127:AP127"/>
    <mergeCell ref="AO128:AP128"/>
    <mergeCell ref="AO129:AP129"/>
    <mergeCell ref="AO130:AP130"/>
    <mergeCell ref="AO131:AP131"/>
    <mergeCell ref="AO122:AP122"/>
    <mergeCell ref="AO123:AP123"/>
    <mergeCell ref="AO124:AP124"/>
    <mergeCell ref="AO125:AP125"/>
    <mergeCell ref="AO126:AP126"/>
    <mergeCell ref="AO117:AP117"/>
    <mergeCell ref="AO118:AP118"/>
    <mergeCell ref="AO119:AP119"/>
    <mergeCell ref="AO120:AP120"/>
    <mergeCell ref="AO121:AP121"/>
    <mergeCell ref="AO112:AP112"/>
    <mergeCell ref="AO113:AP113"/>
    <mergeCell ref="AO114:AP114"/>
    <mergeCell ref="AO115:AP115"/>
    <mergeCell ref="AO116:AP116"/>
    <mergeCell ref="AO107:AP107"/>
    <mergeCell ref="AO108:AP108"/>
    <mergeCell ref="AO109:AP109"/>
    <mergeCell ref="AO110:AP110"/>
    <mergeCell ref="AO111:AP111"/>
    <mergeCell ref="AO103:AP103"/>
    <mergeCell ref="AO104:AP104"/>
    <mergeCell ref="AO105:AP105"/>
    <mergeCell ref="AO106:AP106"/>
    <mergeCell ref="AO97:AP97"/>
    <mergeCell ref="AO98:AP98"/>
    <mergeCell ref="AO99:AP99"/>
    <mergeCell ref="AO100:AP100"/>
    <mergeCell ref="AO101:AP101"/>
    <mergeCell ref="AO92:AP92"/>
    <mergeCell ref="AO93:AP93"/>
    <mergeCell ref="AO94:AP94"/>
    <mergeCell ref="AO95:AP95"/>
    <mergeCell ref="AO96:AP96"/>
    <mergeCell ref="AO87:AP87"/>
    <mergeCell ref="AO88:AP88"/>
    <mergeCell ref="AO89:AP89"/>
    <mergeCell ref="AO90:AP90"/>
    <mergeCell ref="AO91:AP91"/>
    <mergeCell ref="AO82:AP82"/>
    <mergeCell ref="AO83:AP83"/>
    <mergeCell ref="AO84:AP84"/>
    <mergeCell ref="AO86:AP86"/>
    <mergeCell ref="AO77:AP77"/>
    <mergeCell ref="AO78:AP78"/>
    <mergeCell ref="AO79:AP79"/>
    <mergeCell ref="AO80:AP80"/>
    <mergeCell ref="AO81:AP81"/>
    <mergeCell ref="AO72:AP72"/>
    <mergeCell ref="AO73:AP73"/>
    <mergeCell ref="AO74:AP74"/>
    <mergeCell ref="AO75:AP75"/>
    <mergeCell ref="AO76:AP76"/>
    <mergeCell ref="AO67:AP67"/>
    <mergeCell ref="AO68:AP68"/>
    <mergeCell ref="AO69:AP69"/>
    <mergeCell ref="AO70:AP70"/>
    <mergeCell ref="AO71:AP71"/>
    <mergeCell ref="AO65:AP65"/>
    <mergeCell ref="AO66:AP66"/>
    <mergeCell ref="AO57:AP57"/>
    <mergeCell ref="AO52:AP52"/>
    <mergeCell ref="AO53:AP53"/>
    <mergeCell ref="AO56:AP56"/>
    <mergeCell ref="AO47:AP47"/>
    <mergeCell ref="AO48:AP48"/>
    <mergeCell ref="AO49:AP49"/>
    <mergeCell ref="AO50:AP50"/>
    <mergeCell ref="AO51:AP51"/>
    <mergeCell ref="AO42:AP42"/>
    <mergeCell ref="AO43:AP43"/>
    <mergeCell ref="AO44:AP44"/>
    <mergeCell ref="AO45:AP45"/>
    <mergeCell ref="AO46:AP46"/>
    <mergeCell ref="AO39:AP39"/>
    <mergeCell ref="AO40:AP40"/>
    <mergeCell ref="AO41:AP41"/>
    <mergeCell ref="AO33:AP33"/>
    <mergeCell ref="AO34:AP34"/>
    <mergeCell ref="AO26:AP26"/>
    <mergeCell ref="AO27:AP27"/>
    <mergeCell ref="AO29:AP29"/>
    <mergeCell ref="AO21:AP21"/>
    <mergeCell ref="AO22:AP22"/>
    <mergeCell ref="AO23:AP23"/>
    <mergeCell ref="AO24:AP24"/>
    <mergeCell ref="AO25:AP25"/>
    <mergeCell ref="AO16:AP16"/>
    <mergeCell ref="AO17:AP17"/>
    <mergeCell ref="AO18:AP18"/>
    <mergeCell ref="AO19:AP19"/>
    <mergeCell ref="AO20:AP20"/>
    <mergeCell ref="AO28:AP28"/>
    <mergeCell ref="AW2:AW4"/>
    <mergeCell ref="AO5:AP5"/>
    <mergeCell ref="AO6:AP6"/>
    <mergeCell ref="AO7:AP7"/>
    <mergeCell ref="AO8:AP8"/>
    <mergeCell ref="AO9:AP9"/>
    <mergeCell ref="AO10:AP10"/>
    <mergeCell ref="AO11:AP11"/>
    <mergeCell ref="AO12:AP12"/>
    <mergeCell ref="AO13:AP13"/>
    <mergeCell ref="AO14:AP14"/>
    <mergeCell ref="AO15:AP15"/>
    <mergeCell ref="AX2:AX4"/>
    <mergeCell ref="AY2:AY4"/>
    <mergeCell ref="AZ2:AZ4"/>
    <mergeCell ref="BB1:BM1"/>
    <mergeCell ref="BB2:BB4"/>
    <mergeCell ref="BC2:BC4"/>
    <mergeCell ref="BD2:BD4"/>
    <mergeCell ref="BE2:BE4"/>
    <mergeCell ref="BF2:BF4"/>
    <mergeCell ref="BG2:BG4"/>
    <mergeCell ref="BI2:BI4"/>
    <mergeCell ref="BJ2:BJ4"/>
    <mergeCell ref="BK2:BK4"/>
    <mergeCell ref="BL2:BL4"/>
    <mergeCell ref="BM2:BM4"/>
    <mergeCell ref="AO1:AZ1"/>
    <mergeCell ref="BA1:BA3"/>
    <mergeCell ref="BH2:BH4"/>
    <mergeCell ref="AB2:AB3"/>
    <mergeCell ref="AC2:AC3"/>
    <mergeCell ref="S1:AC1"/>
    <mergeCell ref="AD1:AD4"/>
    <mergeCell ref="AE1:AL1"/>
    <mergeCell ref="AE2:AE4"/>
    <mergeCell ref="AF2:AF4"/>
    <mergeCell ref="AG2:AG4"/>
    <mergeCell ref="AH2:AH4"/>
    <mergeCell ref="AI2:AI4"/>
    <mergeCell ref="AJ2:AJ4"/>
    <mergeCell ref="AK2:AK4"/>
    <mergeCell ref="AL2:AL4"/>
    <mergeCell ref="T2:V2"/>
    <mergeCell ref="W2:W3"/>
    <mergeCell ref="X2:X3"/>
    <mergeCell ref="Y2:Z2"/>
    <mergeCell ref="AA2:AA3"/>
    <mergeCell ref="A245:B245"/>
    <mergeCell ref="N2:N4"/>
    <mergeCell ref="O2:O4"/>
    <mergeCell ref="P2:P4"/>
    <mergeCell ref="Q2:Q4"/>
    <mergeCell ref="R2:R4"/>
    <mergeCell ref="S2:S3"/>
    <mergeCell ref="H1:H4"/>
    <mergeCell ref="I1:I4"/>
    <mergeCell ref="J1:J4"/>
    <mergeCell ref="K1:R1"/>
    <mergeCell ref="D2:D4"/>
    <mergeCell ref="E2:E4"/>
    <mergeCell ref="K2:K4"/>
    <mergeCell ref="L2:L4"/>
    <mergeCell ref="M2:M4"/>
    <mergeCell ref="A1:A4"/>
    <mergeCell ref="B1:B4"/>
    <mergeCell ref="C1:C4"/>
    <mergeCell ref="D1:E1"/>
    <mergeCell ref="F1:F4"/>
    <mergeCell ref="G1:G4"/>
    <mergeCell ref="AN1:AN4"/>
    <mergeCell ref="AO2:AO4"/>
    <mergeCell ref="AP2:AP4"/>
    <mergeCell ref="AQ2:AQ4"/>
    <mergeCell ref="AR2:AR4"/>
    <mergeCell ref="AS2:AS4"/>
    <mergeCell ref="AT2:AT4"/>
    <mergeCell ref="AU2:AU4"/>
    <mergeCell ref="AV2:AV4"/>
  </mergeCells>
  <pageMargins left="0.25" right="0.25" top="0.75" bottom="0.75" header="0.3" footer="0.3"/>
  <pageSetup paperSize="9" scale="2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4"/>
  <sheetViews>
    <sheetView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x14ac:dyDescent="0.25"/>
  <cols>
    <col min="1" max="1" width="5.7109375" style="22" customWidth="1"/>
    <col min="2" max="2" width="50.7109375" style="22" customWidth="1"/>
    <col min="3" max="3" width="14.85546875" style="22" customWidth="1"/>
    <col min="4" max="12" width="12.7109375" style="22" customWidth="1"/>
    <col min="13" max="23" width="10.7109375" style="22" customWidth="1"/>
    <col min="24" max="24" width="10.7109375" style="21" hidden="1" customWidth="1"/>
    <col min="25" max="16384" width="10.7109375" style="22"/>
  </cols>
  <sheetData>
    <row r="1" spans="1:24" ht="50.1" customHeight="1" x14ac:dyDescent="0.25">
      <c r="A1" s="251" t="s">
        <v>290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9"/>
    </row>
    <row r="3" spans="1:24" ht="12" customHeight="1" x14ac:dyDescent="0.25">
      <c r="A3" s="252" t="s">
        <v>204</v>
      </c>
      <c r="B3" s="252" t="s">
        <v>205</v>
      </c>
      <c r="C3" s="253" t="s">
        <v>305</v>
      </c>
      <c r="D3" s="255" t="s">
        <v>304</v>
      </c>
      <c r="E3" s="256" t="s">
        <v>225</v>
      </c>
      <c r="F3" s="256"/>
      <c r="G3" s="256"/>
      <c r="H3" s="256"/>
      <c r="I3" s="256"/>
      <c r="J3" s="256"/>
      <c r="K3" s="256"/>
      <c r="L3" s="257"/>
      <c r="M3" s="256" t="s">
        <v>301</v>
      </c>
      <c r="N3" s="256"/>
      <c r="O3" s="256"/>
      <c r="P3" s="256"/>
      <c r="Q3" s="256"/>
      <c r="R3" s="256"/>
      <c r="S3" s="256"/>
      <c r="T3" s="256"/>
      <c r="U3" s="256"/>
      <c r="V3" s="256"/>
      <c r="W3" s="32"/>
    </row>
    <row r="4" spans="1:24" ht="99.95" customHeight="1" x14ac:dyDescent="0.25">
      <c r="A4" s="252"/>
      <c r="B4" s="252"/>
      <c r="C4" s="254"/>
      <c r="D4" s="255"/>
      <c r="E4" s="23" t="s">
        <v>219</v>
      </c>
      <c r="F4" s="23" t="s">
        <v>220</v>
      </c>
      <c r="G4" s="23" t="s">
        <v>218</v>
      </c>
      <c r="H4" s="23" t="s">
        <v>221</v>
      </c>
      <c r="I4" s="23" t="s">
        <v>222</v>
      </c>
      <c r="J4" s="23" t="s">
        <v>223</v>
      </c>
      <c r="K4" s="23" t="s">
        <v>224</v>
      </c>
      <c r="L4" s="23" t="s">
        <v>226</v>
      </c>
      <c r="M4" s="23" t="s">
        <v>291</v>
      </c>
      <c r="N4" s="23" t="s">
        <v>292</v>
      </c>
      <c r="O4" s="23" t="s">
        <v>293</v>
      </c>
      <c r="P4" s="23" t="s">
        <v>294</v>
      </c>
      <c r="Q4" s="23" t="s">
        <v>295</v>
      </c>
      <c r="R4" s="23" t="s">
        <v>296</v>
      </c>
      <c r="S4" s="23" t="s">
        <v>297</v>
      </c>
      <c r="T4" s="23" t="s">
        <v>302</v>
      </c>
      <c r="U4" s="23" t="s">
        <v>300</v>
      </c>
      <c r="V4" s="23" t="s">
        <v>298</v>
      </c>
      <c r="W4" s="33"/>
    </row>
    <row r="5" spans="1:24" ht="24.95" customHeight="1" x14ac:dyDescent="0.25">
      <c r="A5" s="24">
        <v>1</v>
      </c>
      <c r="B5" s="25" t="s">
        <v>0</v>
      </c>
      <c r="C5" s="35">
        <f>SUMIF(План!$B:$B,$B$5,План!$J:$J)</f>
        <v>31</v>
      </c>
      <c r="D5" s="26">
        <f>SUM(E5:L5)</f>
        <v>111525.60000000002</v>
      </c>
      <c r="E5" s="27">
        <f>SUMIF(План!$B:$B,$B$5,План!$AE:$AE)</f>
        <v>18347.760000000002</v>
      </c>
      <c r="F5" s="27">
        <f>SUMIF(План!$B:$B,$B$5,План!$AF:$AF)</f>
        <v>23708.184000000001</v>
      </c>
      <c r="G5" s="27">
        <f>SUMIF(План!$B:$B,$B$5,План!$AG:$AG)</f>
        <v>32306.448000000004</v>
      </c>
      <c r="H5" s="27">
        <f>SUMIF(План!$B:$B,$B$5,План!$AH:$AH)</f>
        <v>24895.392</v>
      </c>
      <c r="I5" s="27">
        <f>SUMIF(План!$B:$B,$B$5,План!$AI:$AI)</f>
        <v>11332.44</v>
      </c>
      <c r="J5" s="27">
        <f>SUMIF(План!$B:$B,$B$5,План!$AJ:$AJ)</f>
        <v>0</v>
      </c>
      <c r="K5" s="27">
        <f>SUMIF(План!$B:$B,$B$5,План!$AK:$AK)</f>
        <v>0</v>
      </c>
      <c r="L5" s="27">
        <f>SUMIF(План!$B:$B,$B$5,План!$AL:$AL)</f>
        <v>935.37600000000009</v>
      </c>
      <c r="M5" s="28">
        <f>SUMIF(План!$B:$B,$B$5,План!$S:$S)</f>
        <v>40</v>
      </c>
      <c r="N5" s="28">
        <f>SUMIF(План!$B:$B,$B$5,План!$T:$T)</f>
        <v>40</v>
      </c>
      <c r="O5" s="28">
        <f>SUMIF(План!$B:$B,$B$5,План!$U:$U)</f>
        <v>2604.04</v>
      </c>
      <c r="P5" s="28">
        <f>SUMIF(План!$B:$B,$B$5,План!$W:$W)</f>
        <v>42.3</v>
      </c>
      <c r="Q5" s="28">
        <f>SUMIF(План!$B:$B,$B$5,План!$X:$X)</f>
        <v>2604.04</v>
      </c>
      <c r="R5" s="28">
        <f>SUMIF(План!$B:$B,$B$5,План!$Y:$Y)</f>
        <v>7.85</v>
      </c>
      <c r="S5" s="28">
        <f>SUMIF(План!$B:$B,$B$5,План!$Z:$Z)</f>
        <v>0</v>
      </c>
      <c r="T5" s="28">
        <f>SUMIF(План!$B:$B,$B$5,План!$AA:$AA)</f>
        <v>6.73</v>
      </c>
      <c r="U5" s="28">
        <f>SUMIF(План!$B:$B,$B$5,План!$AB:$AB)</f>
        <v>10.67</v>
      </c>
      <c r="V5" s="28">
        <f>SUMIF(План!$B:$B,$B$5,План!$AC:$AC)</f>
        <v>14</v>
      </c>
      <c r="W5" s="34"/>
      <c r="X5" s="20" t="s">
        <v>0</v>
      </c>
    </row>
    <row r="6" spans="1:24" ht="12" customHeight="1" x14ac:dyDescent="0.25">
      <c r="X6" s="20" t="s">
        <v>1</v>
      </c>
    </row>
    <row r="7" spans="1:24" ht="12" customHeight="1" x14ac:dyDescent="0.25">
      <c r="X7" s="20" t="s">
        <v>2</v>
      </c>
    </row>
    <row r="8" spans="1:24" ht="12" customHeight="1" x14ac:dyDescent="0.25">
      <c r="X8" s="20" t="s">
        <v>3</v>
      </c>
    </row>
    <row r="9" spans="1:24" ht="12" customHeight="1" x14ac:dyDescent="0.25">
      <c r="X9" s="20" t="s">
        <v>4</v>
      </c>
    </row>
    <row r="10" spans="1:24" ht="12" customHeight="1" x14ac:dyDescent="0.25">
      <c r="X10" s="20" t="s">
        <v>5</v>
      </c>
    </row>
    <row r="11" spans="1:24" ht="12" customHeight="1" x14ac:dyDescent="0.25">
      <c r="X11" s="20" t="s">
        <v>6</v>
      </c>
    </row>
    <row r="12" spans="1:24" ht="12" customHeight="1" x14ac:dyDescent="0.25">
      <c r="X12" s="20" t="s">
        <v>7</v>
      </c>
    </row>
    <row r="13" spans="1:24" ht="12" customHeight="1" x14ac:dyDescent="0.25">
      <c r="X13" s="20" t="s">
        <v>8</v>
      </c>
    </row>
    <row r="14" spans="1:24" ht="12" customHeight="1" x14ac:dyDescent="0.25">
      <c r="X14" s="20" t="s">
        <v>9</v>
      </c>
    </row>
    <row r="15" spans="1:24" ht="12" customHeight="1" x14ac:dyDescent="0.25">
      <c r="X15" s="20" t="s">
        <v>10</v>
      </c>
    </row>
    <row r="16" spans="1:24" ht="12" customHeight="1" x14ac:dyDescent="0.25">
      <c r="X16" s="20" t="s">
        <v>11</v>
      </c>
    </row>
    <row r="17" spans="24:24" ht="12" customHeight="1" x14ac:dyDescent="0.25">
      <c r="X17" s="20" t="s">
        <v>12</v>
      </c>
    </row>
    <row r="18" spans="24:24" ht="12" customHeight="1" x14ac:dyDescent="0.25">
      <c r="X18" s="20" t="s">
        <v>13</v>
      </c>
    </row>
    <row r="19" spans="24:24" ht="12" customHeight="1" x14ac:dyDescent="0.25">
      <c r="X19" s="20" t="s">
        <v>14</v>
      </c>
    </row>
    <row r="20" spans="24:24" ht="12" customHeight="1" x14ac:dyDescent="0.25">
      <c r="X20" s="20" t="s">
        <v>15</v>
      </c>
    </row>
    <row r="21" spans="24:24" ht="12" customHeight="1" x14ac:dyDescent="0.25">
      <c r="X21" s="20" t="s">
        <v>16</v>
      </c>
    </row>
    <row r="22" spans="24:24" ht="12" customHeight="1" x14ac:dyDescent="0.25">
      <c r="X22" s="20" t="s">
        <v>17</v>
      </c>
    </row>
    <row r="23" spans="24:24" ht="12" customHeight="1" x14ac:dyDescent="0.25">
      <c r="X23" s="20" t="s">
        <v>18</v>
      </c>
    </row>
    <row r="24" spans="24:24" ht="12" customHeight="1" x14ac:dyDescent="0.25">
      <c r="X24" s="20" t="s">
        <v>230</v>
      </c>
    </row>
    <row r="25" spans="24:24" ht="12" customHeight="1" x14ac:dyDescent="0.25">
      <c r="X25" s="20" t="s">
        <v>231</v>
      </c>
    </row>
    <row r="26" spans="24:24" ht="12" customHeight="1" x14ac:dyDescent="0.25">
      <c r="X26" s="20" t="s">
        <v>19</v>
      </c>
    </row>
    <row r="27" spans="24:24" ht="12" customHeight="1" x14ac:dyDescent="0.25">
      <c r="X27" s="20" t="s">
        <v>20</v>
      </c>
    </row>
    <row r="28" spans="24:24" ht="12" customHeight="1" x14ac:dyDescent="0.25">
      <c r="X28" s="20" t="s">
        <v>21</v>
      </c>
    </row>
    <row r="29" spans="24:24" ht="12" customHeight="1" x14ac:dyDescent="0.25">
      <c r="X29" s="20" t="s">
        <v>252</v>
      </c>
    </row>
    <row r="30" spans="24:24" ht="12" customHeight="1" x14ac:dyDescent="0.25">
      <c r="X30" s="20" t="s">
        <v>256</v>
      </c>
    </row>
    <row r="31" spans="24:24" ht="12" customHeight="1" x14ac:dyDescent="0.25">
      <c r="X31" s="20" t="s">
        <v>278</v>
      </c>
    </row>
    <row r="32" spans="24:24" ht="12" customHeight="1" x14ac:dyDescent="0.25">
      <c r="X32" s="20" t="s">
        <v>279</v>
      </c>
    </row>
    <row r="33" spans="24:24" ht="12" customHeight="1" x14ac:dyDescent="0.25">
      <c r="X33" s="20" t="s">
        <v>22</v>
      </c>
    </row>
    <row r="34" spans="24:24" ht="12" customHeight="1" x14ac:dyDescent="0.25">
      <c r="X34" s="20" t="s">
        <v>23</v>
      </c>
    </row>
    <row r="35" spans="24:24" ht="12" customHeight="1" x14ac:dyDescent="0.25">
      <c r="X35" s="20" t="s">
        <v>24</v>
      </c>
    </row>
    <row r="36" spans="24:24" ht="12" customHeight="1" x14ac:dyDescent="0.25">
      <c r="X36" s="20" t="s">
        <v>25</v>
      </c>
    </row>
    <row r="37" spans="24:24" ht="12" customHeight="1" x14ac:dyDescent="0.25">
      <c r="X37" s="20" t="s">
        <v>26</v>
      </c>
    </row>
    <row r="38" spans="24:24" ht="12" customHeight="1" x14ac:dyDescent="0.25">
      <c r="X38" s="20" t="s">
        <v>27</v>
      </c>
    </row>
    <row r="39" spans="24:24" ht="12" customHeight="1" x14ac:dyDescent="0.25">
      <c r="X39" s="20" t="s">
        <v>28</v>
      </c>
    </row>
    <row r="40" spans="24:24" ht="12" customHeight="1" x14ac:dyDescent="0.25">
      <c r="X40" s="20" t="s">
        <v>29</v>
      </c>
    </row>
    <row r="41" spans="24:24" ht="12" customHeight="1" x14ac:dyDescent="0.25">
      <c r="X41" s="20" t="s">
        <v>30</v>
      </c>
    </row>
    <row r="42" spans="24:24" ht="12" customHeight="1" x14ac:dyDescent="0.25">
      <c r="X42" s="20" t="s">
        <v>31</v>
      </c>
    </row>
    <row r="43" spans="24:24" ht="12" customHeight="1" x14ac:dyDescent="0.25">
      <c r="X43" s="20" t="s">
        <v>32</v>
      </c>
    </row>
    <row r="44" spans="24:24" ht="12" customHeight="1" x14ac:dyDescent="0.25">
      <c r="X44" s="20" t="s">
        <v>33</v>
      </c>
    </row>
    <row r="45" spans="24:24" ht="12" customHeight="1" x14ac:dyDescent="0.25">
      <c r="X45" s="20" t="s">
        <v>34</v>
      </c>
    </row>
    <row r="46" spans="24:24" ht="12" customHeight="1" x14ac:dyDescent="0.25">
      <c r="X46" s="20" t="s">
        <v>35</v>
      </c>
    </row>
    <row r="47" spans="24:24" ht="12" customHeight="1" x14ac:dyDescent="0.25">
      <c r="X47" s="20" t="s">
        <v>208</v>
      </c>
    </row>
    <row r="48" spans="24:24" ht="12" customHeight="1" x14ac:dyDescent="0.25">
      <c r="X48" s="20" t="s">
        <v>206</v>
      </c>
    </row>
    <row r="49" spans="24:24" ht="12" customHeight="1" x14ac:dyDescent="0.25">
      <c r="X49" s="20" t="s">
        <v>36</v>
      </c>
    </row>
    <row r="50" spans="24:24" ht="12" customHeight="1" x14ac:dyDescent="0.25">
      <c r="X50" s="20" t="s">
        <v>37</v>
      </c>
    </row>
    <row r="51" spans="24:24" ht="12" customHeight="1" x14ac:dyDescent="0.25">
      <c r="X51" s="20" t="s">
        <v>38</v>
      </c>
    </row>
    <row r="52" spans="24:24" ht="12" customHeight="1" x14ac:dyDescent="0.25">
      <c r="X52" s="20" t="s">
        <v>207</v>
      </c>
    </row>
    <row r="53" spans="24:24" ht="12" customHeight="1" x14ac:dyDescent="0.25">
      <c r="X53" s="20" t="s">
        <v>39</v>
      </c>
    </row>
    <row r="54" spans="24:24" ht="12" customHeight="1" x14ac:dyDescent="0.25">
      <c r="X54" s="20" t="s">
        <v>40</v>
      </c>
    </row>
    <row r="55" spans="24:24" ht="12" customHeight="1" x14ac:dyDescent="0.25">
      <c r="X55" s="20" t="s">
        <v>257</v>
      </c>
    </row>
    <row r="56" spans="24:24" ht="12" customHeight="1" x14ac:dyDescent="0.25">
      <c r="X56" s="20" t="s">
        <v>41</v>
      </c>
    </row>
    <row r="57" spans="24:24" ht="12" customHeight="1" x14ac:dyDescent="0.25">
      <c r="X57" s="20" t="s">
        <v>42</v>
      </c>
    </row>
    <row r="58" spans="24:24" ht="12" customHeight="1" x14ac:dyDescent="0.25">
      <c r="X58" s="20" t="s">
        <v>43</v>
      </c>
    </row>
    <row r="59" spans="24:24" ht="12" customHeight="1" x14ac:dyDescent="0.25">
      <c r="X59" s="20" t="s">
        <v>44</v>
      </c>
    </row>
    <row r="60" spans="24:24" ht="12" customHeight="1" x14ac:dyDescent="0.25">
      <c r="X60" s="20" t="s">
        <v>45</v>
      </c>
    </row>
    <row r="61" spans="24:24" ht="12" customHeight="1" x14ac:dyDescent="0.25">
      <c r="X61" s="20" t="s">
        <v>46</v>
      </c>
    </row>
    <row r="62" spans="24:24" ht="12" customHeight="1" x14ac:dyDescent="0.25">
      <c r="X62" s="20" t="s">
        <v>47</v>
      </c>
    </row>
    <row r="63" spans="24:24" ht="12" customHeight="1" x14ac:dyDescent="0.25">
      <c r="X63" s="20" t="s">
        <v>48</v>
      </c>
    </row>
    <row r="64" spans="24:24" ht="12" customHeight="1" x14ac:dyDescent="0.25">
      <c r="X64" s="20" t="s">
        <v>49</v>
      </c>
    </row>
    <row r="65" spans="24:24" ht="12" customHeight="1" x14ac:dyDescent="0.25">
      <c r="X65" s="20" t="s">
        <v>284</v>
      </c>
    </row>
    <row r="66" spans="24:24" ht="12" customHeight="1" x14ac:dyDescent="0.25">
      <c r="X66" s="20" t="s">
        <v>285</v>
      </c>
    </row>
    <row r="67" spans="24:24" ht="12" customHeight="1" x14ac:dyDescent="0.25">
      <c r="X67" s="20" t="s">
        <v>50</v>
      </c>
    </row>
    <row r="68" spans="24:24" ht="12" customHeight="1" x14ac:dyDescent="0.25">
      <c r="X68" s="20" t="s">
        <v>51</v>
      </c>
    </row>
    <row r="69" spans="24:24" ht="12" customHeight="1" x14ac:dyDescent="0.25">
      <c r="X69" s="20" t="s">
        <v>52</v>
      </c>
    </row>
    <row r="70" spans="24:24" ht="12" customHeight="1" x14ac:dyDescent="0.25">
      <c r="X70" s="20" t="s">
        <v>53</v>
      </c>
    </row>
    <row r="71" spans="24:24" ht="12" customHeight="1" x14ac:dyDescent="0.25">
      <c r="X71" s="20" t="s">
        <v>54</v>
      </c>
    </row>
    <row r="72" spans="24:24" ht="12" customHeight="1" x14ac:dyDescent="0.25">
      <c r="X72" s="20" t="s">
        <v>55</v>
      </c>
    </row>
    <row r="73" spans="24:24" ht="12" customHeight="1" x14ac:dyDescent="0.25">
      <c r="X73" s="20" t="s">
        <v>258</v>
      </c>
    </row>
    <row r="74" spans="24:24" ht="12" customHeight="1" x14ac:dyDescent="0.25">
      <c r="X74" s="20" t="s">
        <v>259</v>
      </c>
    </row>
    <row r="75" spans="24:24" ht="12" customHeight="1" x14ac:dyDescent="0.25">
      <c r="X75" s="20" t="s">
        <v>260</v>
      </c>
    </row>
    <row r="76" spans="24:24" ht="12" customHeight="1" x14ac:dyDescent="0.25">
      <c r="X76" s="20" t="s">
        <v>261</v>
      </c>
    </row>
    <row r="77" spans="24:24" ht="12" customHeight="1" x14ac:dyDescent="0.25">
      <c r="X77" s="20" t="s">
        <v>253</v>
      </c>
    </row>
    <row r="78" spans="24:24" ht="12" customHeight="1" x14ac:dyDescent="0.25">
      <c r="X78" s="20" t="s">
        <v>262</v>
      </c>
    </row>
    <row r="79" spans="24:24" ht="12" customHeight="1" x14ac:dyDescent="0.25">
      <c r="X79" s="20" t="s">
        <v>263</v>
      </c>
    </row>
    <row r="80" spans="24:24" ht="12" customHeight="1" x14ac:dyDescent="0.25">
      <c r="X80" s="20" t="s">
        <v>56</v>
      </c>
    </row>
    <row r="81" spans="24:24" ht="12" customHeight="1" x14ac:dyDescent="0.25">
      <c r="X81" s="20" t="s">
        <v>57</v>
      </c>
    </row>
    <row r="82" spans="24:24" ht="12" customHeight="1" x14ac:dyDescent="0.25">
      <c r="X82" s="20" t="s">
        <v>58</v>
      </c>
    </row>
    <row r="83" spans="24:24" ht="12" customHeight="1" x14ac:dyDescent="0.25">
      <c r="X83" s="20" t="s">
        <v>59</v>
      </c>
    </row>
    <row r="84" spans="24:24" ht="12" customHeight="1" x14ac:dyDescent="0.25">
      <c r="X84" s="20" t="s">
        <v>60</v>
      </c>
    </row>
    <row r="85" spans="24:24" ht="12" customHeight="1" x14ac:dyDescent="0.25">
      <c r="X85" s="36"/>
    </row>
    <row r="86" spans="24:24" ht="12" customHeight="1" x14ac:dyDescent="0.25">
      <c r="X86" s="20" t="s">
        <v>62</v>
      </c>
    </row>
    <row r="87" spans="24:24" ht="12" customHeight="1" x14ac:dyDescent="0.25">
      <c r="X87" s="20" t="s">
        <v>63</v>
      </c>
    </row>
    <row r="88" spans="24:24" ht="12" customHeight="1" x14ac:dyDescent="0.25">
      <c r="X88" s="20" t="s">
        <v>64</v>
      </c>
    </row>
    <row r="89" spans="24:24" ht="12" customHeight="1" x14ac:dyDescent="0.25">
      <c r="X89" s="20" t="s">
        <v>255</v>
      </c>
    </row>
    <row r="90" spans="24:24" ht="12" customHeight="1" x14ac:dyDescent="0.25">
      <c r="X90" s="20" t="s">
        <v>264</v>
      </c>
    </row>
    <row r="91" spans="24:24" ht="12" customHeight="1" x14ac:dyDescent="0.25">
      <c r="X91" s="20" t="s">
        <v>65</v>
      </c>
    </row>
    <row r="92" spans="24:24" ht="12" customHeight="1" x14ac:dyDescent="0.25">
      <c r="X92" s="20" t="s">
        <v>66</v>
      </c>
    </row>
    <row r="93" spans="24:24" ht="12" customHeight="1" x14ac:dyDescent="0.25">
      <c r="X93" s="20" t="s">
        <v>67</v>
      </c>
    </row>
    <row r="94" spans="24:24" ht="12" customHeight="1" x14ac:dyDescent="0.25">
      <c r="X94" s="20" t="s">
        <v>68</v>
      </c>
    </row>
    <row r="95" spans="24:24" ht="12" customHeight="1" x14ac:dyDescent="0.25">
      <c r="X95" s="20" t="s">
        <v>69</v>
      </c>
    </row>
    <row r="96" spans="24:24" ht="12" customHeight="1" x14ac:dyDescent="0.25">
      <c r="X96" s="20" t="s">
        <v>70</v>
      </c>
    </row>
    <row r="97" spans="24:24" ht="12" customHeight="1" x14ac:dyDescent="0.25">
      <c r="X97" s="20" t="s">
        <v>71</v>
      </c>
    </row>
    <row r="98" spans="24:24" ht="12" customHeight="1" x14ac:dyDescent="0.25">
      <c r="X98" s="20" t="s">
        <v>72</v>
      </c>
    </row>
    <row r="99" spans="24:24" ht="12" customHeight="1" x14ac:dyDescent="0.25">
      <c r="X99" s="20" t="s">
        <v>73</v>
      </c>
    </row>
    <row r="100" spans="24:24" ht="12" customHeight="1" x14ac:dyDescent="0.25">
      <c r="X100" s="20" t="s">
        <v>74</v>
      </c>
    </row>
    <row r="101" spans="24:24" ht="12" customHeight="1" x14ac:dyDescent="0.25">
      <c r="X101" s="20" t="s">
        <v>75</v>
      </c>
    </row>
    <row r="102" spans="24:24" ht="12" customHeight="1" x14ac:dyDescent="0.25">
      <c r="X102" s="20" t="s">
        <v>76</v>
      </c>
    </row>
    <row r="103" spans="24:24" ht="12" customHeight="1" x14ac:dyDescent="0.25">
      <c r="X103" s="20" t="s">
        <v>77</v>
      </c>
    </row>
    <row r="104" spans="24:24" ht="12" customHeight="1" x14ac:dyDescent="0.25">
      <c r="X104" s="20" t="s">
        <v>265</v>
      </c>
    </row>
    <row r="105" spans="24:24" ht="12" customHeight="1" x14ac:dyDescent="0.25">
      <c r="X105" s="20" t="s">
        <v>266</v>
      </c>
    </row>
    <row r="106" spans="24:24" ht="12" customHeight="1" x14ac:dyDescent="0.25">
      <c r="X106" s="20" t="s">
        <v>78</v>
      </c>
    </row>
    <row r="107" spans="24:24" ht="12" customHeight="1" x14ac:dyDescent="0.25">
      <c r="X107" s="20" t="s">
        <v>79</v>
      </c>
    </row>
    <row r="108" spans="24:24" ht="12" customHeight="1" x14ac:dyDescent="0.25">
      <c r="X108" s="20" t="s">
        <v>80</v>
      </c>
    </row>
    <row r="109" spans="24:24" ht="12" customHeight="1" x14ac:dyDescent="0.25">
      <c r="X109" s="20" t="s">
        <v>81</v>
      </c>
    </row>
    <row r="110" spans="24:24" ht="12" customHeight="1" x14ac:dyDescent="0.25">
      <c r="X110" s="20" t="s">
        <v>82</v>
      </c>
    </row>
    <row r="111" spans="24:24" ht="12" customHeight="1" x14ac:dyDescent="0.25">
      <c r="X111" s="20" t="s">
        <v>83</v>
      </c>
    </row>
    <row r="112" spans="24:24" ht="12" customHeight="1" x14ac:dyDescent="0.25">
      <c r="X112" s="20" t="s">
        <v>84</v>
      </c>
    </row>
    <row r="113" spans="24:24" ht="12" customHeight="1" x14ac:dyDescent="0.25">
      <c r="X113" s="20" t="s">
        <v>85</v>
      </c>
    </row>
    <row r="114" spans="24:24" ht="12" customHeight="1" x14ac:dyDescent="0.25">
      <c r="X114" s="20" t="s">
        <v>86</v>
      </c>
    </row>
    <row r="115" spans="24:24" ht="12" customHeight="1" x14ac:dyDescent="0.25">
      <c r="X115" s="20" t="s">
        <v>267</v>
      </c>
    </row>
    <row r="116" spans="24:24" ht="12" customHeight="1" x14ac:dyDescent="0.25">
      <c r="X116" s="20" t="s">
        <v>268</v>
      </c>
    </row>
    <row r="117" spans="24:24" ht="12" customHeight="1" x14ac:dyDescent="0.25">
      <c r="X117" s="20" t="s">
        <v>269</v>
      </c>
    </row>
    <row r="118" spans="24:24" ht="12" customHeight="1" x14ac:dyDescent="0.25">
      <c r="X118" s="20" t="s">
        <v>270</v>
      </c>
    </row>
    <row r="119" spans="24:24" ht="12" customHeight="1" x14ac:dyDescent="0.25">
      <c r="X119" s="20" t="s">
        <v>87</v>
      </c>
    </row>
    <row r="120" spans="24:24" ht="12" customHeight="1" x14ac:dyDescent="0.25">
      <c r="X120" s="20" t="s">
        <v>88</v>
      </c>
    </row>
    <row r="121" spans="24:24" ht="12" customHeight="1" x14ac:dyDescent="0.25">
      <c r="X121" s="20" t="s">
        <v>89</v>
      </c>
    </row>
    <row r="122" spans="24:24" ht="12" customHeight="1" x14ac:dyDescent="0.25">
      <c r="X122" s="20" t="s">
        <v>90</v>
      </c>
    </row>
    <row r="123" spans="24:24" ht="12" customHeight="1" x14ac:dyDescent="0.25">
      <c r="X123" s="20" t="s">
        <v>91</v>
      </c>
    </row>
    <row r="124" spans="24:24" ht="12" customHeight="1" x14ac:dyDescent="0.25">
      <c r="X124" s="20" t="s">
        <v>92</v>
      </c>
    </row>
    <row r="125" spans="24:24" ht="12" customHeight="1" x14ac:dyDescent="0.25">
      <c r="X125" s="20" t="s">
        <v>93</v>
      </c>
    </row>
    <row r="126" spans="24:24" ht="12" customHeight="1" x14ac:dyDescent="0.25">
      <c r="X126" s="20" t="s">
        <v>94</v>
      </c>
    </row>
    <row r="127" spans="24:24" ht="12" customHeight="1" x14ac:dyDescent="0.25">
      <c r="X127" s="20" t="s">
        <v>95</v>
      </c>
    </row>
    <row r="128" spans="24:24" ht="12" customHeight="1" x14ac:dyDescent="0.25">
      <c r="X128" s="20" t="s">
        <v>96</v>
      </c>
    </row>
    <row r="129" spans="24:24" ht="12" customHeight="1" x14ac:dyDescent="0.25">
      <c r="X129" s="20" t="s">
        <v>97</v>
      </c>
    </row>
    <row r="130" spans="24:24" ht="12" customHeight="1" x14ac:dyDescent="0.25">
      <c r="X130" s="20" t="s">
        <v>98</v>
      </c>
    </row>
    <row r="131" spans="24:24" ht="12" customHeight="1" x14ac:dyDescent="0.25">
      <c r="X131" s="20" t="s">
        <v>99</v>
      </c>
    </row>
    <row r="132" spans="24:24" ht="12" customHeight="1" x14ac:dyDescent="0.25">
      <c r="X132" s="20" t="s">
        <v>100</v>
      </c>
    </row>
    <row r="133" spans="24:24" ht="12" customHeight="1" x14ac:dyDescent="0.25">
      <c r="X133" s="20" t="s">
        <v>101</v>
      </c>
    </row>
    <row r="134" spans="24:24" ht="12" customHeight="1" x14ac:dyDescent="0.25">
      <c r="X134" s="20" t="s">
        <v>102</v>
      </c>
    </row>
    <row r="135" spans="24:24" ht="12" customHeight="1" x14ac:dyDescent="0.25">
      <c r="X135" s="20" t="s">
        <v>103</v>
      </c>
    </row>
    <row r="136" spans="24:24" ht="12" customHeight="1" x14ac:dyDescent="0.25">
      <c r="X136" s="20" t="s">
        <v>104</v>
      </c>
    </row>
    <row r="137" spans="24:24" ht="12" customHeight="1" x14ac:dyDescent="0.25">
      <c r="X137" s="20" t="s">
        <v>105</v>
      </c>
    </row>
    <row r="138" spans="24:24" ht="12" customHeight="1" x14ac:dyDescent="0.25">
      <c r="X138" s="20" t="s">
        <v>106</v>
      </c>
    </row>
    <row r="139" spans="24:24" ht="12" customHeight="1" x14ac:dyDescent="0.25">
      <c r="X139" s="20" t="s">
        <v>107</v>
      </c>
    </row>
    <row r="140" spans="24:24" ht="12" customHeight="1" x14ac:dyDescent="0.25">
      <c r="X140" s="20" t="s">
        <v>108</v>
      </c>
    </row>
    <row r="141" spans="24:24" ht="12" customHeight="1" x14ac:dyDescent="0.25">
      <c r="X141" s="20" t="s">
        <v>109</v>
      </c>
    </row>
    <row r="142" spans="24:24" ht="12" customHeight="1" x14ac:dyDescent="0.25">
      <c r="X142" s="20" t="s">
        <v>110</v>
      </c>
    </row>
    <row r="143" spans="24:24" ht="12" customHeight="1" x14ac:dyDescent="0.25">
      <c r="X143" s="20" t="s">
        <v>111</v>
      </c>
    </row>
    <row r="144" spans="24:24" ht="12" customHeight="1" x14ac:dyDescent="0.25">
      <c r="X144" s="20" t="s">
        <v>112</v>
      </c>
    </row>
    <row r="145" spans="24:24" ht="12" customHeight="1" x14ac:dyDescent="0.25">
      <c r="X145" s="20" t="s">
        <v>113</v>
      </c>
    </row>
    <row r="146" spans="24:24" ht="12" customHeight="1" x14ac:dyDescent="0.25">
      <c r="X146" s="20" t="s">
        <v>114</v>
      </c>
    </row>
    <row r="147" spans="24:24" ht="12" customHeight="1" x14ac:dyDescent="0.25">
      <c r="X147" s="20" t="s">
        <v>115</v>
      </c>
    </row>
    <row r="148" spans="24:24" ht="12" customHeight="1" x14ac:dyDescent="0.25">
      <c r="X148" s="20" t="s">
        <v>116</v>
      </c>
    </row>
    <row r="149" spans="24:24" ht="12" customHeight="1" x14ac:dyDescent="0.25">
      <c r="X149" s="20" t="s">
        <v>117</v>
      </c>
    </row>
    <row r="150" spans="24:24" ht="12" customHeight="1" x14ac:dyDescent="0.25">
      <c r="X150" s="20" t="s">
        <v>118</v>
      </c>
    </row>
    <row r="151" spans="24:24" ht="12" customHeight="1" x14ac:dyDescent="0.25">
      <c r="X151" s="20" t="s">
        <v>119</v>
      </c>
    </row>
    <row r="152" spans="24:24" ht="12" customHeight="1" x14ac:dyDescent="0.25">
      <c r="X152" s="20" t="s">
        <v>120</v>
      </c>
    </row>
    <row r="153" spans="24:24" ht="12" customHeight="1" x14ac:dyDescent="0.25">
      <c r="X153" s="20" t="s">
        <v>121</v>
      </c>
    </row>
    <row r="154" spans="24:24" ht="12" customHeight="1" x14ac:dyDescent="0.25">
      <c r="X154" s="20" t="s">
        <v>122</v>
      </c>
    </row>
    <row r="155" spans="24:24" ht="12" customHeight="1" x14ac:dyDescent="0.25">
      <c r="X155" s="20" t="s">
        <v>123</v>
      </c>
    </row>
    <row r="156" spans="24:24" ht="12" customHeight="1" x14ac:dyDescent="0.25">
      <c r="X156" s="20" t="s">
        <v>124</v>
      </c>
    </row>
    <row r="157" spans="24:24" ht="12" customHeight="1" x14ac:dyDescent="0.25">
      <c r="X157" s="20" t="s">
        <v>125</v>
      </c>
    </row>
    <row r="158" spans="24:24" ht="12" customHeight="1" x14ac:dyDescent="0.25">
      <c r="X158" s="20" t="s">
        <v>126</v>
      </c>
    </row>
    <row r="159" spans="24:24" ht="12" customHeight="1" x14ac:dyDescent="0.25">
      <c r="X159" s="20" t="s">
        <v>127</v>
      </c>
    </row>
    <row r="160" spans="24:24" ht="12" customHeight="1" x14ac:dyDescent="0.25">
      <c r="X160" s="20" t="s">
        <v>128</v>
      </c>
    </row>
    <row r="161" spans="24:24" ht="12" customHeight="1" x14ac:dyDescent="0.25">
      <c r="X161" s="20" t="s">
        <v>129</v>
      </c>
    </row>
    <row r="162" spans="24:24" ht="12" customHeight="1" x14ac:dyDescent="0.25">
      <c r="X162" s="20" t="s">
        <v>130</v>
      </c>
    </row>
    <row r="163" spans="24:24" ht="12" customHeight="1" x14ac:dyDescent="0.25">
      <c r="X163" s="20" t="s">
        <v>131</v>
      </c>
    </row>
    <row r="164" spans="24:24" ht="12" customHeight="1" x14ac:dyDescent="0.25">
      <c r="X164" s="20" t="s">
        <v>132</v>
      </c>
    </row>
    <row r="165" spans="24:24" ht="12" customHeight="1" x14ac:dyDescent="0.25">
      <c r="X165" s="20" t="s">
        <v>133</v>
      </c>
    </row>
    <row r="166" spans="24:24" ht="12" customHeight="1" x14ac:dyDescent="0.25">
      <c r="X166" s="20" t="s">
        <v>134</v>
      </c>
    </row>
    <row r="167" spans="24:24" ht="12" customHeight="1" x14ac:dyDescent="0.25">
      <c r="X167" s="20" t="s">
        <v>135</v>
      </c>
    </row>
    <row r="168" spans="24:24" ht="12" customHeight="1" x14ac:dyDescent="0.25">
      <c r="X168" s="20" t="s">
        <v>136</v>
      </c>
    </row>
    <row r="169" spans="24:24" ht="12" customHeight="1" x14ac:dyDescent="0.25">
      <c r="X169" s="20" t="s">
        <v>137</v>
      </c>
    </row>
    <row r="170" spans="24:24" ht="12" customHeight="1" x14ac:dyDescent="0.25">
      <c r="X170" s="20" t="s">
        <v>138</v>
      </c>
    </row>
    <row r="171" spans="24:24" ht="12" customHeight="1" x14ac:dyDescent="0.25">
      <c r="X171" s="20" t="s">
        <v>139</v>
      </c>
    </row>
    <row r="172" spans="24:24" ht="12" customHeight="1" x14ac:dyDescent="0.25">
      <c r="X172" s="20" t="s">
        <v>140</v>
      </c>
    </row>
    <row r="173" spans="24:24" ht="12" customHeight="1" x14ac:dyDescent="0.25">
      <c r="X173" s="20" t="s">
        <v>141</v>
      </c>
    </row>
    <row r="174" spans="24:24" ht="12" customHeight="1" x14ac:dyDescent="0.25">
      <c r="X174" s="20" t="s">
        <v>142</v>
      </c>
    </row>
    <row r="175" spans="24:24" ht="12" customHeight="1" x14ac:dyDescent="0.25">
      <c r="X175" s="20" t="s">
        <v>143</v>
      </c>
    </row>
    <row r="176" spans="24:24" ht="12" customHeight="1" x14ac:dyDescent="0.25">
      <c r="X176" s="20" t="s">
        <v>144</v>
      </c>
    </row>
    <row r="177" spans="24:24" ht="12" customHeight="1" x14ac:dyDescent="0.25">
      <c r="X177" s="20" t="s">
        <v>145</v>
      </c>
    </row>
    <row r="178" spans="24:24" ht="12" customHeight="1" x14ac:dyDescent="0.25">
      <c r="X178" s="20" t="s">
        <v>146</v>
      </c>
    </row>
    <row r="179" spans="24:24" ht="12" customHeight="1" x14ac:dyDescent="0.25">
      <c r="X179" s="20" t="s">
        <v>271</v>
      </c>
    </row>
    <row r="180" spans="24:24" ht="12" customHeight="1" x14ac:dyDescent="0.25">
      <c r="X180" s="20" t="s">
        <v>272</v>
      </c>
    </row>
    <row r="181" spans="24:24" ht="12" customHeight="1" x14ac:dyDescent="0.25">
      <c r="X181" s="20" t="s">
        <v>280</v>
      </c>
    </row>
    <row r="182" spans="24:24" ht="12" customHeight="1" x14ac:dyDescent="0.25">
      <c r="X182" s="20" t="s">
        <v>281</v>
      </c>
    </row>
    <row r="183" spans="24:24" ht="12" customHeight="1" x14ac:dyDescent="0.25">
      <c r="X183" s="20" t="s">
        <v>282</v>
      </c>
    </row>
    <row r="184" spans="24:24" ht="12" customHeight="1" x14ac:dyDescent="0.25">
      <c r="X184" s="20" t="s">
        <v>283</v>
      </c>
    </row>
    <row r="185" spans="24:24" ht="12" customHeight="1" x14ac:dyDescent="0.25">
      <c r="X185" s="20" t="s">
        <v>147</v>
      </c>
    </row>
    <row r="186" spans="24:24" ht="12" customHeight="1" x14ac:dyDescent="0.25">
      <c r="X186" s="20" t="s">
        <v>148</v>
      </c>
    </row>
    <row r="187" spans="24:24" ht="12" customHeight="1" x14ac:dyDescent="0.25">
      <c r="X187" s="20" t="s">
        <v>149</v>
      </c>
    </row>
    <row r="188" spans="24:24" ht="12" customHeight="1" x14ac:dyDescent="0.25">
      <c r="X188" s="20" t="s">
        <v>150</v>
      </c>
    </row>
    <row r="189" spans="24:24" ht="12" customHeight="1" x14ac:dyDescent="0.25">
      <c r="X189" s="20" t="s">
        <v>151</v>
      </c>
    </row>
    <row r="190" spans="24:24" ht="12" customHeight="1" x14ac:dyDescent="0.25">
      <c r="X190" s="20" t="s">
        <v>152</v>
      </c>
    </row>
    <row r="191" spans="24:24" ht="12" customHeight="1" x14ac:dyDescent="0.25">
      <c r="X191" s="20" t="s">
        <v>153</v>
      </c>
    </row>
    <row r="192" spans="24:24" ht="12" customHeight="1" x14ac:dyDescent="0.25">
      <c r="X192" s="20" t="s">
        <v>154</v>
      </c>
    </row>
    <row r="193" spans="24:24" ht="12" customHeight="1" x14ac:dyDescent="0.25">
      <c r="X193" s="20" t="s">
        <v>155</v>
      </c>
    </row>
    <row r="194" spans="24:24" ht="12" customHeight="1" x14ac:dyDescent="0.25">
      <c r="X194" s="20" t="s">
        <v>156</v>
      </c>
    </row>
    <row r="195" spans="24:24" ht="12" customHeight="1" x14ac:dyDescent="0.25">
      <c r="X195" s="20" t="s">
        <v>157</v>
      </c>
    </row>
    <row r="196" spans="24:24" ht="12" customHeight="1" x14ac:dyDescent="0.25">
      <c r="X196" s="20" t="s">
        <v>158</v>
      </c>
    </row>
    <row r="197" spans="24:24" ht="12" customHeight="1" x14ac:dyDescent="0.25">
      <c r="X197" s="20" t="s">
        <v>159</v>
      </c>
    </row>
    <row r="198" spans="24:24" ht="12" customHeight="1" x14ac:dyDescent="0.25">
      <c r="X198" s="20" t="s">
        <v>160</v>
      </c>
    </row>
    <row r="199" spans="24:24" ht="12" customHeight="1" x14ac:dyDescent="0.25">
      <c r="X199" s="20" t="s">
        <v>161</v>
      </c>
    </row>
    <row r="200" spans="24:24" ht="12" customHeight="1" x14ac:dyDescent="0.25">
      <c r="X200" s="20" t="s">
        <v>162</v>
      </c>
    </row>
    <row r="201" spans="24:24" ht="12" customHeight="1" x14ac:dyDescent="0.25">
      <c r="X201" s="20" t="s">
        <v>163</v>
      </c>
    </row>
    <row r="202" spans="24:24" ht="12" customHeight="1" x14ac:dyDescent="0.25">
      <c r="X202" s="20" t="s">
        <v>164</v>
      </c>
    </row>
    <row r="203" spans="24:24" ht="12" customHeight="1" x14ac:dyDescent="0.25">
      <c r="X203" s="20" t="s">
        <v>165</v>
      </c>
    </row>
    <row r="204" spans="24:24" ht="12" customHeight="1" x14ac:dyDescent="0.25">
      <c r="X204" s="20" t="s">
        <v>166</v>
      </c>
    </row>
    <row r="205" spans="24:24" ht="12" customHeight="1" x14ac:dyDescent="0.25">
      <c r="X205" s="20" t="s">
        <v>167</v>
      </c>
    </row>
    <row r="206" spans="24:24" ht="12" customHeight="1" x14ac:dyDescent="0.25">
      <c r="X206" s="20" t="s">
        <v>168</v>
      </c>
    </row>
    <row r="207" spans="24:24" ht="12" customHeight="1" x14ac:dyDescent="0.25">
      <c r="X207" s="20" t="s">
        <v>169</v>
      </c>
    </row>
    <row r="208" spans="24:24" ht="12" customHeight="1" x14ac:dyDescent="0.25">
      <c r="X208" s="20" t="s">
        <v>170</v>
      </c>
    </row>
    <row r="209" spans="24:24" ht="12" customHeight="1" x14ac:dyDescent="0.25">
      <c r="X209" s="20" t="s">
        <v>254</v>
      </c>
    </row>
    <row r="210" spans="24:24" ht="12" customHeight="1" x14ac:dyDescent="0.25">
      <c r="X210" s="20" t="s">
        <v>273</v>
      </c>
    </row>
    <row r="211" spans="24:24" ht="12" customHeight="1" x14ac:dyDescent="0.25">
      <c r="X211" s="20" t="s">
        <v>171</v>
      </c>
    </row>
    <row r="212" spans="24:24" ht="12" customHeight="1" x14ac:dyDescent="0.25">
      <c r="X212" s="20" t="s">
        <v>172</v>
      </c>
    </row>
    <row r="213" spans="24:24" ht="12" customHeight="1" x14ac:dyDescent="0.25">
      <c r="X213" s="20" t="s">
        <v>209</v>
      </c>
    </row>
    <row r="214" spans="24:24" ht="12" customHeight="1" x14ac:dyDescent="0.25">
      <c r="X214" s="20" t="s">
        <v>173</v>
      </c>
    </row>
    <row r="215" spans="24:24" ht="12" customHeight="1" x14ac:dyDescent="0.25">
      <c r="X215" s="20" t="s">
        <v>174</v>
      </c>
    </row>
    <row r="216" spans="24:24" ht="12" customHeight="1" x14ac:dyDescent="0.25">
      <c r="X216" s="20" t="s">
        <v>175</v>
      </c>
    </row>
    <row r="217" spans="24:24" ht="12" customHeight="1" x14ac:dyDescent="0.25">
      <c r="X217" s="20" t="s">
        <v>176</v>
      </c>
    </row>
    <row r="218" spans="24:24" ht="12" customHeight="1" x14ac:dyDescent="0.25">
      <c r="X218" s="20" t="s">
        <v>177</v>
      </c>
    </row>
    <row r="219" spans="24:24" ht="12" customHeight="1" x14ac:dyDescent="0.25">
      <c r="X219" s="20" t="s">
        <v>178</v>
      </c>
    </row>
    <row r="220" spans="24:24" ht="12" customHeight="1" x14ac:dyDescent="0.25">
      <c r="X220" s="20" t="s">
        <v>179</v>
      </c>
    </row>
    <row r="221" spans="24:24" ht="12" customHeight="1" x14ac:dyDescent="0.25">
      <c r="X221" s="20" t="s">
        <v>180</v>
      </c>
    </row>
    <row r="222" spans="24:24" ht="12" customHeight="1" x14ac:dyDescent="0.25">
      <c r="X222" s="20" t="s">
        <v>181</v>
      </c>
    </row>
    <row r="223" spans="24:24" ht="12" customHeight="1" x14ac:dyDescent="0.25">
      <c r="X223" s="20" t="s">
        <v>182</v>
      </c>
    </row>
    <row r="224" spans="24:24" ht="12" customHeight="1" x14ac:dyDescent="0.25">
      <c r="X224" s="20" t="s">
        <v>183</v>
      </c>
    </row>
    <row r="225" spans="24:24" ht="12" customHeight="1" x14ac:dyDescent="0.25">
      <c r="X225" s="20" t="s">
        <v>184</v>
      </c>
    </row>
    <row r="226" spans="24:24" ht="12" customHeight="1" x14ac:dyDescent="0.25">
      <c r="X226" s="20" t="s">
        <v>185</v>
      </c>
    </row>
    <row r="227" spans="24:24" ht="12" customHeight="1" x14ac:dyDescent="0.25">
      <c r="X227" s="20" t="s">
        <v>186</v>
      </c>
    </row>
    <row r="228" spans="24:24" ht="12" customHeight="1" x14ac:dyDescent="0.25">
      <c r="X228" s="20" t="s">
        <v>187</v>
      </c>
    </row>
    <row r="229" spans="24:24" ht="12" customHeight="1" x14ac:dyDescent="0.25">
      <c r="X229" s="20" t="s">
        <v>188</v>
      </c>
    </row>
    <row r="230" spans="24:24" ht="12" customHeight="1" x14ac:dyDescent="0.25">
      <c r="X230" s="20" t="s">
        <v>189</v>
      </c>
    </row>
    <row r="231" spans="24:24" ht="12" customHeight="1" x14ac:dyDescent="0.25">
      <c r="X231" s="20" t="s">
        <v>190</v>
      </c>
    </row>
    <row r="232" spans="24:24" ht="12" customHeight="1" x14ac:dyDescent="0.25">
      <c r="X232" s="20" t="s">
        <v>191</v>
      </c>
    </row>
    <row r="233" spans="24:24" ht="12" customHeight="1" x14ac:dyDescent="0.25">
      <c r="X233" s="20" t="s">
        <v>192</v>
      </c>
    </row>
    <row r="234" spans="24:24" ht="12" customHeight="1" x14ac:dyDescent="0.25">
      <c r="X234" s="20" t="s">
        <v>193</v>
      </c>
    </row>
    <row r="235" spans="24:24" ht="12" customHeight="1" x14ac:dyDescent="0.25">
      <c r="X235" s="20" t="s">
        <v>194</v>
      </c>
    </row>
    <row r="236" spans="24:24" ht="12" customHeight="1" x14ac:dyDescent="0.25">
      <c r="X236" s="20" t="s">
        <v>195</v>
      </c>
    </row>
    <row r="237" spans="24:24" ht="12" customHeight="1" x14ac:dyDescent="0.25">
      <c r="X237" s="20" t="s">
        <v>196</v>
      </c>
    </row>
    <row r="238" spans="24:24" ht="12" customHeight="1" x14ac:dyDescent="0.25">
      <c r="X238" s="20" t="s">
        <v>197</v>
      </c>
    </row>
    <row r="239" spans="24:24" ht="12" customHeight="1" x14ac:dyDescent="0.25">
      <c r="X239" s="20" t="s">
        <v>198</v>
      </c>
    </row>
    <row r="240" spans="24:24" ht="12" customHeight="1" x14ac:dyDescent="0.25">
      <c r="X240" s="20" t="s">
        <v>199</v>
      </c>
    </row>
    <row r="241" spans="24:24" ht="12" customHeight="1" x14ac:dyDescent="0.25">
      <c r="X241" s="20" t="s">
        <v>200</v>
      </c>
    </row>
    <row r="242" spans="24:24" ht="12" customHeight="1" x14ac:dyDescent="0.25">
      <c r="X242" s="20" t="s">
        <v>201</v>
      </c>
    </row>
    <row r="243" spans="24:24" ht="12" customHeight="1" x14ac:dyDescent="0.25">
      <c r="X243" s="20" t="s">
        <v>202</v>
      </c>
    </row>
    <row r="244" spans="24:24" ht="12" customHeight="1" x14ac:dyDescent="0.25">
      <c r="X244" s="20" t="s">
        <v>203</v>
      </c>
    </row>
  </sheetData>
  <dataConsolidate/>
  <mergeCells count="7">
    <mergeCell ref="A1:V1"/>
    <mergeCell ref="A3:A4"/>
    <mergeCell ref="B3:B4"/>
    <mergeCell ref="C3:C4"/>
    <mergeCell ref="D3:D4"/>
    <mergeCell ref="E3:L3"/>
    <mergeCell ref="M3:V3"/>
  </mergeCells>
  <dataValidations count="2">
    <dataValidation type="list" allowBlank="1" showInputMessage="1" showErrorMessage="1" sqref="B5">
      <formula1>$X$5:$X$244</formula1>
    </dataValidation>
    <dataValidation type="list" allowBlank="1" showInputMessage="1" showErrorMessage="1" sqref="X5:X231">
      <formula1>X$5:X$231</formula1>
    </dataValidation>
  </dataValidations>
  <pageMargins left="0.7" right="0.7" top="0.75" bottom="0.75" header="0.3" footer="0.3"/>
  <pageSetup paperSize="9" scale="4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R82"/>
  <sheetViews>
    <sheetView showRowColHeaders="0" tabSelected="1" showOutlineSymbols="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M4" sqref="M4"/>
    </sheetView>
  </sheetViews>
  <sheetFormatPr defaultColWidth="10.7109375" defaultRowHeight="12" customHeight="1" outlineLevelCol="1" x14ac:dyDescent="0.25"/>
  <cols>
    <col min="1" max="1" width="5.7109375" style="119" customWidth="1"/>
    <col min="2" max="2" width="50.7109375" style="119" customWidth="1"/>
    <col min="3" max="3" width="14.85546875" style="119" customWidth="1"/>
    <col min="4" max="12" width="12.7109375" style="119" customWidth="1"/>
    <col min="13" max="13" width="10.7109375" style="119" customWidth="1"/>
    <col min="14" max="14" width="13.7109375" style="118" customWidth="1"/>
    <col min="15" max="16" width="10.7109375" style="119"/>
    <col min="17" max="17" width="0" style="119" hidden="1" customWidth="1" outlineLevel="1"/>
    <col min="18" max="18" width="10.7109375" style="119" collapsed="1"/>
    <col min="19" max="16384" width="10.7109375" style="119"/>
  </cols>
  <sheetData>
    <row r="1" spans="1:17" ht="15.75" x14ac:dyDescent="0.25">
      <c r="A1" s="259" t="s">
        <v>1518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</row>
    <row r="3" spans="1:17" ht="12" customHeight="1" x14ac:dyDescent="0.25">
      <c r="A3" s="260" t="s">
        <v>204</v>
      </c>
      <c r="B3" s="260" t="s">
        <v>205</v>
      </c>
      <c r="C3" s="260" t="s">
        <v>1517</v>
      </c>
      <c r="D3" s="261" t="s">
        <v>304</v>
      </c>
      <c r="E3" s="265" t="s">
        <v>225</v>
      </c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</row>
    <row r="4" spans="1:17" ht="99.95" customHeight="1" x14ac:dyDescent="0.25">
      <c r="A4" s="260"/>
      <c r="B4" s="260"/>
      <c r="C4" s="260"/>
      <c r="D4" s="261"/>
      <c r="E4" s="154" t="s">
        <v>1430</v>
      </c>
      <c r="F4" s="154" t="s">
        <v>1431</v>
      </c>
      <c r="G4" s="154" t="s">
        <v>218</v>
      </c>
      <c r="H4" s="154" t="s">
        <v>1433</v>
      </c>
      <c r="I4" s="154" t="s">
        <v>1435</v>
      </c>
      <c r="J4" s="154" t="s">
        <v>325</v>
      </c>
      <c r="K4" s="154" t="s">
        <v>221</v>
      </c>
      <c r="L4" s="154" t="s">
        <v>1439</v>
      </c>
      <c r="M4" s="154" t="s">
        <v>319</v>
      </c>
      <c r="N4" s="154" t="s">
        <v>321</v>
      </c>
      <c r="O4" s="121" t="s">
        <v>1441</v>
      </c>
      <c r="P4" s="121" t="s">
        <v>1446</v>
      </c>
    </row>
    <row r="5" spans="1:17" ht="25.5" customHeight="1" x14ac:dyDescent="0.25">
      <c r="A5" s="262">
        <v>1</v>
      </c>
      <c r="B5" s="263" t="s">
        <v>41</v>
      </c>
      <c r="C5" s="264">
        <f>SUMIF('План (3)'!$B:$B,$B$5,'План (3)'!$AN:$AN)</f>
        <v>48.16</v>
      </c>
      <c r="D5" s="266">
        <f>SUM(E5:P5)+SUM(E6:P6)</f>
        <v>6614181.5611199979</v>
      </c>
      <c r="E5" s="155">
        <f>IF($Q$6=1,0,SUMIFS('План (3)'!BO:BO,'План (3)'!$CA:$CA,$Q$6,'План (3)'!$B:$B,$B$5))</f>
        <v>0</v>
      </c>
      <c r="F5" s="155">
        <f>IF($Q$6=1,0,SUMIFS('План (3)'!BP:BP,'План (3)'!$CA:$CA,$Q$6,'План (3)'!$B:$B,$B$5))</f>
        <v>0</v>
      </c>
      <c r="G5" s="258">
        <f>SUMIFS('План (3)'!BQ:BQ,'План (3)'!$CA:$CA,$Q$6,'План (3)'!$B:$B,$B$5)</f>
        <v>983337.62411999982</v>
      </c>
      <c r="H5" s="258">
        <f>SUMIFS('План (3)'!BR:BR,'План (3)'!$CA:$CA,$Q$6,'План (3)'!$B:$B,$B$5)</f>
        <v>210126.61520999996</v>
      </c>
      <c r="I5" s="258">
        <f>SUMIFS('План (3)'!BS:BS,'План (3)'!$CA:$CA,$Q$6,'План (3)'!$B:$B,$B$5)</f>
        <v>43948.05023999999</v>
      </c>
      <c r="J5" s="258">
        <f>SUMIFS('План (3)'!BT:BT,'План (3)'!$CA:$CA,$Q$6,'План (3)'!$B:$B,$B$5)</f>
        <v>119483.76158999997</v>
      </c>
      <c r="K5" s="258">
        <f>SUMIFS('План (3)'!BU:BU,'План (3)'!$CA:$CA,$Q$6,'План (3)'!$B:$B,$B$5)</f>
        <v>688061.66156999988</v>
      </c>
      <c r="L5" s="258">
        <f>SUMIFS('План (3)'!BV:BV,'План (3)'!$CA:$CA,$Q$6,'План (3)'!$B:$B,$B$5)</f>
        <v>685314.90842999995</v>
      </c>
      <c r="M5" s="258">
        <f>SUMIFS('План (3)'!BW:BW,'План (3)'!$CA:$CA,$Q$6,'План (3)'!$B:$B,$B$5)</f>
        <v>370811.67389999999</v>
      </c>
      <c r="N5" s="258">
        <f>SUMIFS('План (3)'!BX:BX,'План (3)'!$CA:$CA,$Q$6,'План (3)'!$B:$B,$B$5)</f>
        <v>887201.26421999978</v>
      </c>
      <c r="O5" s="258">
        <f>SUMIFS('План (3)'!BY:BY,'План (3)'!$CA:$CA,$Q$6,'План (3)'!$B:$B,$B$5)</f>
        <v>64548.698789999973</v>
      </c>
      <c r="P5" s="258">
        <f>SUMIFS('План (3)'!BZ:BZ,'План (3)'!$CA:$CA,$Q$6,'План (3)'!$B:$B,$B$5)</f>
        <v>0</v>
      </c>
    </row>
    <row r="6" spans="1:17" ht="25.5" customHeight="1" x14ac:dyDescent="0.25">
      <c r="A6" s="262"/>
      <c r="B6" s="263"/>
      <c r="C6" s="264"/>
      <c r="D6" s="266"/>
      <c r="E6" s="258">
        <f>IF($Q$6=1,SUMIFS('План (3)'!BO:BO,'План (3)'!$CA:$CA,$Q$6,'План (3)'!$B:$B,$B$5),0)</f>
        <v>2561347.3030499993</v>
      </c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119">
        <f>SUMIF('План (3)'!$B:$B,$B$5,'План (3)'!$CA:$CA)</f>
        <v>1</v>
      </c>
    </row>
    <row r="7" spans="1:17" ht="12" customHeight="1" x14ac:dyDescent="0.25">
      <c r="N7" s="120"/>
    </row>
    <row r="8" spans="1:17" ht="12" customHeight="1" x14ac:dyDescent="0.25">
      <c r="N8" s="120"/>
    </row>
    <row r="9" spans="1:17" ht="12" customHeight="1" x14ac:dyDescent="0.25">
      <c r="N9" s="120"/>
    </row>
    <row r="10" spans="1:17" ht="12" customHeight="1" x14ac:dyDescent="0.25">
      <c r="N10" s="120"/>
    </row>
    <row r="11" spans="1:17" ht="12" customHeight="1" x14ac:dyDescent="0.25">
      <c r="N11" s="120"/>
    </row>
    <row r="12" spans="1:17" ht="12" customHeight="1" x14ac:dyDescent="0.25">
      <c r="N12" s="120"/>
    </row>
    <row r="13" spans="1:17" ht="12" customHeight="1" x14ac:dyDescent="0.25">
      <c r="N13" s="120"/>
    </row>
    <row r="14" spans="1:17" ht="12" customHeight="1" x14ac:dyDescent="0.25">
      <c r="N14" s="120"/>
    </row>
    <row r="15" spans="1:17" ht="12" customHeight="1" x14ac:dyDescent="0.25">
      <c r="N15" s="120"/>
    </row>
    <row r="16" spans="1:17" ht="12" customHeight="1" x14ac:dyDescent="0.25">
      <c r="N16" s="120"/>
    </row>
    <row r="17" spans="14:14" ht="12" customHeight="1" x14ac:dyDescent="0.25">
      <c r="N17" s="120"/>
    </row>
    <row r="18" spans="14:14" ht="12" customHeight="1" x14ac:dyDescent="0.25">
      <c r="N18" s="120"/>
    </row>
    <row r="19" spans="14:14" ht="12" customHeight="1" x14ac:dyDescent="0.25">
      <c r="N19" s="120"/>
    </row>
    <row r="20" spans="14:14" ht="12" customHeight="1" x14ac:dyDescent="0.25">
      <c r="N20" s="120"/>
    </row>
    <row r="21" spans="14:14" ht="12" customHeight="1" x14ac:dyDescent="0.25">
      <c r="N21" s="120"/>
    </row>
    <row r="22" spans="14:14" ht="12" customHeight="1" x14ac:dyDescent="0.25">
      <c r="N22" s="120"/>
    </row>
    <row r="23" spans="14:14" ht="12" customHeight="1" x14ac:dyDescent="0.25">
      <c r="N23" s="120"/>
    </row>
    <row r="24" spans="14:14" ht="12" customHeight="1" x14ac:dyDescent="0.25">
      <c r="N24" s="120"/>
    </row>
    <row r="25" spans="14:14" ht="12" customHeight="1" x14ac:dyDescent="0.25">
      <c r="N25" s="120"/>
    </row>
    <row r="26" spans="14:14" ht="12" customHeight="1" x14ac:dyDescent="0.25">
      <c r="N26" s="120"/>
    </row>
    <row r="27" spans="14:14" ht="12" customHeight="1" x14ac:dyDescent="0.25">
      <c r="N27" s="120"/>
    </row>
    <row r="28" spans="14:14" ht="12" customHeight="1" x14ac:dyDescent="0.25">
      <c r="N28" s="120"/>
    </row>
    <row r="29" spans="14:14" ht="12" customHeight="1" x14ac:dyDescent="0.25">
      <c r="N29" s="120"/>
    </row>
    <row r="30" spans="14:14" ht="12" customHeight="1" x14ac:dyDescent="0.25">
      <c r="N30" s="120"/>
    </row>
    <row r="31" spans="14:14" ht="12" customHeight="1" x14ac:dyDescent="0.25">
      <c r="N31" s="120"/>
    </row>
    <row r="32" spans="14:14" ht="12" customHeight="1" x14ac:dyDescent="0.25">
      <c r="N32" s="120"/>
    </row>
    <row r="33" spans="14:14" ht="12" customHeight="1" x14ac:dyDescent="0.25">
      <c r="N33" s="120"/>
    </row>
    <row r="34" spans="14:14" ht="12" customHeight="1" x14ac:dyDescent="0.25">
      <c r="N34" s="120"/>
    </row>
    <row r="35" spans="14:14" ht="12" customHeight="1" x14ac:dyDescent="0.25">
      <c r="N35" s="120"/>
    </row>
    <row r="36" spans="14:14" ht="12" customHeight="1" x14ac:dyDescent="0.25">
      <c r="N36" s="120"/>
    </row>
    <row r="37" spans="14:14" ht="12" customHeight="1" x14ac:dyDescent="0.25">
      <c r="N37" s="120"/>
    </row>
    <row r="38" spans="14:14" ht="12" customHeight="1" x14ac:dyDescent="0.25">
      <c r="N38" s="120"/>
    </row>
    <row r="39" spans="14:14" ht="12" customHeight="1" x14ac:dyDescent="0.25">
      <c r="N39" s="120"/>
    </row>
    <row r="40" spans="14:14" ht="12" customHeight="1" x14ac:dyDescent="0.25">
      <c r="N40" s="120"/>
    </row>
    <row r="41" spans="14:14" ht="12" customHeight="1" x14ac:dyDescent="0.25">
      <c r="N41" s="120"/>
    </row>
    <row r="42" spans="14:14" ht="12" customHeight="1" x14ac:dyDescent="0.25">
      <c r="N42" s="120"/>
    </row>
    <row r="43" spans="14:14" ht="12" customHeight="1" x14ac:dyDescent="0.25">
      <c r="N43" s="120"/>
    </row>
    <row r="44" spans="14:14" ht="12" customHeight="1" x14ac:dyDescent="0.25">
      <c r="N44" s="120"/>
    </row>
    <row r="45" spans="14:14" ht="12" customHeight="1" x14ac:dyDescent="0.25">
      <c r="N45" s="120"/>
    </row>
    <row r="46" spans="14:14" ht="12" customHeight="1" x14ac:dyDescent="0.25">
      <c r="N46" s="120"/>
    </row>
    <row r="47" spans="14:14" ht="12" customHeight="1" x14ac:dyDescent="0.25">
      <c r="N47" s="120"/>
    </row>
    <row r="48" spans="14:14" ht="12" customHeight="1" x14ac:dyDescent="0.25">
      <c r="N48" s="120"/>
    </row>
    <row r="49" spans="14:14" ht="12" customHeight="1" x14ac:dyDescent="0.25">
      <c r="N49" s="120"/>
    </row>
    <row r="50" spans="14:14" ht="12" customHeight="1" x14ac:dyDescent="0.25">
      <c r="N50" s="120"/>
    </row>
    <row r="51" spans="14:14" ht="12" customHeight="1" x14ac:dyDescent="0.25">
      <c r="N51" s="120"/>
    </row>
    <row r="52" spans="14:14" ht="12" customHeight="1" x14ac:dyDescent="0.25">
      <c r="N52" s="120"/>
    </row>
    <row r="53" spans="14:14" ht="12" customHeight="1" x14ac:dyDescent="0.25">
      <c r="N53" s="120"/>
    </row>
    <row r="54" spans="14:14" ht="12" customHeight="1" x14ac:dyDescent="0.25">
      <c r="N54" s="120"/>
    </row>
    <row r="55" spans="14:14" ht="12" customHeight="1" x14ac:dyDescent="0.25">
      <c r="N55" s="120"/>
    </row>
    <row r="56" spans="14:14" ht="12" customHeight="1" x14ac:dyDescent="0.25">
      <c r="N56" s="120"/>
    </row>
    <row r="57" spans="14:14" ht="12" customHeight="1" x14ac:dyDescent="0.25">
      <c r="N57" s="120"/>
    </row>
    <row r="58" spans="14:14" ht="12" customHeight="1" x14ac:dyDescent="0.25">
      <c r="N58" s="120"/>
    </row>
    <row r="59" spans="14:14" ht="12" customHeight="1" x14ac:dyDescent="0.25">
      <c r="N59" s="120"/>
    </row>
    <row r="60" spans="14:14" ht="12" customHeight="1" x14ac:dyDescent="0.25">
      <c r="N60" s="120"/>
    </row>
    <row r="61" spans="14:14" ht="12" customHeight="1" x14ac:dyDescent="0.25">
      <c r="N61" s="120"/>
    </row>
    <row r="62" spans="14:14" ht="12" customHeight="1" x14ac:dyDescent="0.25">
      <c r="N62" s="120"/>
    </row>
    <row r="63" spans="14:14" ht="12" customHeight="1" x14ac:dyDescent="0.25">
      <c r="N63" s="120"/>
    </row>
    <row r="64" spans="14:14" ht="12" customHeight="1" x14ac:dyDescent="0.25">
      <c r="N64" s="120"/>
    </row>
    <row r="65" spans="14:14" ht="12" customHeight="1" x14ac:dyDescent="0.25">
      <c r="N65" s="120"/>
    </row>
    <row r="66" spans="14:14" ht="12" customHeight="1" x14ac:dyDescent="0.25">
      <c r="N66" s="120"/>
    </row>
    <row r="67" spans="14:14" ht="12" customHeight="1" x14ac:dyDescent="0.25">
      <c r="N67" s="120"/>
    </row>
    <row r="68" spans="14:14" ht="12" customHeight="1" x14ac:dyDescent="0.25">
      <c r="N68" s="120"/>
    </row>
    <row r="69" spans="14:14" ht="12" customHeight="1" x14ac:dyDescent="0.25">
      <c r="N69" s="120"/>
    </row>
    <row r="70" spans="14:14" ht="12" customHeight="1" x14ac:dyDescent="0.25">
      <c r="N70" s="120"/>
    </row>
    <row r="71" spans="14:14" ht="12" customHeight="1" x14ac:dyDescent="0.25">
      <c r="N71" s="120"/>
    </row>
    <row r="72" spans="14:14" ht="12" customHeight="1" x14ac:dyDescent="0.25">
      <c r="N72" s="120"/>
    </row>
    <row r="73" spans="14:14" ht="12" customHeight="1" x14ac:dyDescent="0.25">
      <c r="N73" s="120"/>
    </row>
    <row r="74" spans="14:14" ht="12" customHeight="1" x14ac:dyDescent="0.25">
      <c r="N74" s="120"/>
    </row>
    <row r="75" spans="14:14" ht="12" customHeight="1" x14ac:dyDescent="0.25">
      <c r="N75" s="120"/>
    </row>
    <row r="76" spans="14:14" ht="12" customHeight="1" x14ac:dyDescent="0.25">
      <c r="N76" s="120"/>
    </row>
    <row r="77" spans="14:14" ht="12" customHeight="1" x14ac:dyDescent="0.25">
      <c r="N77" s="120"/>
    </row>
    <row r="78" spans="14:14" ht="12" customHeight="1" x14ac:dyDescent="0.25">
      <c r="N78" s="120"/>
    </row>
    <row r="79" spans="14:14" ht="12" customHeight="1" x14ac:dyDescent="0.25">
      <c r="N79" s="120"/>
    </row>
    <row r="80" spans="14:14" ht="12" customHeight="1" x14ac:dyDescent="0.25">
      <c r="N80" s="120"/>
    </row>
    <row r="81" spans="14:14" ht="12" customHeight="1" x14ac:dyDescent="0.25">
      <c r="N81" s="120"/>
    </row>
    <row r="82" spans="14:14" ht="12" customHeight="1" x14ac:dyDescent="0.25">
      <c r="N82" s="120"/>
    </row>
  </sheetData>
  <sheetProtection algorithmName="SHA-512" hashValue="lMxUdi0omSI3X2IOhNKj2ocv6vBF9QX7RJcy70Z0TKIuv4sFx2X4ipMtJkioXMy8WSjVOATeyWplgH+873Wd5g==" saltValue="B3+GsWVgMyNZ7tOMlMRhYA==" spinCount="100000" sheet="1" objects="1" scenarios="1"/>
  <protectedRanges>
    <protectedRange algorithmName="SHA-512" hashValue="czKwHJNPQwYEOh+Yx/GT90etBzl8GoHk8+SHne1oVTi/hZ5Y3oZypCZZXLhTIlxfYUK+VwaBtbti3pr5oyz66g==" saltValue="Mu8p7HvL8K/FO4t+L0H2Pg==" spinCount="100000" sqref="B5" name="Диапазон1"/>
  </protectedRanges>
  <dataConsolidate/>
  <mergeCells count="21">
    <mergeCell ref="K5:K6"/>
    <mergeCell ref="L5:L6"/>
    <mergeCell ref="M5:M6"/>
    <mergeCell ref="O5:O6"/>
    <mergeCell ref="P5:P6"/>
    <mergeCell ref="N5:N6"/>
    <mergeCell ref="A1:P1"/>
    <mergeCell ref="A3:A4"/>
    <mergeCell ref="B3:B4"/>
    <mergeCell ref="C3:C4"/>
    <mergeCell ref="D3:D4"/>
    <mergeCell ref="A5:A6"/>
    <mergeCell ref="B5:B6"/>
    <mergeCell ref="E6:F6"/>
    <mergeCell ref="C5:C6"/>
    <mergeCell ref="E3:P3"/>
    <mergeCell ref="D5:D6"/>
    <mergeCell ref="G5:G6"/>
    <mergeCell ref="H5:H6"/>
    <mergeCell ref="I5:I6"/>
    <mergeCell ref="J5:J6"/>
  </mergeCells>
  <dataValidations count="1">
    <dataValidation type="list" allowBlank="1" showInputMessage="1" showErrorMessage="1" sqref="N7:N82">
      <formula1>N$5:N$82</formula1>
    </dataValidation>
  </dataValidations>
  <pageMargins left="0.7" right="0.7" top="0.75" bottom="0.75" header="0.3" footer="0.3"/>
  <pageSetup paperSize="9" scale="4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'План (3)'!CF$5:CF$235</xm:f>
          </x14:formula1>
          <xm:sqref>B5:B6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43"/>
  <sheetViews>
    <sheetView workbookViewId="0">
      <pane xSplit="2" ySplit="4" topLeftCell="C5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22" customWidth="1"/>
    <col min="2" max="2" width="50.7109375" style="22" customWidth="1"/>
    <col min="3" max="3" width="14.85546875" style="22" customWidth="1"/>
    <col min="4" max="12" width="12.7109375" style="22" customWidth="1"/>
    <col min="13" max="22" width="10.7109375" style="22" hidden="1" customWidth="1" outlineLevel="1"/>
    <col min="23" max="23" width="10.7109375" style="22" customWidth="1" collapsed="1"/>
    <col min="24" max="24" width="10.7109375" style="21" hidden="1" customWidth="1"/>
    <col min="25" max="16384" width="10.7109375" style="22"/>
  </cols>
  <sheetData>
    <row r="1" spans="1:24" ht="50.1" customHeight="1" x14ac:dyDescent="0.25">
      <c r="A1" s="251" t="s">
        <v>303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41">
        <v>22940.11</v>
      </c>
    </row>
    <row r="3" spans="1:24" ht="12" customHeight="1" x14ac:dyDescent="0.25">
      <c r="A3" s="252" t="s">
        <v>204</v>
      </c>
      <c r="B3" s="252" t="s">
        <v>205</v>
      </c>
      <c r="C3" s="253" t="s">
        <v>305</v>
      </c>
      <c r="D3" s="255" t="s">
        <v>306</v>
      </c>
      <c r="E3" s="256" t="s">
        <v>225</v>
      </c>
      <c r="F3" s="256"/>
      <c r="G3" s="256"/>
      <c r="H3" s="256"/>
      <c r="I3" s="256"/>
      <c r="J3" s="256"/>
      <c r="K3" s="256"/>
      <c r="L3" s="257"/>
      <c r="M3" s="256" t="s">
        <v>301</v>
      </c>
      <c r="N3" s="256"/>
      <c r="O3" s="256"/>
      <c r="P3" s="256"/>
      <c r="Q3" s="256"/>
      <c r="R3" s="256"/>
      <c r="S3" s="256"/>
      <c r="T3" s="256"/>
      <c r="U3" s="256"/>
      <c r="V3" s="256"/>
      <c r="W3" s="32"/>
    </row>
    <row r="4" spans="1:24" ht="99.95" customHeight="1" x14ac:dyDescent="0.25">
      <c r="A4" s="252"/>
      <c r="B4" s="252"/>
      <c r="C4" s="254"/>
      <c r="D4" s="255"/>
      <c r="E4" s="23" t="s">
        <v>219</v>
      </c>
      <c r="F4" s="23" t="s">
        <v>220</v>
      </c>
      <c r="G4" s="23" t="s">
        <v>218</v>
      </c>
      <c r="H4" s="23" t="s">
        <v>221</v>
      </c>
      <c r="I4" s="23" t="s">
        <v>222</v>
      </c>
      <c r="J4" s="23" t="s">
        <v>223</v>
      </c>
      <c r="K4" s="23" t="s">
        <v>224</v>
      </c>
      <c r="L4" s="23" t="s">
        <v>226</v>
      </c>
      <c r="M4" s="23" t="s">
        <v>291</v>
      </c>
      <c r="N4" s="23" t="s">
        <v>292</v>
      </c>
      <c r="O4" s="23" t="s">
        <v>293</v>
      </c>
      <c r="P4" s="23" t="s">
        <v>294</v>
      </c>
      <c r="Q4" s="23" t="s">
        <v>295</v>
      </c>
      <c r="R4" s="23" t="s">
        <v>296</v>
      </c>
      <c r="S4" s="23" t="s">
        <v>297</v>
      </c>
      <c r="T4" s="23" t="s">
        <v>302</v>
      </c>
      <c r="U4" s="23" t="s">
        <v>300</v>
      </c>
      <c r="V4" s="23" t="s">
        <v>298</v>
      </c>
      <c r="W4" s="33"/>
    </row>
    <row r="5" spans="1:24" ht="24.95" customHeight="1" x14ac:dyDescent="0.25">
      <c r="A5" s="24">
        <v>1</v>
      </c>
      <c r="B5" s="25" t="s">
        <v>61</v>
      </c>
      <c r="C5" s="35">
        <f>SUMIF(План!$B:$B,$B$5,План!$J:$J)</f>
        <v>39.280499999999996</v>
      </c>
      <c r="D5" s="26">
        <f>SUM(E5:L5)</f>
        <v>10813186.556399999</v>
      </c>
      <c r="E5" s="27">
        <f>SUMIF(План!$B:$B,$B$5,План!$AE:$AE)</f>
        <v>1192587.3514584564</v>
      </c>
      <c r="F5" s="27">
        <f>SUMIF(План!$B:$B,$B$5,План!$AF:$AF)</f>
        <v>2071491.6774712643</v>
      </c>
      <c r="G5" s="27">
        <f>SUMIF(План!$B:$B,$B$5,План!$AG:$AG)</f>
        <v>3255201.2074548434</v>
      </c>
      <c r="H5" s="27">
        <f>SUMIF(План!$B:$B,$B$5,План!$AH:$AH)</f>
        <v>1598007.8654778325</v>
      </c>
      <c r="I5" s="27">
        <f>SUMIF(План!$B:$B,$B$5,План!$AI:$AI)</f>
        <v>790126.1112640393</v>
      </c>
      <c r="J5" s="27">
        <f>SUMIF(План!$B:$B,$B$5,План!$AJ:$AJ)</f>
        <v>455728.16904367815</v>
      </c>
      <c r="K5" s="27">
        <f>SUMIF(План!$B:$B,$B$5,План!$AK:$AK)</f>
        <v>1450044.174229885</v>
      </c>
      <c r="L5" s="27">
        <f>SUMIF(План!$B:$B,$B$5,План!$AL:$AL)</f>
        <v>0</v>
      </c>
      <c r="M5" s="28">
        <f>SUMIF(План!$B:$B,$B$5,План!$S:$S)</f>
        <v>40</v>
      </c>
      <c r="N5" s="28">
        <f>SUMIF(План!$B:$B,$B$5,План!$T:$T)</f>
        <v>40</v>
      </c>
      <c r="O5" s="28">
        <f>SUMIF(План!$B:$B,$B$5,План!$U:$U)</f>
        <v>2604.04</v>
      </c>
      <c r="P5" s="28">
        <f>SUMIF(План!$B:$B,$B$5,План!$W:$W)</f>
        <v>42.3</v>
      </c>
      <c r="Q5" s="28">
        <f>SUMIF(План!$B:$B,$B$5,План!$X:$X)</f>
        <v>2604.04</v>
      </c>
      <c r="R5" s="28">
        <f>SUMIF(План!$B:$B,$B$5,План!$Y:$Y)</f>
        <v>0</v>
      </c>
      <c r="S5" s="28">
        <f>SUMIF(План!$B:$B,$B$5,План!$Z:$Z)</f>
        <v>0</v>
      </c>
      <c r="T5" s="28">
        <f>SUMIF(План!$B:$B,$B$5,План!$AA:$AA)</f>
        <v>5.05</v>
      </c>
      <c r="U5" s="28">
        <f>SUMIF(План!$B:$B,$B$5,План!$AB:$AB)</f>
        <v>10.67</v>
      </c>
      <c r="V5" s="28">
        <f>SUMIF(План!$B:$B,$B$5,План!$AC:$AC)</f>
        <v>14</v>
      </c>
      <c r="W5" s="34"/>
      <c r="X5" s="20" t="s">
        <v>61</v>
      </c>
    </row>
    <row r="6" spans="1:24" ht="12" customHeight="1" x14ac:dyDescent="0.25">
      <c r="X6" s="20"/>
    </row>
    <row r="7" spans="1:24" ht="12" customHeight="1" x14ac:dyDescent="0.25">
      <c r="X7" s="20"/>
    </row>
    <row r="8" spans="1:24" ht="12" customHeight="1" x14ac:dyDescent="0.25">
      <c r="X8" s="20"/>
    </row>
    <row r="9" spans="1:24" ht="12" customHeight="1" x14ac:dyDescent="0.25">
      <c r="X9" s="20"/>
    </row>
    <row r="10" spans="1:24" ht="12" customHeight="1" x14ac:dyDescent="0.25">
      <c r="X10" s="20"/>
    </row>
    <row r="11" spans="1:24" ht="12" customHeight="1" x14ac:dyDescent="0.25">
      <c r="X11" s="20"/>
    </row>
    <row r="12" spans="1:24" ht="12" customHeight="1" x14ac:dyDescent="0.25">
      <c r="X12" s="20"/>
    </row>
    <row r="13" spans="1:24" ht="12" customHeight="1" x14ac:dyDescent="0.25">
      <c r="X13" s="20"/>
    </row>
    <row r="14" spans="1:24" ht="12" customHeight="1" x14ac:dyDescent="0.25">
      <c r="X14" s="20"/>
    </row>
    <row r="15" spans="1:24" ht="12" customHeight="1" x14ac:dyDescent="0.25">
      <c r="X15" s="20"/>
    </row>
    <row r="16" spans="1:24" ht="12" customHeight="1" x14ac:dyDescent="0.25">
      <c r="X16" s="20"/>
    </row>
    <row r="17" spans="24:24" ht="12" customHeight="1" x14ac:dyDescent="0.25">
      <c r="X17" s="20"/>
    </row>
    <row r="18" spans="24:24" ht="12" customHeight="1" x14ac:dyDescent="0.25">
      <c r="X18" s="20"/>
    </row>
    <row r="19" spans="24:24" ht="12" customHeight="1" x14ac:dyDescent="0.25">
      <c r="X19" s="20"/>
    </row>
    <row r="20" spans="24:24" ht="12" customHeight="1" x14ac:dyDescent="0.25">
      <c r="X20" s="20"/>
    </row>
    <row r="21" spans="24:24" ht="12" customHeight="1" x14ac:dyDescent="0.25">
      <c r="X21" s="20"/>
    </row>
    <row r="22" spans="24:24" ht="12" customHeight="1" x14ac:dyDescent="0.25">
      <c r="X22" s="20"/>
    </row>
    <row r="23" spans="24:24" ht="12" customHeight="1" x14ac:dyDescent="0.25">
      <c r="X23" s="20"/>
    </row>
    <row r="24" spans="24:24" ht="12" customHeight="1" x14ac:dyDescent="0.25">
      <c r="X24" s="20"/>
    </row>
    <row r="25" spans="24:24" ht="12" customHeight="1" x14ac:dyDescent="0.25">
      <c r="X25" s="20"/>
    </row>
    <row r="26" spans="24:24" ht="12" customHeight="1" x14ac:dyDescent="0.25">
      <c r="X26" s="20"/>
    </row>
    <row r="27" spans="24:24" ht="12" customHeight="1" x14ac:dyDescent="0.25">
      <c r="X27" s="20"/>
    </row>
    <row r="28" spans="24:24" ht="12" customHeight="1" x14ac:dyDescent="0.25">
      <c r="X28" s="20"/>
    </row>
    <row r="29" spans="24:24" ht="12" customHeight="1" x14ac:dyDescent="0.25">
      <c r="X29" s="20"/>
    </row>
    <row r="30" spans="24:24" ht="12" customHeight="1" x14ac:dyDescent="0.25">
      <c r="X30" s="20"/>
    </row>
    <row r="31" spans="24:24" ht="12" customHeight="1" x14ac:dyDescent="0.25">
      <c r="X31" s="20"/>
    </row>
    <row r="32" spans="24:24" ht="12" customHeight="1" x14ac:dyDescent="0.25">
      <c r="X32" s="20"/>
    </row>
    <row r="33" spans="24:24" ht="12" customHeight="1" x14ac:dyDescent="0.25">
      <c r="X33" s="20"/>
    </row>
    <row r="34" spans="24:24" ht="12" customHeight="1" x14ac:dyDescent="0.25">
      <c r="X34" s="20"/>
    </row>
    <row r="35" spans="24:24" ht="12" customHeight="1" x14ac:dyDescent="0.25">
      <c r="X35" s="20"/>
    </row>
    <row r="36" spans="24:24" ht="12" customHeight="1" x14ac:dyDescent="0.25">
      <c r="X36" s="20"/>
    </row>
    <row r="37" spans="24:24" ht="12" customHeight="1" x14ac:dyDescent="0.25">
      <c r="X37" s="20"/>
    </row>
    <row r="38" spans="24:24" ht="12" customHeight="1" x14ac:dyDescent="0.25">
      <c r="X38" s="20"/>
    </row>
    <row r="39" spans="24:24" ht="12" customHeight="1" x14ac:dyDescent="0.25">
      <c r="X39" s="20"/>
    </row>
    <row r="40" spans="24:24" ht="12" customHeight="1" x14ac:dyDescent="0.25">
      <c r="X40" s="20"/>
    </row>
    <row r="41" spans="24:24" ht="12" customHeight="1" x14ac:dyDescent="0.25">
      <c r="X41" s="20"/>
    </row>
    <row r="42" spans="24:24" ht="12" customHeight="1" x14ac:dyDescent="0.25">
      <c r="X42" s="20"/>
    </row>
    <row r="43" spans="24:24" ht="12" customHeight="1" x14ac:dyDescent="0.25">
      <c r="X43" s="20"/>
    </row>
    <row r="44" spans="24:24" ht="12" customHeight="1" x14ac:dyDescent="0.25">
      <c r="X44" s="20"/>
    </row>
    <row r="45" spans="24:24" ht="12" customHeight="1" x14ac:dyDescent="0.25">
      <c r="X45" s="20"/>
    </row>
    <row r="46" spans="24:24" ht="12" customHeight="1" x14ac:dyDescent="0.25">
      <c r="X46" s="20"/>
    </row>
    <row r="47" spans="24:24" ht="12" customHeight="1" x14ac:dyDescent="0.25">
      <c r="X47" s="20"/>
    </row>
    <row r="48" spans="24:24" ht="12" customHeight="1" x14ac:dyDescent="0.25">
      <c r="X48" s="20"/>
    </row>
    <row r="49" spans="24:24" ht="12" customHeight="1" x14ac:dyDescent="0.25">
      <c r="X49" s="20"/>
    </row>
    <row r="50" spans="24:24" ht="12" customHeight="1" x14ac:dyDescent="0.25">
      <c r="X50" s="20"/>
    </row>
    <row r="51" spans="24:24" ht="12" customHeight="1" x14ac:dyDescent="0.25">
      <c r="X51" s="20"/>
    </row>
    <row r="52" spans="24:24" ht="12" customHeight="1" x14ac:dyDescent="0.25">
      <c r="X52" s="20"/>
    </row>
    <row r="53" spans="24:24" ht="12" customHeight="1" x14ac:dyDescent="0.25">
      <c r="X53" s="20"/>
    </row>
    <row r="54" spans="24:24" ht="12" customHeight="1" x14ac:dyDescent="0.25">
      <c r="X54" s="20"/>
    </row>
    <row r="55" spans="24:24" ht="12" customHeight="1" x14ac:dyDescent="0.25">
      <c r="X55" s="20"/>
    </row>
    <row r="56" spans="24:24" ht="12" customHeight="1" x14ac:dyDescent="0.25">
      <c r="X56" s="20"/>
    </row>
    <row r="57" spans="24:24" ht="12" customHeight="1" x14ac:dyDescent="0.25">
      <c r="X57" s="20"/>
    </row>
    <row r="58" spans="24:24" ht="12" customHeight="1" x14ac:dyDescent="0.25">
      <c r="X58" s="20"/>
    </row>
    <row r="59" spans="24:24" ht="12" customHeight="1" x14ac:dyDescent="0.25">
      <c r="X59" s="20"/>
    </row>
    <row r="60" spans="24:24" ht="12" customHeight="1" x14ac:dyDescent="0.25">
      <c r="X60" s="20"/>
    </row>
    <row r="61" spans="24:24" ht="12" customHeight="1" x14ac:dyDescent="0.25">
      <c r="X61" s="20"/>
    </row>
    <row r="62" spans="24:24" ht="12" customHeight="1" x14ac:dyDescent="0.25">
      <c r="X62" s="20"/>
    </row>
    <row r="63" spans="24:24" ht="12" customHeight="1" x14ac:dyDescent="0.25">
      <c r="X63" s="20"/>
    </row>
    <row r="64" spans="24:24" ht="12" customHeight="1" x14ac:dyDescent="0.25">
      <c r="X64" s="20"/>
    </row>
    <row r="65" spans="24:24" ht="12" customHeight="1" x14ac:dyDescent="0.25">
      <c r="X65" s="20"/>
    </row>
    <row r="66" spans="24:24" ht="12" customHeight="1" x14ac:dyDescent="0.25">
      <c r="X66" s="20"/>
    </row>
    <row r="67" spans="24:24" ht="12" customHeight="1" x14ac:dyDescent="0.25">
      <c r="X67" s="20"/>
    </row>
    <row r="68" spans="24:24" ht="12" customHeight="1" x14ac:dyDescent="0.25">
      <c r="X68" s="20"/>
    </row>
    <row r="69" spans="24:24" ht="12" customHeight="1" x14ac:dyDescent="0.25">
      <c r="X69" s="20"/>
    </row>
    <row r="70" spans="24:24" ht="12" customHeight="1" x14ac:dyDescent="0.25">
      <c r="X70" s="20"/>
    </row>
    <row r="71" spans="24:24" ht="12" customHeight="1" x14ac:dyDescent="0.25">
      <c r="X71" s="20"/>
    </row>
    <row r="72" spans="24:24" ht="12" customHeight="1" x14ac:dyDescent="0.25">
      <c r="X72" s="20"/>
    </row>
    <row r="73" spans="24:24" ht="12" customHeight="1" x14ac:dyDescent="0.25">
      <c r="X73" s="20"/>
    </row>
    <row r="74" spans="24:24" ht="12" customHeight="1" x14ac:dyDescent="0.25">
      <c r="X74" s="20"/>
    </row>
    <row r="75" spans="24:24" ht="12" customHeight="1" x14ac:dyDescent="0.25">
      <c r="X75" s="20"/>
    </row>
    <row r="76" spans="24:24" ht="12" customHeight="1" x14ac:dyDescent="0.25">
      <c r="X76" s="20"/>
    </row>
    <row r="77" spans="24:24" ht="12" customHeight="1" x14ac:dyDescent="0.25">
      <c r="X77" s="20"/>
    </row>
    <row r="78" spans="24:24" ht="12" customHeight="1" x14ac:dyDescent="0.25">
      <c r="X78" s="20"/>
    </row>
    <row r="79" spans="24:24" ht="12" customHeight="1" x14ac:dyDescent="0.25">
      <c r="X79" s="20"/>
    </row>
    <row r="80" spans="24:24" ht="12" customHeight="1" x14ac:dyDescent="0.25">
      <c r="X80" s="20"/>
    </row>
    <row r="81" spans="24:24" ht="12" customHeight="1" x14ac:dyDescent="0.25">
      <c r="X81" s="20"/>
    </row>
    <row r="82" spans="24:24" ht="12" customHeight="1" x14ac:dyDescent="0.25">
      <c r="X82" s="20"/>
    </row>
    <row r="83" spans="24:24" ht="12" customHeight="1" x14ac:dyDescent="0.25">
      <c r="X83" s="20"/>
    </row>
    <row r="84" spans="24:24" ht="12" customHeight="1" x14ac:dyDescent="0.25">
      <c r="X84" s="20"/>
    </row>
    <row r="85" spans="24:24" ht="12" customHeight="1" x14ac:dyDescent="0.25">
      <c r="X85" s="20"/>
    </row>
    <row r="86" spans="24:24" ht="12" customHeight="1" x14ac:dyDescent="0.25">
      <c r="X86" s="20"/>
    </row>
    <row r="87" spans="24:24" ht="12" customHeight="1" x14ac:dyDescent="0.25">
      <c r="X87" s="20"/>
    </row>
    <row r="88" spans="24:24" ht="12" customHeight="1" x14ac:dyDescent="0.25">
      <c r="X88" s="20"/>
    </row>
    <row r="89" spans="24:24" ht="12" customHeight="1" x14ac:dyDescent="0.25">
      <c r="X89" s="20"/>
    </row>
    <row r="90" spans="24:24" ht="12" customHeight="1" x14ac:dyDescent="0.25">
      <c r="X90" s="20"/>
    </row>
    <row r="91" spans="24:24" ht="12" customHeight="1" x14ac:dyDescent="0.25">
      <c r="X91" s="20"/>
    </row>
    <row r="92" spans="24:24" ht="12" customHeight="1" x14ac:dyDescent="0.25">
      <c r="X92" s="20"/>
    </row>
    <row r="93" spans="24:24" ht="12" customHeight="1" x14ac:dyDescent="0.25">
      <c r="X93" s="20"/>
    </row>
    <row r="94" spans="24:24" ht="12" customHeight="1" x14ac:dyDescent="0.25">
      <c r="X94" s="20"/>
    </row>
    <row r="95" spans="24:24" ht="12" customHeight="1" x14ac:dyDescent="0.25">
      <c r="X95" s="20"/>
    </row>
    <row r="96" spans="24:24" ht="12" customHeight="1" x14ac:dyDescent="0.25">
      <c r="X96" s="20"/>
    </row>
    <row r="97" spans="24:24" ht="12" customHeight="1" x14ac:dyDescent="0.25">
      <c r="X97" s="20"/>
    </row>
    <row r="98" spans="24:24" ht="12" customHeight="1" x14ac:dyDescent="0.25">
      <c r="X98" s="20"/>
    </row>
    <row r="99" spans="24:24" ht="12" customHeight="1" x14ac:dyDescent="0.25">
      <c r="X99" s="20"/>
    </row>
    <row r="100" spans="24:24" ht="12" customHeight="1" x14ac:dyDescent="0.25">
      <c r="X100" s="20"/>
    </row>
    <row r="101" spans="24:24" ht="12" customHeight="1" x14ac:dyDescent="0.25">
      <c r="X101" s="20"/>
    </row>
    <row r="102" spans="24:24" ht="12" customHeight="1" x14ac:dyDescent="0.25">
      <c r="X102" s="20"/>
    </row>
    <row r="103" spans="24:24" ht="12" customHeight="1" x14ac:dyDescent="0.25">
      <c r="X103" s="20"/>
    </row>
    <row r="104" spans="24:24" ht="12" customHeight="1" x14ac:dyDescent="0.25">
      <c r="X104" s="20"/>
    </row>
    <row r="105" spans="24:24" ht="12" customHeight="1" x14ac:dyDescent="0.25">
      <c r="X105" s="20"/>
    </row>
    <row r="106" spans="24:24" ht="12" customHeight="1" x14ac:dyDescent="0.25">
      <c r="X106" s="20"/>
    </row>
    <row r="107" spans="24:24" ht="12" customHeight="1" x14ac:dyDescent="0.25">
      <c r="X107" s="20"/>
    </row>
    <row r="108" spans="24:24" ht="12" customHeight="1" x14ac:dyDescent="0.25">
      <c r="X108" s="20"/>
    </row>
    <row r="109" spans="24:24" ht="12" customHeight="1" x14ac:dyDescent="0.25">
      <c r="X109" s="20"/>
    </row>
    <row r="110" spans="24:24" ht="12" customHeight="1" x14ac:dyDescent="0.25">
      <c r="X110" s="20"/>
    </row>
    <row r="111" spans="24:24" ht="12" customHeight="1" x14ac:dyDescent="0.25">
      <c r="X111" s="20"/>
    </row>
    <row r="112" spans="24:24" ht="12" customHeight="1" x14ac:dyDescent="0.25">
      <c r="X112" s="20"/>
    </row>
    <row r="113" spans="24:24" ht="12" customHeight="1" x14ac:dyDescent="0.25">
      <c r="X113" s="20"/>
    </row>
    <row r="114" spans="24:24" ht="12" customHeight="1" x14ac:dyDescent="0.25">
      <c r="X114" s="20"/>
    </row>
    <row r="115" spans="24:24" ht="12" customHeight="1" x14ac:dyDescent="0.25">
      <c r="X115" s="20"/>
    </row>
    <row r="116" spans="24:24" ht="12" customHeight="1" x14ac:dyDescent="0.25">
      <c r="X116" s="20"/>
    </row>
    <row r="117" spans="24:24" ht="12" customHeight="1" x14ac:dyDescent="0.25">
      <c r="X117" s="20"/>
    </row>
    <row r="118" spans="24:24" ht="12" customHeight="1" x14ac:dyDescent="0.25">
      <c r="X118" s="20"/>
    </row>
    <row r="119" spans="24:24" ht="12" customHeight="1" x14ac:dyDescent="0.25">
      <c r="X119" s="20"/>
    </row>
    <row r="120" spans="24:24" ht="12" customHeight="1" x14ac:dyDescent="0.25">
      <c r="X120" s="20"/>
    </row>
    <row r="121" spans="24:24" ht="12" customHeight="1" x14ac:dyDescent="0.25">
      <c r="X121" s="20"/>
    </row>
    <row r="122" spans="24:24" ht="12" customHeight="1" x14ac:dyDescent="0.25">
      <c r="X122" s="20"/>
    </row>
    <row r="123" spans="24:24" ht="12" customHeight="1" x14ac:dyDescent="0.25">
      <c r="X123" s="20"/>
    </row>
    <row r="124" spans="24:24" ht="12" customHeight="1" x14ac:dyDescent="0.25">
      <c r="X124" s="20"/>
    </row>
    <row r="125" spans="24:24" ht="12" customHeight="1" x14ac:dyDescent="0.25">
      <c r="X125" s="20"/>
    </row>
    <row r="126" spans="24:24" ht="12" customHeight="1" x14ac:dyDescent="0.25">
      <c r="X126" s="20"/>
    </row>
    <row r="127" spans="24:24" ht="12" customHeight="1" x14ac:dyDescent="0.25">
      <c r="X127" s="20"/>
    </row>
    <row r="128" spans="24:24" ht="12" customHeight="1" x14ac:dyDescent="0.25">
      <c r="X128" s="20"/>
    </row>
    <row r="129" spans="24:24" ht="12" customHeight="1" x14ac:dyDescent="0.25">
      <c r="X129" s="20"/>
    </row>
    <row r="130" spans="24:24" ht="12" customHeight="1" x14ac:dyDescent="0.25">
      <c r="X130" s="20"/>
    </row>
    <row r="131" spans="24:24" ht="12" customHeight="1" x14ac:dyDescent="0.25">
      <c r="X131" s="20"/>
    </row>
    <row r="132" spans="24:24" ht="12" customHeight="1" x14ac:dyDescent="0.25">
      <c r="X132" s="20"/>
    </row>
    <row r="133" spans="24:24" ht="12" customHeight="1" x14ac:dyDescent="0.25">
      <c r="X133" s="20"/>
    </row>
    <row r="134" spans="24:24" ht="12" customHeight="1" x14ac:dyDescent="0.25">
      <c r="X134" s="20"/>
    </row>
    <row r="135" spans="24:24" ht="12" customHeight="1" x14ac:dyDescent="0.25">
      <c r="X135" s="20"/>
    </row>
    <row r="136" spans="24:24" ht="12" customHeight="1" x14ac:dyDescent="0.25">
      <c r="X136" s="20"/>
    </row>
    <row r="137" spans="24:24" ht="12" customHeight="1" x14ac:dyDescent="0.25">
      <c r="X137" s="20"/>
    </row>
    <row r="138" spans="24:24" ht="12" customHeight="1" x14ac:dyDescent="0.25">
      <c r="X138" s="20"/>
    </row>
    <row r="139" spans="24:24" ht="12" customHeight="1" x14ac:dyDescent="0.25">
      <c r="X139" s="20"/>
    </row>
    <row r="140" spans="24:24" ht="12" customHeight="1" x14ac:dyDescent="0.25">
      <c r="X140" s="20"/>
    </row>
    <row r="141" spans="24:24" ht="12" customHeight="1" x14ac:dyDescent="0.25">
      <c r="X141" s="20"/>
    </row>
    <row r="142" spans="24:24" ht="12" customHeight="1" x14ac:dyDescent="0.25">
      <c r="X142" s="20"/>
    </row>
    <row r="143" spans="24:24" ht="12" customHeight="1" x14ac:dyDescent="0.25">
      <c r="X143" s="20"/>
    </row>
    <row r="144" spans="24:24" ht="12" customHeight="1" x14ac:dyDescent="0.25">
      <c r="X144" s="20"/>
    </row>
    <row r="145" spans="24:24" ht="12" customHeight="1" x14ac:dyDescent="0.25">
      <c r="X145" s="20"/>
    </row>
    <row r="146" spans="24:24" ht="12" customHeight="1" x14ac:dyDescent="0.25">
      <c r="X146" s="20"/>
    </row>
    <row r="147" spans="24:24" ht="12" customHeight="1" x14ac:dyDescent="0.25">
      <c r="X147" s="20"/>
    </row>
    <row r="148" spans="24:24" ht="12" customHeight="1" x14ac:dyDescent="0.25">
      <c r="X148" s="20"/>
    </row>
    <row r="149" spans="24:24" ht="12" customHeight="1" x14ac:dyDescent="0.25">
      <c r="X149" s="20"/>
    </row>
    <row r="150" spans="24:24" ht="12" customHeight="1" x14ac:dyDescent="0.25">
      <c r="X150" s="20"/>
    </row>
    <row r="151" spans="24:24" ht="12" customHeight="1" x14ac:dyDescent="0.25">
      <c r="X151" s="20"/>
    </row>
    <row r="152" spans="24:24" ht="12" customHeight="1" x14ac:dyDescent="0.25">
      <c r="X152" s="20"/>
    </row>
    <row r="153" spans="24:24" ht="12" customHeight="1" x14ac:dyDescent="0.25">
      <c r="X153" s="20"/>
    </row>
    <row r="154" spans="24:24" ht="12" customHeight="1" x14ac:dyDescent="0.25">
      <c r="X154" s="20"/>
    </row>
    <row r="155" spans="24:24" ht="12" customHeight="1" x14ac:dyDescent="0.25">
      <c r="X155" s="20"/>
    </row>
    <row r="156" spans="24:24" ht="12" customHeight="1" x14ac:dyDescent="0.25">
      <c r="X156" s="20"/>
    </row>
    <row r="157" spans="24:24" ht="12" customHeight="1" x14ac:dyDescent="0.25">
      <c r="X157" s="20"/>
    </row>
    <row r="158" spans="24:24" ht="12" customHeight="1" x14ac:dyDescent="0.25">
      <c r="X158" s="20"/>
    </row>
    <row r="159" spans="24:24" ht="12" customHeight="1" x14ac:dyDescent="0.25">
      <c r="X159" s="20"/>
    </row>
    <row r="160" spans="24:24" ht="12" customHeight="1" x14ac:dyDescent="0.25">
      <c r="X160" s="20"/>
    </row>
    <row r="161" spans="24:24" ht="12" customHeight="1" x14ac:dyDescent="0.25">
      <c r="X161" s="20"/>
    </row>
    <row r="162" spans="24:24" ht="12" customHeight="1" x14ac:dyDescent="0.25">
      <c r="X162" s="20"/>
    </row>
    <row r="163" spans="24:24" ht="12" customHeight="1" x14ac:dyDescent="0.25">
      <c r="X163" s="20"/>
    </row>
    <row r="164" spans="24:24" ht="12" customHeight="1" x14ac:dyDescent="0.25">
      <c r="X164" s="20"/>
    </row>
    <row r="165" spans="24:24" ht="12" customHeight="1" x14ac:dyDescent="0.25">
      <c r="X165" s="20"/>
    </row>
    <row r="166" spans="24:24" ht="12" customHeight="1" x14ac:dyDescent="0.25">
      <c r="X166" s="20"/>
    </row>
    <row r="167" spans="24:24" ht="12" customHeight="1" x14ac:dyDescent="0.25">
      <c r="X167" s="20"/>
    </row>
    <row r="168" spans="24:24" ht="12" customHeight="1" x14ac:dyDescent="0.25">
      <c r="X168" s="20"/>
    </row>
    <row r="169" spans="24:24" ht="12" customHeight="1" x14ac:dyDescent="0.25">
      <c r="X169" s="20"/>
    </row>
    <row r="170" spans="24:24" ht="12" customHeight="1" x14ac:dyDescent="0.25">
      <c r="X170" s="20"/>
    </row>
    <row r="171" spans="24:24" ht="12" customHeight="1" x14ac:dyDescent="0.25">
      <c r="X171" s="20"/>
    </row>
    <row r="172" spans="24:24" ht="12" customHeight="1" x14ac:dyDescent="0.25">
      <c r="X172" s="20"/>
    </row>
    <row r="173" spans="24:24" ht="12" customHeight="1" x14ac:dyDescent="0.25">
      <c r="X173" s="20"/>
    </row>
    <row r="174" spans="24:24" ht="12" customHeight="1" x14ac:dyDescent="0.25">
      <c r="X174" s="20"/>
    </row>
    <row r="175" spans="24:24" ht="12" customHeight="1" x14ac:dyDescent="0.25">
      <c r="X175" s="20"/>
    </row>
    <row r="176" spans="24:24" ht="12" customHeight="1" x14ac:dyDescent="0.25">
      <c r="X176" s="20"/>
    </row>
    <row r="177" spans="24:24" ht="12" customHeight="1" x14ac:dyDescent="0.25">
      <c r="X177" s="20"/>
    </row>
    <row r="178" spans="24:24" ht="12" customHeight="1" x14ac:dyDescent="0.25">
      <c r="X178" s="20"/>
    </row>
    <row r="179" spans="24:24" ht="12" customHeight="1" x14ac:dyDescent="0.25">
      <c r="X179" s="20"/>
    </row>
    <row r="180" spans="24:24" ht="12" customHeight="1" x14ac:dyDescent="0.25">
      <c r="X180" s="20"/>
    </row>
    <row r="181" spans="24:24" ht="12" customHeight="1" x14ac:dyDescent="0.25">
      <c r="X181" s="20"/>
    </row>
    <row r="182" spans="24:24" ht="12" customHeight="1" x14ac:dyDescent="0.25">
      <c r="X182" s="20"/>
    </row>
    <row r="183" spans="24:24" ht="12" customHeight="1" x14ac:dyDescent="0.25">
      <c r="X183" s="20"/>
    </row>
    <row r="184" spans="24:24" ht="12" customHeight="1" x14ac:dyDescent="0.25">
      <c r="X184" s="20"/>
    </row>
    <row r="185" spans="24:24" ht="12" customHeight="1" x14ac:dyDescent="0.25">
      <c r="X185" s="20"/>
    </row>
    <row r="186" spans="24:24" ht="12" customHeight="1" x14ac:dyDescent="0.25">
      <c r="X186" s="20"/>
    </row>
    <row r="187" spans="24:24" ht="12" customHeight="1" x14ac:dyDescent="0.25">
      <c r="X187" s="20"/>
    </row>
    <row r="188" spans="24:24" ht="12" customHeight="1" x14ac:dyDescent="0.25">
      <c r="X188" s="20"/>
    </row>
    <row r="189" spans="24:24" ht="12" customHeight="1" x14ac:dyDescent="0.25">
      <c r="X189" s="20"/>
    </row>
    <row r="190" spans="24:24" ht="12" customHeight="1" x14ac:dyDescent="0.25">
      <c r="X190" s="20"/>
    </row>
    <row r="191" spans="24:24" ht="12" customHeight="1" x14ac:dyDescent="0.25">
      <c r="X191" s="20"/>
    </row>
    <row r="192" spans="24:24" ht="12" customHeight="1" x14ac:dyDescent="0.25">
      <c r="X192" s="20"/>
    </row>
    <row r="193" spans="24:24" ht="12" customHeight="1" x14ac:dyDescent="0.25">
      <c r="X193" s="20"/>
    </row>
    <row r="194" spans="24:24" ht="12" customHeight="1" x14ac:dyDescent="0.25">
      <c r="X194" s="20"/>
    </row>
    <row r="195" spans="24:24" ht="12" customHeight="1" x14ac:dyDescent="0.25">
      <c r="X195" s="20"/>
    </row>
    <row r="196" spans="24:24" ht="12" customHeight="1" x14ac:dyDescent="0.25">
      <c r="X196" s="20"/>
    </row>
    <row r="197" spans="24:24" ht="12" customHeight="1" x14ac:dyDescent="0.25">
      <c r="X197" s="20"/>
    </row>
    <row r="198" spans="24:24" ht="12" customHeight="1" x14ac:dyDescent="0.25">
      <c r="X198" s="20"/>
    </row>
    <row r="199" spans="24:24" ht="12" customHeight="1" x14ac:dyDescent="0.25">
      <c r="X199" s="20"/>
    </row>
    <row r="200" spans="24:24" ht="12" customHeight="1" x14ac:dyDescent="0.25">
      <c r="X200" s="20"/>
    </row>
    <row r="201" spans="24:24" ht="12" customHeight="1" x14ac:dyDescent="0.25">
      <c r="X201" s="20"/>
    </row>
    <row r="202" spans="24:24" ht="12" customHeight="1" x14ac:dyDescent="0.25">
      <c r="X202" s="20"/>
    </row>
    <row r="203" spans="24:24" ht="12" customHeight="1" x14ac:dyDescent="0.25">
      <c r="X203" s="20"/>
    </row>
    <row r="204" spans="24:24" ht="12" customHeight="1" x14ac:dyDescent="0.25">
      <c r="X204" s="20"/>
    </row>
    <row r="205" spans="24:24" ht="12" customHeight="1" x14ac:dyDescent="0.25">
      <c r="X205" s="20"/>
    </row>
    <row r="206" spans="24:24" ht="12" customHeight="1" x14ac:dyDescent="0.25">
      <c r="X206" s="20"/>
    </row>
    <row r="207" spans="24:24" ht="12" customHeight="1" x14ac:dyDescent="0.25">
      <c r="X207" s="20"/>
    </row>
    <row r="208" spans="24:24" ht="12" customHeight="1" x14ac:dyDescent="0.25">
      <c r="X208" s="20"/>
    </row>
    <row r="209" spans="24:24" ht="12" customHeight="1" x14ac:dyDescent="0.25">
      <c r="X209" s="20"/>
    </row>
    <row r="210" spans="24:24" ht="12" customHeight="1" x14ac:dyDescent="0.25">
      <c r="X210" s="20"/>
    </row>
    <row r="211" spans="24:24" ht="12" customHeight="1" x14ac:dyDescent="0.25">
      <c r="X211" s="20"/>
    </row>
    <row r="212" spans="24:24" ht="12" customHeight="1" x14ac:dyDescent="0.25">
      <c r="X212" s="20"/>
    </row>
    <row r="213" spans="24:24" ht="12" customHeight="1" x14ac:dyDescent="0.25">
      <c r="X213" s="20"/>
    </row>
    <row r="214" spans="24:24" ht="12" customHeight="1" x14ac:dyDescent="0.25">
      <c r="X214" s="20"/>
    </row>
    <row r="215" spans="24:24" ht="12" customHeight="1" x14ac:dyDescent="0.25">
      <c r="X215" s="20"/>
    </row>
    <row r="216" spans="24:24" ht="12" customHeight="1" x14ac:dyDescent="0.25">
      <c r="X216" s="20"/>
    </row>
    <row r="217" spans="24:24" ht="12" customHeight="1" x14ac:dyDescent="0.25">
      <c r="X217" s="20"/>
    </row>
    <row r="218" spans="24:24" ht="12" customHeight="1" x14ac:dyDescent="0.25">
      <c r="X218" s="20"/>
    </row>
    <row r="219" spans="24:24" ht="12" customHeight="1" x14ac:dyDescent="0.25">
      <c r="X219" s="20"/>
    </row>
    <row r="220" spans="24:24" ht="12" customHeight="1" x14ac:dyDescent="0.25">
      <c r="X220" s="20"/>
    </row>
    <row r="221" spans="24:24" ht="12" customHeight="1" x14ac:dyDescent="0.25">
      <c r="X221" s="20"/>
    </row>
    <row r="222" spans="24:24" ht="12" customHeight="1" x14ac:dyDescent="0.25">
      <c r="X222" s="20"/>
    </row>
    <row r="223" spans="24:24" ht="12" customHeight="1" x14ac:dyDescent="0.25">
      <c r="X223" s="20"/>
    </row>
    <row r="224" spans="24:24" ht="12" customHeight="1" x14ac:dyDescent="0.25">
      <c r="X224" s="20"/>
    </row>
    <row r="225" spans="24:24" ht="12" customHeight="1" x14ac:dyDescent="0.25">
      <c r="X225" s="20"/>
    </row>
    <row r="226" spans="24:24" ht="12" customHeight="1" x14ac:dyDescent="0.25">
      <c r="X226" s="20"/>
    </row>
    <row r="227" spans="24:24" ht="12" customHeight="1" x14ac:dyDescent="0.25">
      <c r="X227" s="20"/>
    </row>
    <row r="228" spans="24:24" ht="12" customHeight="1" x14ac:dyDescent="0.25">
      <c r="X228" s="20"/>
    </row>
    <row r="229" spans="24:24" ht="12" customHeight="1" x14ac:dyDescent="0.25">
      <c r="X229" s="20"/>
    </row>
    <row r="230" spans="24:24" ht="12" customHeight="1" x14ac:dyDescent="0.25">
      <c r="X230" s="20"/>
    </row>
    <row r="231" spans="24:24" ht="12" customHeight="1" x14ac:dyDescent="0.25">
      <c r="X231" s="20"/>
    </row>
    <row r="232" spans="24:24" ht="12" customHeight="1" x14ac:dyDescent="0.25">
      <c r="X232" s="20"/>
    </row>
    <row r="233" spans="24:24" ht="12" customHeight="1" x14ac:dyDescent="0.25">
      <c r="X233" s="20"/>
    </row>
    <row r="234" spans="24:24" ht="12" customHeight="1" x14ac:dyDescent="0.25">
      <c r="X234" s="20"/>
    </row>
    <row r="235" spans="24:24" ht="12" customHeight="1" x14ac:dyDescent="0.25">
      <c r="X235" s="20"/>
    </row>
    <row r="236" spans="24:24" ht="12" customHeight="1" x14ac:dyDescent="0.25">
      <c r="X236" s="20"/>
    </row>
    <row r="237" spans="24:24" ht="12" customHeight="1" x14ac:dyDescent="0.25">
      <c r="X237" s="20"/>
    </row>
    <row r="238" spans="24:24" ht="12" customHeight="1" x14ac:dyDescent="0.25">
      <c r="X238" s="20"/>
    </row>
    <row r="239" spans="24:24" ht="12" customHeight="1" x14ac:dyDescent="0.25">
      <c r="X239" s="20"/>
    </row>
    <row r="240" spans="24:24" ht="12" customHeight="1" x14ac:dyDescent="0.25">
      <c r="X240" s="20"/>
    </row>
    <row r="241" spans="24:24" ht="12" customHeight="1" x14ac:dyDescent="0.25">
      <c r="X241" s="20"/>
    </row>
    <row r="242" spans="24:24" ht="12" customHeight="1" x14ac:dyDescent="0.25">
      <c r="X242" s="20"/>
    </row>
    <row r="243" spans="24:24" ht="12" customHeight="1" x14ac:dyDescent="0.25">
      <c r="X243" s="20"/>
    </row>
  </sheetData>
  <dataConsolidate/>
  <mergeCells count="7">
    <mergeCell ref="A1:V1"/>
    <mergeCell ref="A3:A4"/>
    <mergeCell ref="B3:B4"/>
    <mergeCell ref="D3:D4"/>
    <mergeCell ref="E3:L3"/>
    <mergeCell ref="M3:V3"/>
    <mergeCell ref="C3:C4"/>
  </mergeCells>
  <dataValidations count="2">
    <dataValidation type="list" allowBlank="1" showInputMessage="1" showErrorMessage="1" sqref="X5:X230">
      <formula1>X$5:X$230</formula1>
    </dataValidation>
    <dataValidation type="list" allowBlank="1" showInputMessage="1" showErrorMessage="1" sqref="B5">
      <formula1>$X$5:$X$243</formula1>
    </dataValidation>
  </dataValidation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8"/>
  <sheetViews>
    <sheetView workbookViewId="0">
      <pane xSplit="2" ySplit="3" topLeftCell="C4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Row="1" x14ac:dyDescent="0.25"/>
  <cols>
    <col min="1" max="1" width="5.7109375" style="1" customWidth="1"/>
    <col min="2" max="2" width="50.7109375" style="1" customWidth="1"/>
    <col min="3" max="3" width="15.7109375" style="1" customWidth="1"/>
    <col min="4" max="16384" width="10.7109375" style="1"/>
  </cols>
  <sheetData>
    <row r="1" spans="1:3" ht="50.1" customHeight="1" x14ac:dyDescent="0.25">
      <c r="A1" s="267" t="s">
        <v>323</v>
      </c>
      <c r="B1" s="267"/>
      <c r="C1" s="267"/>
    </row>
    <row r="2" spans="1:3" ht="24.95" customHeight="1" x14ac:dyDescent="0.25">
      <c r="A2" s="268" t="s">
        <v>307</v>
      </c>
      <c r="B2" s="269" t="s">
        <v>308</v>
      </c>
      <c r="C2" s="269" t="s">
        <v>324</v>
      </c>
    </row>
    <row r="3" spans="1:3" ht="24.95" customHeight="1" x14ac:dyDescent="0.25">
      <c r="A3" s="268"/>
      <c r="B3" s="270"/>
      <c r="C3" s="270"/>
    </row>
    <row r="4" spans="1:3" ht="30" customHeight="1" x14ac:dyDescent="0.25">
      <c r="A4" s="37">
        <v>1</v>
      </c>
      <c r="B4" s="38" t="s">
        <v>309</v>
      </c>
      <c r="C4" s="9">
        <v>39.28</v>
      </c>
    </row>
    <row r="5" spans="1:3" ht="15" customHeight="1" outlineLevel="1" x14ac:dyDescent="0.25">
      <c r="A5" s="39" t="s">
        <v>310</v>
      </c>
      <c r="B5" s="40" t="s">
        <v>311</v>
      </c>
      <c r="C5" s="42">
        <f>'План МБ2а'!E5/'План МБ2а'!W1/12</f>
        <v>4.3322494655956181</v>
      </c>
    </row>
    <row r="6" spans="1:3" ht="15" customHeight="1" outlineLevel="1" x14ac:dyDescent="0.25">
      <c r="A6" s="18" t="s">
        <v>312</v>
      </c>
      <c r="B6" s="40" t="s">
        <v>313</v>
      </c>
      <c r="C6" s="42">
        <f>'План МБ2а'!F5/'План МБ2а'!W1/12</f>
        <v>7.5249990717541761</v>
      </c>
    </row>
    <row r="7" spans="1:3" ht="15" customHeight="1" outlineLevel="1" x14ac:dyDescent="0.25">
      <c r="A7" s="18" t="s">
        <v>314</v>
      </c>
      <c r="B7" s="40" t="s">
        <v>315</v>
      </c>
      <c r="C7" s="42">
        <f>'План МБ2а'!G5/'План МБ2а'!W1/12-SUM(C8:C10)</f>
        <v>9.7149985413279882</v>
      </c>
    </row>
    <row r="8" spans="1:3" ht="15" customHeight="1" outlineLevel="1" x14ac:dyDescent="0.25">
      <c r="A8" s="18" t="s">
        <v>316</v>
      </c>
      <c r="B8" s="40" t="s">
        <v>325</v>
      </c>
      <c r="C8" s="42">
        <v>1.43</v>
      </c>
    </row>
    <row r="9" spans="1:3" ht="20.100000000000001" customHeight="1" outlineLevel="1" x14ac:dyDescent="0.25">
      <c r="A9" s="18" t="s">
        <v>317</v>
      </c>
      <c r="B9" s="40" t="s">
        <v>326</v>
      </c>
      <c r="C9" s="42">
        <v>0.43</v>
      </c>
    </row>
    <row r="10" spans="1:3" ht="15" customHeight="1" outlineLevel="1" x14ac:dyDescent="0.25">
      <c r="A10" s="18" t="s">
        <v>318</v>
      </c>
      <c r="B10" s="40" t="s">
        <v>327</v>
      </c>
      <c r="C10" s="42">
        <v>0.25</v>
      </c>
    </row>
    <row r="11" spans="1:3" ht="15" customHeight="1" outlineLevel="1" x14ac:dyDescent="0.25">
      <c r="A11" s="18" t="s">
        <v>320</v>
      </c>
      <c r="B11" s="40" t="s">
        <v>221</v>
      </c>
      <c r="C11" s="42">
        <f>'План МБ2а'!H5/'План МБ2а'!W1/12</f>
        <v>5.8049992839246505</v>
      </c>
    </row>
    <row r="12" spans="1:3" ht="15" customHeight="1" outlineLevel="1" x14ac:dyDescent="0.25">
      <c r="A12" s="18" t="s">
        <v>322</v>
      </c>
      <c r="B12" s="40" t="s">
        <v>222</v>
      </c>
      <c r="C12" s="42">
        <v>2.88</v>
      </c>
    </row>
    <row r="13" spans="1:3" ht="15" customHeight="1" outlineLevel="1" x14ac:dyDescent="0.25">
      <c r="A13" s="18" t="s">
        <v>328</v>
      </c>
      <c r="B13" s="40" t="s">
        <v>319</v>
      </c>
      <c r="C13" s="42">
        <f>'План МБ2а'!J5/'План МБ2а'!W1/12</f>
        <v>1.6554997957859188</v>
      </c>
    </row>
    <row r="14" spans="1:3" ht="15" customHeight="1" outlineLevel="1" x14ac:dyDescent="0.25">
      <c r="A14" s="18" t="s">
        <v>329</v>
      </c>
      <c r="B14" s="40" t="s">
        <v>321</v>
      </c>
      <c r="C14" s="42">
        <f>'План МБ2а'!K5/'План МБ2а'!W1/12</f>
        <v>5.267499350227923</v>
      </c>
    </row>
    <row r="18" spans="1:3" ht="12" customHeight="1" x14ac:dyDescent="0.25">
      <c r="A18" s="271" t="s">
        <v>330</v>
      </c>
      <c r="B18" s="271"/>
      <c r="C18" s="43" t="s">
        <v>331</v>
      </c>
    </row>
  </sheetData>
  <autoFilter ref="A3:C3"/>
  <mergeCells count="5">
    <mergeCell ref="A1:C1"/>
    <mergeCell ref="A2:A3"/>
    <mergeCell ref="B2:B3"/>
    <mergeCell ref="C2:C3"/>
    <mergeCell ref="A18:B18"/>
  </mergeCells>
  <pageMargins left="0.25" right="0.25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379"/>
  <sheetViews>
    <sheetView workbookViewId="0">
      <selection activeCell="CA28" sqref="CA28:CA233"/>
    </sheetView>
  </sheetViews>
  <sheetFormatPr defaultRowHeight="15" x14ac:dyDescent="0.25"/>
  <cols>
    <col min="1" max="1" width="38.140625" style="48" customWidth="1"/>
    <col min="2" max="2" width="41.85546875" style="48" customWidth="1"/>
    <col min="3" max="3" width="33.7109375" style="48" customWidth="1"/>
    <col min="4" max="4" width="2.5703125" style="48" customWidth="1"/>
    <col min="6" max="6" width="34.7109375" style="48" customWidth="1"/>
    <col min="7" max="7" width="2.7109375" style="48" customWidth="1"/>
    <col min="8" max="16384" width="9.140625" style="48"/>
  </cols>
  <sheetData>
    <row r="1" spans="1:6" ht="12.75" x14ac:dyDescent="0.2">
      <c r="A1" s="48" t="s">
        <v>1416</v>
      </c>
      <c r="B1" s="48" t="s">
        <v>1417</v>
      </c>
      <c r="C1" s="48" t="s">
        <v>1417</v>
      </c>
      <c r="E1" s="48"/>
      <c r="F1" s="48" t="s">
        <v>1416</v>
      </c>
    </row>
    <row r="2" spans="1:6" ht="12.75" hidden="1" x14ac:dyDescent="0.2">
      <c r="A2" s="48" t="s">
        <v>629</v>
      </c>
      <c r="B2" s="63" t="s">
        <v>162</v>
      </c>
      <c r="C2" s="63" t="s">
        <v>1415</v>
      </c>
      <c r="D2" s="48">
        <f t="shared" ref="D2:D33" si="0">IF(C2=F2,1,0)</f>
        <v>1</v>
      </c>
      <c r="E2" s="48"/>
      <c r="F2" s="48" t="s">
        <v>1415</v>
      </c>
    </row>
    <row r="3" spans="1:6" ht="12.75" hidden="1" x14ac:dyDescent="0.2">
      <c r="A3" s="48" t="s">
        <v>1413</v>
      </c>
      <c r="B3" s="63" t="s">
        <v>1414</v>
      </c>
      <c r="C3" s="63" t="s">
        <v>1412</v>
      </c>
      <c r="D3" s="48">
        <f t="shared" si="0"/>
        <v>1</v>
      </c>
      <c r="E3" s="48"/>
      <c r="F3" s="48" t="s">
        <v>1412</v>
      </c>
    </row>
    <row r="4" spans="1:6" ht="12.75" hidden="1" x14ac:dyDescent="0.2">
      <c r="A4" s="48" t="s">
        <v>787</v>
      </c>
      <c r="B4" s="63" t="s">
        <v>20</v>
      </c>
      <c r="C4" s="63" t="s">
        <v>1411</v>
      </c>
      <c r="D4" s="48">
        <f t="shared" si="0"/>
        <v>1</v>
      </c>
      <c r="E4" s="48"/>
      <c r="F4" s="48" t="s">
        <v>1411</v>
      </c>
    </row>
    <row r="5" spans="1:6" ht="12.75" hidden="1" x14ac:dyDescent="0.2">
      <c r="A5" s="48" t="s">
        <v>1409</v>
      </c>
      <c r="B5" s="63" t="s">
        <v>1410</v>
      </c>
      <c r="C5" s="63" t="s">
        <v>1408</v>
      </c>
      <c r="D5" s="48">
        <f t="shared" si="0"/>
        <v>1</v>
      </c>
      <c r="E5" s="48"/>
      <c r="F5" s="48" t="s">
        <v>1408</v>
      </c>
    </row>
    <row r="6" spans="1:6" ht="12.75" hidden="1" x14ac:dyDescent="0.2">
      <c r="A6" s="48" t="s">
        <v>439</v>
      </c>
      <c r="B6" s="63" t="s">
        <v>1407</v>
      </c>
      <c r="C6" s="63" t="s">
        <v>1406</v>
      </c>
      <c r="D6" s="48">
        <f t="shared" si="0"/>
        <v>1</v>
      </c>
      <c r="E6" s="48"/>
      <c r="F6" s="48" t="s">
        <v>1406</v>
      </c>
    </row>
    <row r="7" spans="1:6" ht="12.75" hidden="1" x14ac:dyDescent="0.2">
      <c r="A7" s="48" t="s">
        <v>1405</v>
      </c>
      <c r="B7" s="63" t="s">
        <v>27</v>
      </c>
      <c r="C7" s="63" t="s">
        <v>1404</v>
      </c>
      <c r="D7" s="48">
        <f t="shared" si="0"/>
        <v>1</v>
      </c>
      <c r="E7" s="48"/>
      <c r="F7" s="48" t="s">
        <v>1404</v>
      </c>
    </row>
    <row r="8" spans="1:6" ht="12.75" hidden="1" x14ac:dyDescent="0.2">
      <c r="A8" s="48" t="s">
        <v>426</v>
      </c>
      <c r="B8" s="63" t="s">
        <v>1403</v>
      </c>
      <c r="C8" s="63" t="s">
        <v>1402</v>
      </c>
      <c r="D8" s="48">
        <f t="shared" si="0"/>
        <v>1</v>
      </c>
      <c r="E8" s="48"/>
      <c r="F8" s="48" t="s">
        <v>1402</v>
      </c>
    </row>
    <row r="9" spans="1:6" ht="12.75" hidden="1" x14ac:dyDescent="0.2">
      <c r="A9" s="48" t="s">
        <v>506</v>
      </c>
      <c r="B9" s="63" t="s">
        <v>141</v>
      </c>
      <c r="C9" s="63" t="s">
        <v>1401</v>
      </c>
      <c r="D9" s="48">
        <f t="shared" si="0"/>
        <v>1</v>
      </c>
      <c r="E9" s="48"/>
      <c r="F9" s="48" t="s">
        <v>1401</v>
      </c>
    </row>
    <row r="10" spans="1:6" ht="12.75" hidden="1" x14ac:dyDescent="0.2">
      <c r="A10" s="48" t="s">
        <v>548</v>
      </c>
      <c r="B10" s="63" t="s">
        <v>108</v>
      </c>
      <c r="C10" s="63" t="s">
        <v>1400</v>
      </c>
      <c r="D10" s="48">
        <f t="shared" si="0"/>
        <v>1</v>
      </c>
      <c r="E10" s="48"/>
      <c r="F10" s="48" t="s">
        <v>1400</v>
      </c>
    </row>
    <row r="11" spans="1:6" ht="12.75" hidden="1" x14ac:dyDescent="0.2">
      <c r="A11" s="48" t="s">
        <v>650</v>
      </c>
      <c r="B11" s="63" t="s">
        <v>271</v>
      </c>
      <c r="C11" s="63" t="s">
        <v>1399</v>
      </c>
      <c r="D11" s="48">
        <f t="shared" si="0"/>
        <v>1</v>
      </c>
      <c r="E11" s="48"/>
      <c r="F11" s="48" t="s">
        <v>1399</v>
      </c>
    </row>
    <row r="12" spans="1:6" ht="12.75" hidden="1" x14ac:dyDescent="0.2">
      <c r="A12" s="48" t="s">
        <v>645</v>
      </c>
      <c r="B12" s="63" t="s">
        <v>283</v>
      </c>
      <c r="C12" s="63" t="s">
        <v>1398</v>
      </c>
      <c r="D12" s="48">
        <f t="shared" si="0"/>
        <v>1</v>
      </c>
      <c r="E12" s="48"/>
      <c r="F12" s="48" t="s">
        <v>1398</v>
      </c>
    </row>
    <row r="13" spans="1:6" ht="12.75" hidden="1" x14ac:dyDescent="0.2">
      <c r="A13" s="48" t="s">
        <v>540</v>
      </c>
      <c r="B13" s="63" t="s">
        <v>116</v>
      </c>
      <c r="C13" s="63" t="s">
        <v>1397</v>
      </c>
      <c r="D13" s="48">
        <f t="shared" si="0"/>
        <v>1</v>
      </c>
      <c r="E13" s="48"/>
      <c r="F13" s="48" t="s">
        <v>1397</v>
      </c>
    </row>
    <row r="14" spans="1:6" ht="12.75" hidden="1" x14ac:dyDescent="0.2">
      <c r="A14" s="48" t="s">
        <v>1395</v>
      </c>
      <c r="B14" s="63" t="s">
        <v>1396</v>
      </c>
      <c r="C14" s="63" t="s">
        <v>1394</v>
      </c>
      <c r="D14" s="48">
        <f t="shared" si="0"/>
        <v>1</v>
      </c>
      <c r="E14" s="48"/>
      <c r="F14" s="48" t="s">
        <v>1394</v>
      </c>
    </row>
    <row r="15" spans="1:6" ht="12.75" hidden="1" x14ac:dyDescent="0.2">
      <c r="A15" s="48" t="s">
        <v>726</v>
      </c>
      <c r="B15" s="63" t="s">
        <v>41</v>
      </c>
      <c r="C15" s="63" t="s">
        <v>1393</v>
      </c>
      <c r="D15" s="48">
        <f t="shared" si="0"/>
        <v>1</v>
      </c>
      <c r="E15" s="48"/>
      <c r="F15" s="48" t="s">
        <v>1393</v>
      </c>
    </row>
    <row r="16" spans="1:6" ht="12.75" hidden="1" x14ac:dyDescent="0.2">
      <c r="A16" s="48" t="s">
        <v>520</v>
      </c>
      <c r="B16" s="63" t="s">
        <v>134</v>
      </c>
      <c r="C16" s="63" t="s">
        <v>1392</v>
      </c>
      <c r="D16" s="48">
        <f t="shared" si="0"/>
        <v>1</v>
      </c>
      <c r="E16" s="48"/>
      <c r="F16" s="48" t="s">
        <v>1392</v>
      </c>
    </row>
    <row r="17" spans="1:6" ht="12.75" hidden="1" x14ac:dyDescent="0.2">
      <c r="A17" s="48" t="s">
        <v>393</v>
      </c>
      <c r="B17" s="63" t="s">
        <v>190</v>
      </c>
      <c r="C17" s="63" t="s">
        <v>1391</v>
      </c>
      <c r="D17" s="48">
        <f t="shared" si="0"/>
        <v>1</v>
      </c>
      <c r="E17" s="48"/>
      <c r="F17" s="48" t="s">
        <v>1391</v>
      </c>
    </row>
    <row r="18" spans="1:6" ht="12.75" hidden="1" x14ac:dyDescent="0.2">
      <c r="A18" s="48" t="s">
        <v>1389</v>
      </c>
      <c r="B18" s="63" t="s">
        <v>1390</v>
      </c>
      <c r="C18" s="63" t="s">
        <v>1388</v>
      </c>
      <c r="D18" s="48">
        <f t="shared" si="0"/>
        <v>1</v>
      </c>
      <c r="E18" s="48"/>
      <c r="F18" s="48" t="s">
        <v>1388</v>
      </c>
    </row>
    <row r="19" spans="1:6" ht="12.75" hidden="1" x14ac:dyDescent="0.2">
      <c r="A19" s="48" t="s">
        <v>442</v>
      </c>
      <c r="B19" s="63" t="s">
        <v>1387</v>
      </c>
      <c r="C19" s="63" t="s">
        <v>1386</v>
      </c>
      <c r="D19" s="48">
        <f t="shared" si="0"/>
        <v>1</v>
      </c>
      <c r="E19" s="48"/>
      <c r="F19" s="48" t="s">
        <v>1386</v>
      </c>
    </row>
    <row r="20" spans="1:6" ht="12.75" hidden="1" x14ac:dyDescent="0.2">
      <c r="A20" s="48" t="s">
        <v>709</v>
      </c>
      <c r="B20" s="63" t="s">
        <v>60</v>
      </c>
      <c r="C20" s="63" t="s">
        <v>1385</v>
      </c>
      <c r="D20" s="48">
        <f t="shared" si="0"/>
        <v>1</v>
      </c>
      <c r="E20" s="48"/>
      <c r="F20" s="48" t="s">
        <v>1385</v>
      </c>
    </row>
    <row r="21" spans="1:6" ht="12.75" hidden="1" x14ac:dyDescent="0.2">
      <c r="A21" s="48" t="s">
        <v>757</v>
      </c>
      <c r="B21" s="63" t="s">
        <v>22</v>
      </c>
      <c r="C21" s="67" t="s">
        <v>1384</v>
      </c>
      <c r="D21" s="48">
        <f t="shared" si="0"/>
        <v>1</v>
      </c>
      <c r="E21" s="48"/>
      <c r="F21" s="66" t="s">
        <v>1384</v>
      </c>
    </row>
    <row r="22" spans="1:6" ht="12.75" hidden="1" x14ac:dyDescent="0.2">
      <c r="A22" s="48" t="s">
        <v>621</v>
      </c>
      <c r="B22" s="63" t="s">
        <v>165</v>
      </c>
      <c r="C22" s="63" t="s">
        <v>1383</v>
      </c>
      <c r="D22" s="48">
        <f t="shared" si="0"/>
        <v>1</v>
      </c>
      <c r="E22" s="48"/>
      <c r="F22" s="48" t="s">
        <v>1383</v>
      </c>
    </row>
    <row r="23" spans="1:6" ht="12.75" hidden="1" x14ac:dyDescent="0.2">
      <c r="A23" s="48" t="s">
        <v>1381</v>
      </c>
      <c r="B23" s="63" t="s">
        <v>1382</v>
      </c>
      <c r="C23" s="63" t="s">
        <v>1380</v>
      </c>
      <c r="D23" s="48">
        <f t="shared" si="0"/>
        <v>1</v>
      </c>
      <c r="E23" s="48"/>
      <c r="F23" s="48" t="s">
        <v>1380</v>
      </c>
    </row>
    <row r="24" spans="1:6" ht="12.75" hidden="1" x14ac:dyDescent="0.2">
      <c r="A24" s="48" t="s">
        <v>642</v>
      </c>
      <c r="B24" s="63" t="s">
        <v>149</v>
      </c>
      <c r="C24" s="63" t="s">
        <v>1379</v>
      </c>
      <c r="D24" s="48">
        <f t="shared" si="0"/>
        <v>1</v>
      </c>
      <c r="E24" s="48"/>
      <c r="F24" s="48" t="s">
        <v>1379</v>
      </c>
    </row>
    <row r="25" spans="1:6" ht="12.75" hidden="1" x14ac:dyDescent="0.2">
      <c r="A25" s="48" t="s">
        <v>717</v>
      </c>
      <c r="B25" s="63" t="s">
        <v>1378</v>
      </c>
      <c r="C25" s="63" t="s">
        <v>1377</v>
      </c>
      <c r="D25" s="48">
        <f t="shared" si="0"/>
        <v>1</v>
      </c>
      <c r="E25" s="48"/>
      <c r="F25" s="48" t="s">
        <v>1377</v>
      </c>
    </row>
    <row r="26" spans="1:6" ht="12.75" hidden="1" x14ac:dyDescent="0.2">
      <c r="A26" s="48" t="s">
        <v>554</v>
      </c>
      <c r="B26" s="63" t="s">
        <v>102</v>
      </c>
      <c r="C26" s="63" t="s">
        <v>1376</v>
      </c>
      <c r="D26" s="48">
        <f t="shared" si="0"/>
        <v>1</v>
      </c>
      <c r="E26" s="48"/>
      <c r="F26" s="48" t="s">
        <v>1376</v>
      </c>
    </row>
    <row r="27" spans="1:6" ht="12.75" hidden="1" x14ac:dyDescent="0.2">
      <c r="A27" s="48" t="s">
        <v>585</v>
      </c>
      <c r="B27" s="63" t="s">
        <v>1375</v>
      </c>
      <c r="C27" s="63" t="s">
        <v>1374</v>
      </c>
      <c r="D27" s="48">
        <f t="shared" si="0"/>
        <v>1</v>
      </c>
      <c r="E27" s="48"/>
      <c r="F27" s="48" t="s">
        <v>1374</v>
      </c>
    </row>
    <row r="28" spans="1:6" ht="12.75" hidden="1" x14ac:dyDescent="0.2">
      <c r="A28" s="48" t="s">
        <v>646</v>
      </c>
      <c r="B28" s="63" t="s">
        <v>282</v>
      </c>
      <c r="C28" s="63" t="s">
        <v>1373</v>
      </c>
      <c r="D28" s="48">
        <f t="shared" si="0"/>
        <v>1</v>
      </c>
      <c r="E28" s="48"/>
      <c r="F28" s="48" t="s">
        <v>1373</v>
      </c>
    </row>
    <row r="29" spans="1:6" ht="12.75" hidden="1" x14ac:dyDescent="0.2">
      <c r="A29" s="48" t="s">
        <v>784</v>
      </c>
      <c r="B29" s="63" t="s">
        <v>1</v>
      </c>
      <c r="C29" s="63" t="s">
        <v>1372</v>
      </c>
      <c r="D29" s="48">
        <f t="shared" si="0"/>
        <v>1</v>
      </c>
      <c r="E29" s="48"/>
      <c r="F29" s="48" t="s">
        <v>1372</v>
      </c>
    </row>
    <row r="30" spans="1:6" ht="12.75" hidden="1" x14ac:dyDescent="0.2">
      <c r="A30" s="48" t="s">
        <v>622</v>
      </c>
      <c r="B30" s="63" t="s">
        <v>164</v>
      </c>
      <c r="C30" s="63" t="s">
        <v>1371</v>
      </c>
      <c r="D30" s="48">
        <f t="shared" si="0"/>
        <v>1</v>
      </c>
      <c r="E30" s="48"/>
      <c r="F30" s="48" t="s">
        <v>1371</v>
      </c>
    </row>
    <row r="31" spans="1:6" ht="12.75" x14ac:dyDescent="0.2">
      <c r="A31" s="48" t="s">
        <v>663</v>
      </c>
      <c r="B31" s="63" t="s">
        <v>92</v>
      </c>
      <c r="C31" s="63" t="s">
        <v>1370</v>
      </c>
      <c r="D31" s="48">
        <f t="shared" si="0"/>
        <v>1</v>
      </c>
      <c r="E31" s="48"/>
      <c r="F31" s="48" t="s">
        <v>1370</v>
      </c>
    </row>
    <row r="32" spans="1:6" ht="12.75" hidden="1" x14ac:dyDescent="0.2">
      <c r="A32" s="48" t="s">
        <v>607</v>
      </c>
      <c r="B32" s="63" t="s">
        <v>174</v>
      </c>
      <c r="C32" s="63" t="s">
        <v>1369</v>
      </c>
      <c r="D32" s="48">
        <f t="shared" si="0"/>
        <v>1</v>
      </c>
      <c r="E32" s="48"/>
      <c r="F32" s="48" t="s">
        <v>1369</v>
      </c>
    </row>
    <row r="33" spans="1:6" ht="12.75" hidden="1" x14ac:dyDescent="0.2">
      <c r="A33" s="48" t="s">
        <v>454</v>
      </c>
      <c r="B33" s="63" t="s">
        <v>1368</v>
      </c>
      <c r="C33" s="63" t="s">
        <v>1367</v>
      </c>
      <c r="D33" s="48">
        <f t="shared" si="0"/>
        <v>1</v>
      </c>
      <c r="E33" s="48"/>
      <c r="F33" s="48" t="s">
        <v>1367</v>
      </c>
    </row>
    <row r="34" spans="1:6" ht="12.75" hidden="1" x14ac:dyDescent="0.2">
      <c r="A34" s="48" t="s">
        <v>555</v>
      </c>
      <c r="B34" s="63" t="s">
        <v>101</v>
      </c>
      <c r="C34" s="63" t="s">
        <v>1366</v>
      </c>
      <c r="D34" s="48">
        <f t="shared" ref="D34:D65" si="1">IF(C34=F34,1,0)</f>
        <v>1</v>
      </c>
      <c r="E34" s="48"/>
      <c r="F34" s="48" t="s">
        <v>1366</v>
      </c>
    </row>
    <row r="35" spans="1:6" ht="12.75" hidden="1" x14ac:dyDescent="0.2">
      <c r="A35" s="48" t="s">
        <v>1364</v>
      </c>
      <c r="B35" s="63" t="s">
        <v>1365</v>
      </c>
      <c r="C35" s="63" t="s">
        <v>1363</v>
      </c>
      <c r="D35" s="48">
        <f t="shared" si="1"/>
        <v>1</v>
      </c>
      <c r="E35" s="48"/>
      <c r="F35" s="48" t="s">
        <v>1363</v>
      </c>
    </row>
    <row r="36" spans="1:6" ht="12.75" hidden="1" x14ac:dyDescent="0.2">
      <c r="A36" s="48" t="s">
        <v>1361</v>
      </c>
      <c r="B36" s="63" t="s">
        <v>1362</v>
      </c>
      <c r="C36" s="63" t="s">
        <v>1360</v>
      </c>
      <c r="D36" s="48">
        <f t="shared" si="1"/>
        <v>1</v>
      </c>
      <c r="E36" s="48"/>
      <c r="F36" s="48" t="s">
        <v>1360</v>
      </c>
    </row>
    <row r="37" spans="1:6" ht="12.75" hidden="1" x14ac:dyDescent="0.2">
      <c r="A37" s="48" t="s">
        <v>1358</v>
      </c>
      <c r="B37" s="63" t="s">
        <v>1359</v>
      </c>
      <c r="C37" s="63" t="s">
        <v>1357</v>
      </c>
      <c r="D37" s="48">
        <f t="shared" si="1"/>
        <v>1</v>
      </c>
      <c r="E37" s="48"/>
      <c r="F37" s="48" t="s">
        <v>1357</v>
      </c>
    </row>
    <row r="38" spans="1:6" ht="12.75" x14ac:dyDescent="0.2">
      <c r="A38" s="48" t="s">
        <v>680</v>
      </c>
      <c r="B38" s="63" t="s">
        <v>84</v>
      </c>
      <c r="C38" s="63" t="s">
        <v>1356</v>
      </c>
      <c r="D38" s="48">
        <f t="shared" si="1"/>
        <v>1</v>
      </c>
      <c r="E38" s="48"/>
      <c r="F38" s="48" t="s">
        <v>1356</v>
      </c>
    </row>
    <row r="39" spans="1:6" ht="12.75" hidden="1" x14ac:dyDescent="0.2">
      <c r="A39" s="48" t="s">
        <v>556</v>
      </c>
      <c r="B39" s="63" t="s">
        <v>100</v>
      </c>
      <c r="C39" s="63" t="s">
        <v>1355</v>
      </c>
      <c r="D39" s="48">
        <f t="shared" si="1"/>
        <v>1</v>
      </c>
      <c r="E39" s="48"/>
      <c r="F39" s="48" t="s">
        <v>1355</v>
      </c>
    </row>
    <row r="40" spans="1:6" ht="12.75" hidden="1" x14ac:dyDescent="0.2">
      <c r="A40" s="48" t="s">
        <v>659</v>
      </c>
      <c r="B40" s="63" t="s">
        <v>144</v>
      </c>
      <c r="C40" s="63" t="s">
        <v>1354</v>
      </c>
      <c r="D40" s="48">
        <f t="shared" si="1"/>
        <v>1</v>
      </c>
      <c r="E40" s="48"/>
      <c r="F40" s="48" t="s">
        <v>1354</v>
      </c>
    </row>
    <row r="41" spans="1:6" ht="12.75" hidden="1" x14ac:dyDescent="0.2">
      <c r="A41" s="48" t="s">
        <v>807</v>
      </c>
      <c r="B41" s="63" t="s">
        <v>50</v>
      </c>
      <c r="C41" s="63" t="s">
        <v>1353</v>
      </c>
      <c r="D41" s="48">
        <f t="shared" si="1"/>
        <v>1</v>
      </c>
      <c r="E41" s="48"/>
      <c r="F41" s="48" t="s">
        <v>1353</v>
      </c>
    </row>
    <row r="42" spans="1:6" ht="12.75" hidden="1" x14ac:dyDescent="0.2">
      <c r="A42" s="48" t="s">
        <v>657</v>
      </c>
      <c r="B42" s="63" t="s">
        <v>1352</v>
      </c>
      <c r="C42" s="63" t="s">
        <v>1351</v>
      </c>
      <c r="D42" s="48">
        <f t="shared" si="1"/>
        <v>1</v>
      </c>
      <c r="E42" s="48"/>
      <c r="F42" s="48" t="s">
        <v>1351</v>
      </c>
    </row>
    <row r="43" spans="1:6" ht="12.75" x14ac:dyDescent="0.2">
      <c r="A43" s="48" t="s">
        <v>685</v>
      </c>
      <c r="B43" s="63" t="s">
        <v>79</v>
      </c>
      <c r="C43" s="63" t="s">
        <v>1350</v>
      </c>
      <c r="D43" s="48">
        <f t="shared" si="1"/>
        <v>1</v>
      </c>
      <c r="E43" s="48"/>
      <c r="F43" s="48" t="s">
        <v>1350</v>
      </c>
    </row>
    <row r="44" spans="1:6" ht="12.75" hidden="1" x14ac:dyDescent="0.2">
      <c r="A44" s="48" t="s">
        <v>1348</v>
      </c>
      <c r="B44" s="63" t="s">
        <v>1349</v>
      </c>
      <c r="C44" s="63" t="s">
        <v>1347</v>
      </c>
      <c r="D44" s="48">
        <f t="shared" si="1"/>
        <v>1</v>
      </c>
      <c r="E44" s="48"/>
      <c r="F44" s="48" t="s">
        <v>1347</v>
      </c>
    </row>
    <row r="45" spans="1:6" ht="12.75" hidden="1" x14ac:dyDescent="0.2">
      <c r="A45" s="48" t="s">
        <v>385</v>
      </c>
      <c r="B45" s="63" t="s">
        <v>194</v>
      </c>
      <c r="C45" s="63" t="s">
        <v>1346</v>
      </c>
      <c r="D45" s="48">
        <f t="shared" si="1"/>
        <v>1</v>
      </c>
      <c r="E45" s="48"/>
      <c r="F45" s="48" t="s">
        <v>1346</v>
      </c>
    </row>
    <row r="46" spans="1:6" ht="12.75" hidden="1" x14ac:dyDescent="0.2">
      <c r="A46" s="48" t="s">
        <v>1344</v>
      </c>
      <c r="B46" s="63" t="s">
        <v>1345</v>
      </c>
      <c r="C46" s="63" t="s">
        <v>1343</v>
      </c>
      <c r="D46" s="48">
        <f t="shared" si="1"/>
        <v>1</v>
      </c>
      <c r="E46" s="48"/>
      <c r="F46" s="48" t="s">
        <v>1343</v>
      </c>
    </row>
    <row r="47" spans="1:6" ht="12.75" hidden="1" x14ac:dyDescent="0.2">
      <c r="A47" s="48" t="s">
        <v>702</v>
      </c>
      <c r="B47" s="63" t="s">
        <v>264</v>
      </c>
      <c r="C47" s="63" t="s">
        <v>1342</v>
      </c>
      <c r="D47" s="48">
        <f t="shared" si="1"/>
        <v>1</v>
      </c>
      <c r="E47" s="48"/>
      <c r="F47" s="48" t="s">
        <v>1342</v>
      </c>
    </row>
    <row r="48" spans="1:6" ht="12.75" hidden="1" x14ac:dyDescent="0.2">
      <c r="A48" s="48" t="s">
        <v>587</v>
      </c>
      <c r="B48" s="63" t="s">
        <v>182</v>
      </c>
      <c r="C48" s="63" t="s">
        <v>1341</v>
      </c>
      <c r="D48" s="48">
        <f t="shared" si="1"/>
        <v>1</v>
      </c>
      <c r="E48" s="48"/>
      <c r="F48" s="48" t="s">
        <v>1341</v>
      </c>
    </row>
    <row r="49" spans="1:6" ht="12.75" hidden="1" x14ac:dyDescent="0.2">
      <c r="A49" s="48" t="s">
        <v>1339</v>
      </c>
      <c r="B49" s="63" t="s">
        <v>1340</v>
      </c>
      <c r="C49" s="63" t="s">
        <v>1338</v>
      </c>
      <c r="D49" s="48">
        <f t="shared" si="1"/>
        <v>1</v>
      </c>
      <c r="E49" s="48"/>
      <c r="F49" s="48" t="s">
        <v>1338</v>
      </c>
    </row>
    <row r="50" spans="1:6" ht="12.75" hidden="1" x14ac:dyDescent="0.2">
      <c r="A50" s="48" t="s">
        <v>574</v>
      </c>
      <c r="B50" s="63" t="s">
        <v>186</v>
      </c>
      <c r="C50" s="63" t="s">
        <v>1337</v>
      </c>
      <c r="D50" s="48">
        <f t="shared" si="1"/>
        <v>1</v>
      </c>
      <c r="E50" s="48"/>
      <c r="F50" s="48" t="s">
        <v>1337</v>
      </c>
    </row>
    <row r="51" spans="1:6" ht="12.75" hidden="1" x14ac:dyDescent="0.2">
      <c r="A51" s="48" t="s">
        <v>633</v>
      </c>
      <c r="B51" s="63" t="s">
        <v>158</v>
      </c>
      <c r="C51" s="63" t="s">
        <v>1336</v>
      </c>
      <c r="D51" s="48">
        <f t="shared" si="1"/>
        <v>1</v>
      </c>
      <c r="E51" s="48"/>
      <c r="F51" s="48" t="s">
        <v>1336</v>
      </c>
    </row>
    <row r="52" spans="1:6" ht="12.75" hidden="1" x14ac:dyDescent="0.2">
      <c r="A52" s="48" t="s">
        <v>609</v>
      </c>
      <c r="B52" s="63" t="s">
        <v>173</v>
      </c>
      <c r="C52" s="63" t="s">
        <v>1335</v>
      </c>
      <c r="D52" s="48">
        <f t="shared" si="1"/>
        <v>1</v>
      </c>
      <c r="E52" s="48"/>
      <c r="F52" s="48" t="s">
        <v>1335</v>
      </c>
    </row>
    <row r="53" spans="1:6" ht="12.75" hidden="1" x14ac:dyDescent="0.2">
      <c r="A53" s="48" t="s">
        <v>1333</v>
      </c>
      <c r="B53" s="63" t="s">
        <v>1334</v>
      </c>
      <c r="C53" s="63" t="s">
        <v>1332</v>
      </c>
      <c r="D53" s="48">
        <f t="shared" si="1"/>
        <v>1</v>
      </c>
      <c r="E53" s="48"/>
      <c r="F53" s="48" t="s">
        <v>1332</v>
      </c>
    </row>
    <row r="54" spans="1:6" ht="12.75" hidden="1" x14ac:dyDescent="0.2">
      <c r="A54" s="48" t="s">
        <v>1330</v>
      </c>
      <c r="B54" s="63" t="s">
        <v>1331</v>
      </c>
      <c r="C54" s="63" t="s">
        <v>1329</v>
      </c>
      <c r="D54" s="48">
        <f t="shared" si="1"/>
        <v>1</v>
      </c>
      <c r="E54" s="48"/>
      <c r="F54" s="48" t="s">
        <v>1329</v>
      </c>
    </row>
    <row r="55" spans="1:6" ht="12.75" hidden="1" x14ac:dyDescent="0.2">
      <c r="A55" s="48" t="s">
        <v>1327</v>
      </c>
      <c r="B55" s="63" t="s">
        <v>1328</v>
      </c>
      <c r="C55" s="63" t="s">
        <v>1326</v>
      </c>
      <c r="D55" s="48">
        <f t="shared" si="1"/>
        <v>1</v>
      </c>
      <c r="E55" s="48"/>
      <c r="F55" s="48" t="s">
        <v>1326</v>
      </c>
    </row>
    <row r="56" spans="1:6" ht="12.75" hidden="1" x14ac:dyDescent="0.2">
      <c r="A56" s="48" t="s">
        <v>1324</v>
      </c>
      <c r="B56" s="63" t="s">
        <v>1325</v>
      </c>
      <c r="C56" s="63" t="s">
        <v>1323</v>
      </c>
      <c r="D56" s="48">
        <f t="shared" si="1"/>
        <v>1</v>
      </c>
      <c r="E56" s="48"/>
      <c r="F56" s="48" t="s">
        <v>1323</v>
      </c>
    </row>
    <row r="57" spans="1:6" ht="12.75" hidden="1" x14ac:dyDescent="0.2">
      <c r="A57" s="48" t="s">
        <v>380</v>
      </c>
      <c r="B57" s="63" t="s">
        <v>198</v>
      </c>
      <c r="C57" s="63" t="s">
        <v>1322</v>
      </c>
      <c r="D57" s="48">
        <f t="shared" si="1"/>
        <v>1</v>
      </c>
      <c r="E57" s="48"/>
      <c r="F57" s="48" t="s">
        <v>1322</v>
      </c>
    </row>
    <row r="58" spans="1:6" ht="12.75" hidden="1" x14ac:dyDescent="0.2">
      <c r="A58" s="48" t="s">
        <v>513</v>
      </c>
      <c r="B58" s="63" t="s">
        <v>138</v>
      </c>
      <c r="C58" s="63" t="s">
        <v>1321</v>
      </c>
      <c r="D58" s="48">
        <f t="shared" si="1"/>
        <v>1</v>
      </c>
      <c r="E58" s="48"/>
      <c r="F58" s="48" t="s">
        <v>1321</v>
      </c>
    </row>
    <row r="59" spans="1:6" ht="12.75" hidden="1" x14ac:dyDescent="0.2">
      <c r="A59" s="48" t="s">
        <v>1319</v>
      </c>
      <c r="B59" s="63" t="s">
        <v>1320</v>
      </c>
      <c r="C59" s="63" t="s">
        <v>1318</v>
      </c>
      <c r="D59" s="48">
        <f t="shared" si="1"/>
        <v>1</v>
      </c>
      <c r="E59" s="48"/>
      <c r="F59" s="48" t="s">
        <v>1318</v>
      </c>
    </row>
    <row r="60" spans="1:6" ht="12.75" hidden="1" x14ac:dyDescent="0.2">
      <c r="A60" s="48" t="s">
        <v>772</v>
      </c>
      <c r="B60" s="63" t="s">
        <v>17</v>
      </c>
      <c r="C60" s="63" t="s">
        <v>1317</v>
      </c>
      <c r="D60" s="48">
        <f t="shared" si="1"/>
        <v>1</v>
      </c>
      <c r="E60" s="48"/>
      <c r="F60" s="48" t="s">
        <v>1317</v>
      </c>
    </row>
    <row r="61" spans="1:6" ht="12.75" hidden="1" x14ac:dyDescent="0.2">
      <c r="A61" s="48" t="s">
        <v>543</v>
      </c>
      <c r="B61" s="63" t="s">
        <v>113</v>
      </c>
      <c r="C61" s="63" t="s">
        <v>1316</v>
      </c>
      <c r="D61" s="48">
        <f t="shared" si="1"/>
        <v>1</v>
      </c>
      <c r="E61" s="48"/>
      <c r="F61" s="48" t="s">
        <v>1316</v>
      </c>
    </row>
    <row r="62" spans="1:6" ht="12.75" hidden="1" x14ac:dyDescent="0.2">
      <c r="A62" s="48" t="s">
        <v>736</v>
      </c>
      <c r="B62" s="63" t="s">
        <v>1315</v>
      </c>
      <c r="C62" s="63" t="s">
        <v>1314</v>
      </c>
      <c r="D62" s="48">
        <f t="shared" si="1"/>
        <v>1</v>
      </c>
      <c r="E62" s="48"/>
      <c r="F62" s="48" t="s">
        <v>1314</v>
      </c>
    </row>
    <row r="63" spans="1:6" ht="12.75" hidden="1" x14ac:dyDescent="0.2">
      <c r="A63" s="48" t="s">
        <v>781</v>
      </c>
      <c r="B63" s="63" t="s">
        <v>7</v>
      </c>
      <c r="C63" s="63" t="s">
        <v>1313</v>
      </c>
      <c r="D63" s="48">
        <f t="shared" si="1"/>
        <v>1</v>
      </c>
      <c r="E63" s="48"/>
      <c r="F63" s="48" t="s">
        <v>1313</v>
      </c>
    </row>
    <row r="64" spans="1:6" ht="12.75" x14ac:dyDescent="0.2">
      <c r="A64" s="48" t="s">
        <v>670</v>
      </c>
      <c r="B64" s="63" t="s">
        <v>1312</v>
      </c>
      <c r="C64" s="63" t="s">
        <v>1311</v>
      </c>
      <c r="D64" s="48">
        <f t="shared" si="1"/>
        <v>1</v>
      </c>
      <c r="E64" s="48"/>
      <c r="F64" s="48" t="s">
        <v>1311</v>
      </c>
    </row>
    <row r="65" spans="1:7" ht="12.75" hidden="1" x14ac:dyDescent="0.2">
      <c r="A65" s="48" t="s">
        <v>1309</v>
      </c>
      <c r="B65" s="63" t="s">
        <v>1310</v>
      </c>
      <c r="C65" s="63" t="s">
        <v>1308</v>
      </c>
      <c r="D65" s="48">
        <f t="shared" si="1"/>
        <v>1</v>
      </c>
      <c r="E65" s="48"/>
      <c r="F65" s="48" t="s">
        <v>1308</v>
      </c>
    </row>
    <row r="66" spans="1:7" ht="12.75" hidden="1" x14ac:dyDescent="0.2">
      <c r="A66" s="48" t="s">
        <v>796</v>
      </c>
      <c r="B66" s="63" t="s">
        <v>261</v>
      </c>
      <c r="C66" s="63" t="s">
        <v>1307</v>
      </c>
      <c r="D66" s="48">
        <f t="shared" ref="D66:D97" si="2">IF(C66=F66,1,0)</f>
        <v>1</v>
      </c>
      <c r="E66" s="48"/>
      <c r="F66" s="48" t="s">
        <v>1307</v>
      </c>
    </row>
    <row r="67" spans="1:7" ht="12.75" hidden="1" x14ac:dyDescent="0.2">
      <c r="A67" s="48" t="s">
        <v>722</v>
      </c>
      <c r="B67" s="63" t="s">
        <v>44</v>
      </c>
      <c r="C67" s="63" t="s">
        <v>1306</v>
      </c>
      <c r="D67" s="48">
        <f t="shared" si="2"/>
        <v>1</v>
      </c>
      <c r="E67" s="48"/>
      <c r="F67" s="48" t="s">
        <v>1306</v>
      </c>
    </row>
    <row r="68" spans="1:7" ht="12.75" hidden="1" x14ac:dyDescent="0.2">
      <c r="A68" s="48" t="s">
        <v>804</v>
      </c>
      <c r="B68" s="63" t="s">
        <v>53</v>
      </c>
      <c r="C68" s="63" t="s">
        <v>1305</v>
      </c>
      <c r="D68" s="48">
        <f t="shared" si="2"/>
        <v>1</v>
      </c>
      <c r="E68" s="48"/>
      <c r="F68" s="48" t="s">
        <v>1305</v>
      </c>
    </row>
    <row r="69" spans="1:7" ht="12.75" hidden="1" x14ac:dyDescent="0.2">
      <c r="A69" s="48" t="s">
        <v>563</v>
      </c>
      <c r="B69" s="63" t="s">
        <v>189</v>
      </c>
      <c r="C69" s="63" t="s">
        <v>1304</v>
      </c>
      <c r="D69" s="48">
        <f t="shared" si="2"/>
        <v>1</v>
      </c>
      <c r="E69" s="48"/>
      <c r="F69" s="48" t="s">
        <v>1304</v>
      </c>
    </row>
    <row r="70" spans="1:7" ht="12.75" hidden="1" x14ac:dyDescent="0.2">
      <c r="A70" s="48" t="s">
        <v>635</v>
      </c>
      <c r="B70" s="63" t="s">
        <v>156</v>
      </c>
      <c r="C70" s="63" t="s">
        <v>1303</v>
      </c>
      <c r="D70" s="48">
        <f t="shared" si="2"/>
        <v>1</v>
      </c>
      <c r="E70" s="48"/>
      <c r="F70" s="48" t="s">
        <v>1303</v>
      </c>
    </row>
    <row r="71" spans="1:7" ht="12.75" hidden="1" x14ac:dyDescent="0.2">
      <c r="A71" s="48" t="s">
        <v>372</v>
      </c>
      <c r="B71" s="63" t="s">
        <v>199</v>
      </c>
      <c r="C71" s="63" t="s">
        <v>1302</v>
      </c>
      <c r="D71" s="48">
        <f t="shared" si="2"/>
        <v>1</v>
      </c>
      <c r="E71" s="48"/>
      <c r="F71" s="48" t="s">
        <v>1302</v>
      </c>
    </row>
    <row r="72" spans="1:7" ht="12.75" hidden="1" x14ac:dyDescent="0.2">
      <c r="A72" s="48" t="s">
        <v>588</v>
      </c>
      <c r="B72" s="63" t="s">
        <v>1301</v>
      </c>
      <c r="C72" s="63" t="s">
        <v>1300</v>
      </c>
      <c r="D72" s="48">
        <f t="shared" si="2"/>
        <v>1</v>
      </c>
      <c r="E72" s="48"/>
      <c r="F72" s="48" t="s">
        <v>1300</v>
      </c>
    </row>
    <row r="73" spans="1:7" ht="12.75" hidden="1" x14ac:dyDescent="0.2">
      <c r="A73" s="48" t="s">
        <v>1298</v>
      </c>
      <c r="B73" s="63" t="s">
        <v>1299</v>
      </c>
      <c r="C73" s="63" t="s">
        <v>1297</v>
      </c>
      <c r="D73" s="48">
        <f t="shared" si="2"/>
        <v>1</v>
      </c>
      <c r="E73" s="48"/>
      <c r="F73" s="48" t="s">
        <v>1297</v>
      </c>
    </row>
    <row r="74" spans="1:7" ht="12.75" hidden="1" x14ac:dyDescent="0.2">
      <c r="A74" s="48" t="s">
        <v>712</v>
      </c>
      <c r="B74" s="63" t="s">
        <v>1296</v>
      </c>
      <c r="C74" s="63" t="s">
        <v>1295</v>
      </c>
      <c r="D74" s="48">
        <f t="shared" si="2"/>
        <v>1</v>
      </c>
      <c r="E74" s="48"/>
      <c r="F74" s="48" t="s">
        <v>1295</v>
      </c>
    </row>
    <row r="75" spans="1:7" ht="12.75" hidden="1" x14ac:dyDescent="0.2">
      <c r="A75" s="48" t="s">
        <v>440</v>
      </c>
      <c r="B75" s="63" t="s">
        <v>1294</v>
      </c>
      <c r="C75" s="63" t="s">
        <v>1293</v>
      </c>
      <c r="D75" s="48">
        <f t="shared" si="2"/>
        <v>1</v>
      </c>
      <c r="E75" s="48"/>
      <c r="F75" s="48" t="s">
        <v>1293</v>
      </c>
    </row>
    <row r="76" spans="1:7" ht="12.75" hidden="1" x14ac:dyDescent="0.2">
      <c r="A76" s="48" t="s">
        <v>1291</v>
      </c>
      <c r="B76" s="63" t="s">
        <v>1292</v>
      </c>
      <c r="C76" s="63" t="s">
        <v>1290</v>
      </c>
      <c r="D76" s="48">
        <f t="shared" si="2"/>
        <v>1</v>
      </c>
      <c r="E76" s="48"/>
      <c r="F76" s="48" t="s">
        <v>1290</v>
      </c>
    </row>
    <row r="77" spans="1:7" ht="12.75" hidden="1" x14ac:dyDescent="0.2">
      <c r="A77" s="48" t="s">
        <v>799</v>
      </c>
      <c r="B77" s="63" t="s">
        <v>258</v>
      </c>
      <c r="C77" s="63" t="s">
        <v>1289</v>
      </c>
      <c r="D77" s="48">
        <f t="shared" si="2"/>
        <v>1</v>
      </c>
      <c r="E77" s="48"/>
      <c r="F77" s="48" t="s">
        <v>1289</v>
      </c>
    </row>
    <row r="78" spans="1:7" ht="12.75" hidden="1" x14ac:dyDescent="0.2">
      <c r="A78" s="48" t="s">
        <v>1287</v>
      </c>
      <c r="B78" s="63" t="s">
        <v>1288</v>
      </c>
      <c r="C78" s="63" t="s">
        <v>1286</v>
      </c>
      <c r="D78" s="48">
        <f t="shared" si="2"/>
        <v>1</v>
      </c>
      <c r="E78" s="48"/>
      <c r="F78" s="48" t="s">
        <v>1286</v>
      </c>
    </row>
    <row r="79" spans="1:7" s="68" customFormat="1" ht="12.75" hidden="1" x14ac:dyDescent="0.2">
      <c r="A79" s="59" t="s">
        <v>727</v>
      </c>
      <c r="B79" s="61" t="s">
        <v>1285</v>
      </c>
      <c r="C79" s="61" t="s">
        <v>1284</v>
      </c>
      <c r="D79" s="68">
        <f t="shared" si="2"/>
        <v>0</v>
      </c>
      <c r="F79" s="59" t="s">
        <v>1283</v>
      </c>
      <c r="G79" s="59">
        <v>2</v>
      </c>
    </row>
    <row r="80" spans="1:7" ht="12.75" hidden="1" x14ac:dyDescent="0.2">
      <c r="A80" s="48" t="s">
        <v>695</v>
      </c>
      <c r="B80" s="63" t="s">
        <v>71</v>
      </c>
      <c r="C80" s="63" t="s">
        <v>1282</v>
      </c>
      <c r="D80" s="48">
        <f t="shared" si="2"/>
        <v>1</v>
      </c>
      <c r="E80" s="48"/>
      <c r="F80" s="48" t="s">
        <v>1282</v>
      </c>
    </row>
    <row r="81" spans="1:6" ht="12.75" hidden="1" x14ac:dyDescent="0.2">
      <c r="A81" s="48" t="s">
        <v>438</v>
      </c>
      <c r="B81" s="63" t="s">
        <v>1281</v>
      </c>
      <c r="C81" s="63" t="s">
        <v>1280</v>
      </c>
      <c r="D81" s="48">
        <f t="shared" si="2"/>
        <v>1</v>
      </c>
      <c r="E81" s="48"/>
      <c r="F81" s="48" t="s">
        <v>1280</v>
      </c>
    </row>
    <row r="82" spans="1:6" ht="12.75" hidden="1" x14ac:dyDescent="0.2">
      <c r="A82" s="48" t="s">
        <v>1278</v>
      </c>
      <c r="B82" s="63" t="s">
        <v>1279</v>
      </c>
      <c r="C82" s="63" t="s">
        <v>1277</v>
      </c>
      <c r="D82" s="48">
        <f t="shared" si="2"/>
        <v>1</v>
      </c>
      <c r="E82" s="48"/>
      <c r="F82" s="48" t="s">
        <v>1277</v>
      </c>
    </row>
    <row r="83" spans="1:6" ht="12.75" hidden="1" x14ac:dyDescent="0.2">
      <c r="A83" s="48" t="s">
        <v>644</v>
      </c>
      <c r="B83" s="63" t="s">
        <v>147</v>
      </c>
      <c r="C83" s="67" t="s">
        <v>1276</v>
      </c>
      <c r="D83" s="48">
        <f t="shared" si="2"/>
        <v>1</v>
      </c>
      <c r="E83" s="48"/>
      <c r="F83" s="66" t="s">
        <v>1276</v>
      </c>
    </row>
    <row r="84" spans="1:6" ht="12.75" hidden="1" x14ac:dyDescent="0.2">
      <c r="A84" s="48" t="s">
        <v>778</v>
      </c>
      <c r="B84" s="63" t="s">
        <v>11</v>
      </c>
      <c r="C84" s="63" t="s">
        <v>1275</v>
      </c>
      <c r="D84" s="48">
        <f t="shared" si="2"/>
        <v>1</v>
      </c>
      <c r="E84" s="48"/>
      <c r="F84" s="48" t="s">
        <v>1275</v>
      </c>
    </row>
    <row r="85" spans="1:6" ht="12.75" hidden="1" x14ac:dyDescent="0.2">
      <c r="A85" s="48" t="s">
        <v>1273</v>
      </c>
      <c r="B85" s="63" t="s">
        <v>1274</v>
      </c>
      <c r="C85" s="63" t="s">
        <v>1272</v>
      </c>
      <c r="D85" s="48">
        <f t="shared" si="2"/>
        <v>1</v>
      </c>
      <c r="E85" s="48"/>
      <c r="F85" s="48" t="s">
        <v>1272</v>
      </c>
    </row>
    <row r="86" spans="1:6" ht="12.75" hidden="1" x14ac:dyDescent="0.2">
      <c r="A86" s="48" t="s">
        <v>1270</v>
      </c>
      <c r="B86" s="63" t="s">
        <v>1271</v>
      </c>
      <c r="C86" s="63" t="s">
        <v>1269</v>
      </c>
      <c r="D86" s="48">
        <f t="shared" si="2"/>
        <v>1</v>
      </c>
      <c r="E86" s="48"/>
      <c r="F86" s="48" t="s">
        <v>1269</v>
      </c>
    </row>
    <row r="87" spans="1:6" ht="12.75" hidden="1" x14ac:dyDescent="0.2">
      <c r="A87" s="48" t="s">
        <v>424</v>
      </c>
      <c r="B87" s="63" t="s">
        <v>1268</v>
      </c>
      <c r="C87" s="63" t="s">
        <v>1267</v>
      </c>
      <c r="D87" s="48">
        <f t="shared" si="2"/>
        <v>1</v>
      </c>
      <c r="E87" s="48"/>
      <c r="F87" s="48" t="s">
        <v>1267</v>
      </c>
    </row>
    <row r="88" spans="1:6" ht="12.75" hidden="1" x14ac:dyDescent="0.2">
      <c r="A88" s="48" t="s">
        <v>738</v>
      </c>
      <c r="B88" s="63" t="s">
        <v>36</v>
      </c>
      <c r="C88" s="63" t="s">
        <v>1266</v>
      </c>
      <c r="D88" s="48">
        <f t="shared" si="2"/>
        <v>1</v>
      </c>
      <c r="E88" s="48"/>
      <c r="F88" s="48" t="s">
        <v>1266</v>
      </c>
    </row>
    <row r="89" spans="1:6" ht="12.75" hidden="1" x14ac:dyDescent="0.2">
      <c r="A89" s="48" t="s">
        <v>436</v>
      </c>
      <c r="B89" s="63" t="s">
        <v>1265</v>
      </c>
      <c r="C89" s="63" t="s">
        <v>1264</v>
      </c>
      <c r="D89" s="48">
        <f t="shared" si="2"/>
        <v>1</v>
      </c>
      <c r="E89" s="48"/>
      <c r="F89" s="48" t="s">
        <v>1264</v>
      </c>
    </row>
    <row r="90" spans="1:6" ht="12.75" hidden="1" x14ac:dyDescent="0.2">
      <c r="A90" s="48" t="s">
        <v>1262</v>
      </c>
      <c r="B90" s="63" t="s">
        <v>1263</v>
      </c>
      <c r="C90" s="63" t="s">
        <v>1261</v>
      </c>
      <c r="D90" s="48">
        <f t="shared" si="2"/>
        <v>1</v>
      </c>
      <c r="E90" s="48"/>
      <c r="F90" s="48" t="s">
        <v>1261</v>
      </c>
    </row>
    <row r="91" spans="1:6" ht="12.75" hidden="1" x14ac:dyDescent="0.2">
      <c r="A91" s="48" t="s">
        <v>569</v>
      </c>
      <c r="B91" s="63" t="s">
        <v>1260</v>
      </c>
      <c r="C91" s="63" t="s">
        <v>1259</v>
      </c>
      <c r="D91" s="48">
        <f t="shared" si="2"/>
        <v>1</v>
      </c>
      <c r="E91" s="48"/>
      <c r="F91" s="48" t="s">
        <v>1259</v>
      </c>
    </row>
    <row r="92" spans="1:6" ht="12.75" x14ac:dyDescent="0.2">
      <c r="A92" s="48" t="s">
        <v>675</v>
      </c>
      <c r="B92" s="63" t="s">
        <v>269</v>
      </c>
      <c r="C92" s="63" t="s">
        <v>1258</v>
      </c>
      <c r="D92" s="48">
        <f t="shared" si="2"/>
        <v>1</v>
      </c>
      <c r="E92" s="48"/>
      <c r="F92" s="48" t="s">
        <v>1258</v>
      </c>
    </row>
    <row r="93" spans="1:6" ht="12.75" x14ac:dyDescent="0.2">
      <c r="A93" s="48" t="s">
        <v>683</v>
      </c>
      <c r="B93" s="63" t="s">
        <v>81</v>
      </c>
      <c r="C93" s="63" t="s">
        <v>1257</v>
      </c>
      <c r="D93" s="48">
        <f t="shared" si="2"/>
        <v>1</v>
      </c>
      <c r="E93" s="48"/>
      <c r="F93" s="48" t="s">
        <v>1257</v>
      </c>
    </row>
    <row r="94" spans="1:6" ht="12.75" hidden="1" x14ac:dyDescent="0.2">
      <c r="A94" s="48" t="s">
        <v>703</v>
      </c>
      <c r="B94" s="63" t="s">
        <v>255</v>
      </c>
      <c r="C94" s="63" t="s">
        <v>1256</v>
      </c>
      <c r="D94" s="48">
        <f t="shared" si="2"/>
        <v>1</v>
      </c>
      <c r="E94" s="48"/>
      <c r="F94" s="48" t="s">
        <v>1256</v>
      </c>
    </row>
    <row r="95" spans="1:6" ht="12.75" hidden="1" x14ac:dyDescent="0.2">
      <c r="A95" s="48" t="s">
        <v>741</v>
      </c>
      <c r="B95" s="63" t="s">
        <v>35</v>
      </c>
      <c r="C95" s="63" t="s">
        <v>1255</v>
      </c>
      <c r="D95" s="48">
        <f t="shared" si="2"/>
        <v>1</v>
      </c>
      <c r="E95" s="48"/>
      <c r="F95" s="48" t="s">
        <v>1255</v>
      </c>
    </row>
    <row r="96" spans="1:6" ht="12.75" hidden="1" x14ac:dyDescent="0.2">
      <c r="A96" s="48" t="s">
        <v>648</v>
      </c>
      <c r="B96" s="63" t="s">
        <v>280</v>
      </c>
      <c r="C96" s="63" t="s">
        <v>1254</v>
      </c>
      <c r="D96" s="48">
        <f t="shared" si="2"/>
        <v>1</v>
      </c>
      <c r="E96" s="48"/>
      <c r="F96" s="48" t="s">
        <v>1254</v>
      </c>
    </row>
    <row r="97" spans="1:6" ht="12.75" hidden="1" x14ac:dyDescent="0.2">
      <c r="A97" s="48" t="s">
        <v>713</v>
      </c>
      <c r="B97" s="63" t="s">
        <v>1253</v>
      </c>
      <c r="C97" s="63" t="s">
        <v>1252</v>
      </c>
      <c r="D97" s="48">
        <f t="shared" si="2"/>
        <v>1</v>
      </c>
      <c r="E97" s="48"/>
      <c r="F97" s="48" t="s">
        <v>1252</v>
      </c>
    </row>
    <row r="98" spans="1:6" ht="12.75" hidden="1" x14ac:dyDescent="0.2">
      <c r="A98" s="48" t="s">
        <v>693</v>
      </c>
      <c r="B98" s="63" t="s">
        <v>73</v>
      </c>
      <c r="C98" s="63" t="s">
        <v>1251</v>
      </c>
      <c r="D98" s="48">
        <f t="shared" ref="D98:D129" si="3">IF(C98=F98,1,0)</f>
        <v>1</v>
      </c>
      <c r="E98" s="48"/>
      <c r="F98" s="48" t="s">
        <v>1251</v>
      </c>
    </row>
    <row r="99" spans="1:6" ht="12.75" hidden="1" x14ac:dyDescent="0.2">
      <c r="A99" s="48" t="s">
        <v>737</v>
      </c>
      <c r="B99" s="63" t="s">
        <v>37</v>
      </c>
      <c r="C99" s="63" t="s">
        <v>1250</v>
      </c>
      <c r="D99" s="48">
        <f t="shared" si="3"/>
        <v>1</v>
      </c>
      <c r="E99" s="48"/>
      <c r="F99" s="48" t="s">
        <v>1250</v>
      </c>
    </row>
    <row r="100" spans="1:6" ht="12.75" hidden="1" x14ac:dyDescent="0.2">
      <c r="A100" s="48" t="s">
        <v>570</v>
      </c>
      <c r="B100" s="63" t="s">
        <v>187</v>
      </c>
      <c r="C100" s="63" t="s">
        <v>1249</v>
      </c>
      <c r="D100" s="48">
        <f t="shared" si="3"/>
        <v>1</v>
      </c>
      <c r="E100" s="48"/>
      <c r="F100" s="48" t="s">
        <v>1249</v>
      </c>
    </row>
    <row r="101" spans="1:6" ht="12.75" x14ac:dyDescent="0.2">
      <c r="A101" s="48" t="s">
        <v>677</v>
      </c>
      <c r="B101" s="63" t="s">
        <v>267</v>
      </c>
      <c r="C101" s="63" t="s">
        <v>1248</v>
      </c>
      <c r="D101" s="48">
        <f t="shared" si="3"/>
        <v>1</v>
      </c>
      <c r="E101" s="48"/>
      <c r="F101" s="48" t="s">
        <v>1248</v>
      </c>
    </row>
    <row r="102" spans="1:6" ht="12.75" hidden="1" x14ac:dyDescent="0.2">
      <c r="A102" s="48" t="s">
        <v>746</v>
      </c>
      <c r="B102" s="63" t="s">
        <v>33</v>
      </c>
      <c r="C102" s="63" t="s">
        <v>1247</v>
      </c>
      <c r="D102" s="48">
        <f t="shared" si="3"/>
        <v>1</v>
      </c>
      <c r="E102" s="48"/>
      <c r="F102" s="48" t="s">
        <v>1247</v>
      </c>
    </row>
    <row r="103" spans="1:6" ht="12.75" hidden="1" x14ac:dyDescent="0.2">
      <c r="A103" s="48" t="s">
        <v>651</v>
      </c>
      <c r="B103" s="63" t="s">
        <v>146</v>
      </c>
      <c r="C103" s="63" t="s">
        <v>1246</v>
      </c>
      <c r="D103" s="48">
        <f t="shared" si="3"/>
        <v>1</v>
      </c>
      <c r="E103" s="48"/>
      <c r="F103" s="48" t="s">
        <v>1246</v>
      </c>
    </row>
    <row r="104" spans="1:6" ht="12.75" hidden="1" x14ac:dyDescent="0.2">
      <c r="A104" s="48" t="s">
        <v>700</v>
      </c>
      <c r="B104" s="63" t="s">
        <v>66</v>
      </c>
      <c r="C104" s="63" t="s">
        <v>1245</v>
      </c>
      <c r="D104" s="48">
        <f t="shared" si="3"/>
        <v>1</v>
      </c>
      <c r="E104" s="48"/>
      <c r="F104" s="48" t="s">
        <v>1245</v>
      </c>
    </row>
    <row r="105" spans="1:6" ht="12.75" hidden="1" x14ac:dyDescent="0.2">
      <c r="A105" s="48" t="s">
        <v>1243</v>
      </c>
      <c r="B105" s="63" t="s">
        <v>1244</v>
      </c>
      <c r="C105" s="63" t="s">
        <v>1242</v>
      </c>
      <c r="D105" s="48">
        <f t="shared" si="3"/>
        <v>1</v>
      </c>
      <c r="E105" s="48"/>
      <c r="F105" s="48" t="s">
        <v>1242</v>
      </c>
    </row>
    <row r="106" spans="1:6" ht="12.75" hidden="1" x14ac:dyDescent="0.2">
      <c r="A106" s="48" t="s">
        <v>1240</v>
      </c>
      <c r="B106" s="63" t="s">
        <v>1241</v>
      </c>
      <c r="C106" s="63" t="s">
        <v>1239</v>
      </c>
      <c r="D106" s="48">
        <f t="shared" si="3"/>
        <v>1</v>
      </c>
      <c r="E106" s="48"/>
      <c r="F106" s="48" t="s">
        <v>1239</v>
      </c>
    </row>
    <row r="107" spans="1:6" ht="12.75" x14ac:dyDescent="0.2">
      <c r="A107" s="48" t="s">
        <v>667</v>
      </c>
      <c r="B107" s="63" t="s">
        <v>88</v>
      </c>
      <c r="C107" s="63" t="s">
        <v>1238</v>
      </c>
      <c r="D107" s="48">
        <f t="shared" si="3"/>
        <v>1</v>
      </c>
      <c r="E107" s="48"/>
      <c r="F107" s="48" t="s">
        <v>1238</v>
      </c>
    </row>
    <row r="108" spans="1:6" ht="12.75" hidden="1" x14ac:dyDescent="0.2">
      <c r="A108" s="48" t="s">
        <v>580</v>
      </c>
      <c r="B108" s="63" t="s">
        <v>184</v>
      </c>
      <c r="C108" s="63" t="s">
        <v>1237</v>
      </c>
      <c r="D108" s="48">
        <f t="shared" si="3"/>
        <v>1</v>
      </c>
      <c r="E108" s="48"/>
      <c r="F108" s="48" t="s">
        <v>1237</v>
      </c>
    </row>
    <row r="109" spans="1:6" ht="12.75" hidden="1" x14ac:dyDescent="0.2">
      <c r="A109" s="48" t="s">
        <v>415</v>
      </c>
      <c r="B109" s="63" t="s">
        <v>1236</v>
      </c>
      <c r="C109" s="63" t="s">
        <v>1235</v>
      </c>
      <c r="D109" s="48">
        <f t="shared" si="3"/>
        <v>1</v>
      </c>
      <c r="E109" s="48"/>
      <c r="F109" s="48" t="s">
        <v>1235</v>
      </c>
    </row>
    <row r="110" spans="1:6" ht="12.75" hidden="1" x14ac:dyDescent="0.2">
      <c r="A110" s="48" t="s">
        <v>719</v>
      </c>
      <c r="B110" s="63" t="s">
        <v>47</v>
      </c>
      <c r="C110" s="63" t="s">
        <v>1234</v>
      </c>
      <c r="D110" s="48">
        <f t="shared" si="3"/>
        <v>1</v>
      </c>
      <c r="E110" s="48"/>
      <c r="F110" s="48" t="s">
        <v>1234</v>
      </c>
    </row>
    <row r="111" spans="1:6" ht="12.75" hidden="1" x14ac:dyDescent="0.2">
      <c r="A111" s="48" t="s">
        <v>521</v>
      </c>
      <c r="B111" s="63" t="s">
        <v>133</v>
      </c>
      <c r="C111" s="63" t="s">
        <v>1233</v>
      </c>
      <c r="D111" s="48">
        <f t="shared" si="3"/>
        <v>1</v>
      </c>
      <c r="E111" s="48"/>
      <c r="F111" s="48" t="s">
        <v>1233</v>
      </c>
    </row>
    <row r="112" spans="1:6" ht="12.75" hidden="1" x14ac:dyDescent="0.2">
      <c r="A112" s="48" t="s">
        <v>1231</v>
      </c>
      <c r="B112" s="63" t="s">
        <v>1232</v>
      </c>
      <c r="C112" s="63" t="s">
        <v>1230</v>
      </c>
      <c r="D112" s="48">
        <f t="shared" si="3"/>
        <v>1</v>
      </c>
      <c r="E112" s="48"/>
      <c r="F112" s="48" t="s">
        <v>1230</v>
      </c>
    </row>
    <row r="113" spans="1:6" ht="12.75" hidden="1" x14ac:dyDescent="0.2">
      <c r="A113" s="48" t="s">
        <v>524</v>
      </c>
      <c r="B113" s="63" t="s">
        <v>130</v>
      </c>
      <c r="C113" s="63" t="s">
        <v>1229</v>
      </c>
      <c r="D113" s="48">
        <f t="shared" si="3"/>
        <v>1</v>
      </c>
      <c r="E113" s="48"/>
      <c r="F113" s="48" t="s">
        <v>1229</v>
      </c>
    </row>
    <row r="114" spans="1:6" ht="12.75" hidden="1" x14ac:dyDescent="0.2">
      <c r="A114" s="48" t="s">
        <v>471</v>
      </c>
      <c r="B114" s="63" t="s">
        <v>1228</v>
      </c>
      <c r="C114" s="63" t="s">
        <v>1227</v>
      </c>
      <c r="D114" s="48">
        <f t="shared" si="3"/>
        <v>1</v>
      </c>
      <c r="E114" s="48"/>
      <c r="F114" s="48" t="s">
        <v>1227</v>
      </c>
    </row>
    <row r="115" spans="1:6" ht="12.75" hidden="1" x14ac:dyDescent="0.2">
      <c r="A115" s="48" t="s">
        <v>615</v>
      </c>
      <c r="B115" s="63" t="s">
        <v>254</v>
      </c>
      <c r="C115" s="63" t="s">
        <v>1226</v>
      </c>
      <c r="D115" s="48">
        <f t="shared" si="3"/>
        <v>1</v>
      </c>
      <c r="E115" s="48"/>
      <c r="F115" s="48" t="s">
        <v>1226</v>
      </c>
    </row>
    <row r="116" spans="1:6" ht="12.75" hidden="1" x14ac:dyDescent="0.2">
      <c r="A116" s="48" t="s">
        <v>534</v>
      </c>
      <c r="B116" s="63" t="s">
        <v>122</v>
      </c>
      <c r="C116" s="63" t="s">
        <v>1225</v>
      </c>
      <c r="D116" s="48">
        <f t="shared" si="3"/>
        <v>1</v>
      </c>
      <c r="E116" s="48"/>
      <c r="F116" s="48" t="s">
        <v>1225</v>
      </c>
    </row>
    <row r="117" spans="1:6" ht="12.75" hidden="1" x14ac:dyDescent="0.2">
      <c r="A117" s="48" t="s">
        <v>783</v>
      </c>
      <c r="B117" s="63" t="s">
        <v>3</v>
      </c>
      <c r="C117" s="63" t="s">
        <v>1224</v>
      </c>
      <c r="D117" s="48">
        <f t="shared" si="3"/>
        <v>1</v>
      </c>
      <c r="E117" s="48"/>
      <c r="F117" s="48" t="s">
        <v>1224</v>
      </c>
    </row>
    <row r="118" spans="1:6" ht="12.75" hidden="1" x14ac:dyDescent="0.2">
      <c r="A118" s="48" t="s">
        <v>586</v>
      </c>
      <c r="B118" s="63" t="s">
        <v>1223</v>
      </c>
      <c r="C118" s="63" t="s">
        <v>1222</v>
      </c>
      <c r="D118" s="48">
        <f t="shared" si="3"/>
        <v>1</v>
      </c>
      <c r="E118" s="48"/>
      <c r="F118" s="48" t="s">
        <v>1222</v>
      </c>
    </row>
    <row r="119" spans="1:6" ht="12.75" hidden="1" x14ac:dyDescent="0.2">
      <c r="A119" s="48" t="s">
        <v>786</v>
      </c>
      <c r="B119" s="63" t="s">
        <v>21</v>
      </c>
      <c r="C119" s="63" t="s">
        <v>1221</v>
      </c>
      <c r="D119" s="48">
        <f t="shared" si="3"/>
        <v>1</v>
      </c>
      <c r="E119" s="48"/>
      <c r="F119" s="48" t="s">
        <v>1221</v>
      </c>
    </row>
    <row r="120" spans="1:6" ht="12.75" hidden="1" x14ac:dyDescent="0.2">
      <c r="A120" s="48" t="s">
        <v>612</v>
      </c>
      <c r="B120" s="63" t="s">
        <v>172</v>
      </c>
      <c r="C120" s="63" t="s">
        <v>1220</v>
      </c>
      <c r="D120" s="48">
        <f t="shared" si="3"/>
        <v>1</v>
      </c>
      <c r="E120" s="48"/>
      <c r="F120" s="48" t="s">
        <v>1220</v>
      </c>
    </row>
    <row r="121" spans="1:6" ht="12.75" hidden="1" x14ac:dyDescent="0.2">
      <c r="A121" s="48" t="s">
        <v>516</v>
      </c>
      <c r="B121" s="63" t="s">
        <v>137</v>
      </c>
      <c r="C121" s="63" t="s">
        <v>1219</v>
      </c>
      <c r="D121" s="48">
        <f t="shared" si="3"/>
        <v>1</v>
      </c>
      <c r="E121" s="48"/>
      <c r="F121" s="48" t="s">
        <v>1219</v>
      </c>
    </row>
    <row r="122" spans="1:6" ht="12.75" hidden="1" x14ac:dyDescent="0.2">
      <c r="A122" s="48" t="s">
        <v>1217</v>
      </c>
      <c r="B122" s="63" t="s">
        <v>1218</v>
      </c>
      <c r="C122" s="63" t="s">
        <v>1216</v>
      </c>
      <c r="D122" s="48">
        <f t="shared" si="3"/>
        <v>1</v>
      </c>
      <c r="E122" s="48"/>
      <c r="F122" s="48" t="s">
        <v>1216</v>
      </c>
    </row>
    <row r="123" spans="1:6" ht="12.75" hidden="1" x14ac:dyDescent="0.2">
      <c r="A123" s="48" t="s">
        <v>618</v>
      </c>
      <c r="B123" s="63" t="s">
        <v>168</v>
      </c>
      <c r="C123" s="63" t="s">
        <v>1215</v>
      </c>
      <c r="D123" s="48">
        <f t="shared" si="3"/>
        <v>1</v>
      </c>
      <c r="E123" s="48"/>
      <c r="F123" s="48" t="s">
        <v>1215</v>
      </c>
    </row>
    <row r="124" spans="1:6" ht="12.75" hidden="1" x14ac:dyDescent="0.2">
      <c r="A124" s="48" t="s">
        <v>748</v>
      </c>
      <c r="B124" s="63" t="s">
        <v>32</v>
      </c>
      <c r="C124" s="63" t="s">
        <v>1214</v>
      </c>
      <c r="D124" s="48">
        <f t="shared" si="3"/>
        <v>1</v>
      </c>
      <c r="E124" s="48"/>
      <c r="F124" s="48" t="s">
        <v>1214</v>
      </c>
    </row>
    <row r="125" spans="1:6" ht="12.75" hidden="1" x14ac:dyDescent="0.2">
      <c r="A125" s="48" t="s">
        <v>723</v>
      </c>
      <c r="B125" s="63" t="s">
        <v>1213</v>
      </c>
      <c r="C125" s="63" t="s">
        <v>1212</v>
      </c>
      <c r="D125" s="48">
        <f t="shared" si="3"/>
        <v>1</v>
      </c>
      <c r="E125" s="48"/>
      <c r="F125" s="48" t="s">
        <v>1212</v>
      </c>
    </row>
    <row r="126" spans="1:6" ht="12.75" hidden="1" x14ac:dyDescent="0.2">
      <c r="A126" s="48" t="s">
        <v>739</v>
      </c>
      <c r="B126" s="63" t="s">
        <v>206</v>
      </c>
      <c r="C126" s="63" t="s">
        <v>1211</v>
      </c>
      <c r="D126" s="48">
        <f t="shared" si="3"/>
        <v>1</v>
      </c>
      <c r="E126" s="48"/>
      <c r="F126" s="48" t="s">
        <v>1211</v>
      </c>
    </row>
    <row r="127" spans="1:6" ht="12.75" hidden="1" x14ac:dyDescent="0.2">
      <c r="A127" s="48" t="s">
        <v>553</v>
      </c>
      <c r="B127" s="63" t="s">
        <v>103</v>
      </c>
      <c r="C127" s="63" t="s">
        <v>1210</v>
      </c>
      <c r="D127" s="48">
        <f t="shared" si="3"/>
        <v>1</v>
      </c>
      <c r="E127" s="48"/>
      <c r="F127" s="48" t="s">
        <v>1210</v>
      </c>
    </row>
    <row r="128" spans="1:6" ht="12.75" hidden="1" x14ac:dyDescent="0.2">
      <c r="A128" s="48" t="s">
        <v>1208</v>
      </c>
      <c r="B128" s="63" t="s">
        <v>1209</v>
      </c>
      <c r="C128" s="63" t="s">
        <v>1207</v>
      </c>
      <c r="D128" s="48">
        <f t="shared" si="3"/>
        <v>1</v>
      </c>
      <c r="E128" s="48"/>
      <c r="F128" s="48" t="s">
        <v>1207</v>
      </c>
    </row>
    <row r="129" spans="1:6" ht="12.75" hidden="1" x14ac:dyDescent="0.2">
      <c r="A129" s="48" t="s">
        <v>634</v>
      </c>
      <c r="B129" s="63" t="s">
        <v>157</v>
      </c>
      <c r="C129" s="63" t="s">
        <v>1206</v>
      </c>
      <c r="D129" s="48">
        <f t="shared" si="3"/>
        <v>1</v>
      </c>
      <c r="E129" s="48"/>
      <c r="F129" s="48" t="s">
        <v>1206</v>
      </c>
    </row>
    <row r="130" spans="1:6" ht="12.75" hidden="1" x14ac:dyDescent="0.2">
      <c r="A130" s="48" t="s">
        <v>740</v>
      </c>
      <c r="B130" s="63" t="s">
        <v>208</v>
      </c>
      <c r="C130" s="63" t="s">
        <v>1205</v>
      </c>
      <c r="D130" s="48">
        <f t="shared" ref="D130:D161" si="4">IF(C130=F130,1,0)</f>
        <v>1</v>
      </c>
      <c r="E130" s="48"/>
      <c r="F130" s="48" t="s">
        <v>1205</v>
      </c>
    </row>
    <row r="131" spans="1:6" ht="12.75" x14ac:dyDescent="0.2">
      <c r="A131" s="48" t="s">
        <v>676</v>
      </c>
      <c r="B131" s="63" t="s">
        <v>268</v>
      </c>
      <c r="C131" s="63" t="s">
        <v>1204</v>
      </c>
      <c r="D131" s="48">
        <f t="shared" si="4"/>
        <v>1</v>
      </c>
      <c r="E131" s="48"/>
      <c r="F131" s="48" t="s">
        <v>1204</v>
      </c>
    </row>
    <row r="132" spans="1:6" ht="12.75" hidden="1" x14ac:dyDescent="0.2">
      <c r="A132" s="48" t="s">
        <v>593</v>
      </c>
      <c r="B132" s="63" t="s">
        <v>181</v>
      </c>
      <c r="C132" s="63" t="s">
        <v>1203</v>
      </c>
      <c r="D132" s="48">
        <f t="shared" si="4"/>
        <v>1</v>
      </c>
      <c r="E132" s="48"/>
      <c r="F132" s="48" t="s">
        <v>1203</v>
      </c>
    </row>
    <row r="133" spans="1:6" ht="12.75" hidden="1" x14ac:dyDescent="0.2">
      <c r="A133" s="48" t="s">
        <v>1201</v>
      </c>
      <c r="B133" s="63" t="s">
        <v>1202</v>
      </c>
      <c r="C133" s="63" t="s">
        <v>1200</v>
      </c>
      <c r="D133" s="48">
        <f t="shared" si="4"/>
        <v>1</v>
      </c>
      <c r="E133" s="48"/>
      <c r="F133" s="48" t="s">
        <v>1200</v>
      </c>
    </row>
    <row r="134" spans="1:6" ht="12.75" hidden="1" x14ac:dyDescent="0.2">
      <c r="A134" s="48" t="s">
        <v>425</v>
      </c>
      <c r="B134" s="63" t="s">
        <v>1199</v>
      </c>
      <c r="C134" s="63" t="s">
        <v>1198</v>
      </c>
      <c r="D134" s="48">
        <f t="shared" si="4"/>
        <v>1</v>
      </c>
      <c r="E134" s="48"/>
      <c r="F134" s="48" t="s">
        <v>1198</v>
      </c>
    </row>
    <row r="135" spans="1:6" ht="12.75" hidden="1" x14ac:dyDescent="0.2">
      <c r="A135" s="48" t="s">
        <v>532</v>
      </c>
      <c r="B135" s="63" t="s">
        <v>124</v>
      </c>
      <c r="C135" s="63" t="s">
        <v>1197</v>
      </c>
      <c r="D135" s="48">
        <f t="shared" si="4"/>
        <v>1</v>
      </c>
      <c r="E135" s="48"/>
      <c r="F135" s="48" t="s">
        <v>1197</v>
      </c>
    </row>
    <row r="136" spans="1:6" ht="12.75" hidden="1" x14ac:dyDescent="0.2">
      <c r="A136" s="48" t="s">
        <v>692</v>
      </c>
      <c r="B136" s="63" t="s">
        <v>74</v>
      </c>
      <c r="C136" s="63" t="s">
        <v>1196</v>
      </c>
      <c r="D136" s="48">
        <f t="shared" si="4"/>
        <v>1</v>
      </c>
      <c r="E136" s="48"/>
      <c r="F136" s="48" t="s">
        <v>1196</v>
      </c>
    </row>
    <row r="137" spans="1:6" ht="12.75" hidden="1" x14ac:dyDescent="0.2">
      <c r="A137" s="48" t="s">
        <v>718</v>
      </c>
      <c r="B137" s="63" t="s">
        <v>48</v>
      </c>
      <c r="C137" s="63" t="s">
        <v>1195</v>
      </c>
      <c r="D137" s="48">
        <f t="shared" si="4"/>
        <v>1</v>
      </c>
      <c r="E137" s="48"/>
      <c r="F137" s="48" t="s">
        <v>1195</v>
      </c>
    </row>
    <row r="138" spans="1:6" ht="12.75" hidden="1" x14ac:dyDescent="0.2">
      <c r="A138" s="48" t="s">
        <v>630</v>
      </c>
      <c r="B138" s="63" t="s">
        <v>161</v>
      </c>
      <c r="C138" s="63" t="s">
        <v>1194</v>
      </c>
      <c r="D138" s="48">
        <f t="shared" si="4"/>
        <v>1</v>
      </c>
      <c r="E138" s="48"/>
      <c r="F138" s="48" t="s">
        <v>1194</v>
      </c>
    </row>
    <row r="139" spans="1:6" ht="12.75" hidden="1" x14ac:dyDescent="0.2">
      <c r="A139" s="48" t="s">
        <v>658</v>
      </c>
      <c r="B139" s="63" t="s">
        <v>145</v>
      </c>
      <c r="C139" s="63" t="s">
        <v>1193</v>
      </c>
      <c r="D139" s="48">
        <f t="shared" si="4"/>
        <v>1</v>
      </c>
      <c r="E139" s="48"/>
      <c r="F139" s="48" t="s">
        <v>1193</v>
      </c>
    </row>
    <row r="140" spans="1:6" ht="12.75" hidden="1" x14ac:dyDescent="0.2">
      <c r="A140" s="48" t="s">
        <v>429</v>
      </c>
      <c r="B140" s="63" t="s">
        <v>1192</v>
      </c>
      <c r="C140" s="63" t="s">
        <v>1191</v>
      </c>
      <c r="D140" s="48">
        <f t="shared" si="4"/>
        <v>1</v>
      </c>
      <c r="E140" s="48"/>
      <c r="F140" s="48" t="s">
        <v>1191</v>
      </c>
    </row>
    <row r="141" spans="1:6" ht="12.75" x14ac:dyDescent="0.2">
      <c r="A141" s="48" t="s">
        <v>1189</v>
      </c>
      <c r="B141" s="63" t="s">
        <v>1190</v>
      </c>
      <c r="C141" s="63" t="s">
        <v>1188</v>
      </c>
      <c r="D141" s="48">
        <f t="shared" si="4"/>
        <v>1</v>
      </c>
      <c r="E141" s="48"/>
      <c r="F141" s="48" t="s">
        <v>1188</v>
      </c>
    </row>
    <row r="142" spans="1:6" ht="12.75" hidden="1" x14ac:dyDescent="0.2">
      <c r="A142" s="48" t="s">
        <v>773</v>
      </c>
      <c r="B142" s="63" t="s">
        <v>16</v>
      </c>
      <c r="C142" s="63" t="s">
        <v>1187</v>
      </c>
      <c r="D142" s="48">
        <f t="shared" si="4"/>
        <v>1</v>
      </c>
      <c r="E142" s="48"/>
      <c r="F142" s="48" t="s">
        <v>1187</v>
      </c>
    </row>
    <row r="143" spans="1:6" ht="12.75" hidden="1" x14ac:dyDescent="0.2">
      <c r="A143" s="48" t="s">
        <v>1185</v>
      </c>
      <c r="B143" s="63" t="s">
        <v>1186</v>
      </c>
      <c r="C143" s="63" t="s">
        <v>1184</v>
      </c>
      <c r="D143" s="48">
        <f t="shared" si="4"/>
        <v>1</v>
      </c>
      <c r="E143" s="48"/>
      <c r="F143" s="48" t="s">
        <v>1184</v>
      </c>
    </row>
    <row r="144" spans="1:6" ht="12.75" hidden="1" x14ac:dyDescent="0.2">
      <c r="A144" s="48" t="s">
        <v>790</v>
      </c>
      <c r="B144" s="63" t="s">
        <v>58</v>
      </c>
      <c r="C144" s="63" t="s">
        <v>1183</v>
      </c>
      <c r="D144" s="48">
        <f t="shared" si="4"/>
        <v>1</v>
      </c>
      <c r="E144" s="48"/>
      <c r="F144" s="48" t="s">
        <v>1183</v>
      </c>
    </row>
    <row r="145" spans="1:6" ht="12.75" hidden="1" x14ac:dyDescent="0.2">
      <c r="A145" s="48" t="s">
        <v>590</v>
      </c>
      <c r="B145" s="63" t="s">
        <v>1182</v>
      </c>
      <c r="C145" s="63" t="s">
        <v>1181</v>
      </c>
      <c r="D145" s="48">
        <f t="shared" si="4"/>
        <v>1</v>
      </c>
      <c r="E145" s="48"/>
      <c r="F145" s="48" t="s">
        <v>1181</v>
      </c>
    </row>
    <row r="146" spans="1:6" ht="12.75" hidden="1" x14ac:dyDescent="0.2">
      <c r="A146" s="48" t="s">
        <v>777</v>
      </c>
      <c r="B146" s="63" t="s">
        <v>12</v>
      </c>
      <c r="C146" s="63" t="s">
        <v>1180</v>
      </c>
      <c r="D146" s="48">
        <f t="shared" si="4"/>
        <v>1</v>
      </c>
      <c r="E146" s="48"/>
      <c r="F146" s="48" t="s">
        <v>1180</v>
      </c>
    </row>
    <row r="147" spans="1:6" ht="12.75" hidden="1" x14ac:dyDescent="0.2">
      <c r="A147" s="48" t="s">
        <v>533</v>
      </c>
      <c r="B147" s="63" t="s">
        <v>123</v>
      </c>
      <c r="C147" s="63" t="s">
        <v>1179</v>
      </c>
      <c r="D147" s="48">
        <f t="shared" si="4"/>
        <v>1</v>
      </c>
      <c r="E147" s="48"/>
      <c r="F147" s="48" t="s">
        <v>1179</v>
      </c>
    </row>
    <row r="148" spans="1:6" ht="12.75" hidden="1" x14ac:dyDescent="0.2">
      <c r="A148" s="48" t="s">
        <v>705</v>
      </c>
      <c r="B148" s="63" t="s">
        <v>63</v>
      </c>
      <c r="C148" s="63" t="s">
        <v>1178</v>
      </c>
      <c r="D148" s="48">
        <f t="shared" si="4"/>
        <v>1</v>
      </c>
      <c r="E148" s="48"/>
      <c r="F148" s="48" t="s">
        <v>1178</v>
      </c>
    </row>
    <row r="149" spans="1:6" ht="12.75" hidden="1" x14ac:dyDescent="0.2">
      <c r="A149" s="48" t="s">
        <v>523</v>
      </c>
      <c r="B149" s="63" t="s">
        <v>131</v>
      </c>
      <c r="C149" s="63" t="s">
        <v>1177</v>
      </c>
      <c r="D149" s="48">
        <f t="shared" si="4"/>
        <v>1</v>
      </c>
      <c r="E149" s="48"/>
      <c r="F149" s="48" t="s">
        <v>1177</v>
      </c>
    </row>
    <row r="150" spans="1:6" ht="12.75" hidden="1" x14ac:dyDescent="0.2">
      <c r="A150" s="48" t="s">
        <v>512</v>
      </c>
      <c r="B150" s="63" t="s">
        <v>139</v>
      </c>
      <c r="C150" s="63" t="s">
        <v>1176</v>
      </c>
      <c r="D150" s="48">
        <f t="shared" si="4"/>
        <v>1</v>
      </c>
      <c r="E150" s="48"/>
      <c r="F150" s="48" t="s">
        <v>1176</v>
      </c>
    </row>
    <row r="151" spans="1:6" ht="12.75" hidden="1" x14ac:dyDescent="0.2">
      <c r="A151" s="48" t="s">
        <v>544</v>
      </c>
      <c r="B151" s="63" t="s">
        <v>112</v>
      </c>
      <c r="C151" s="63" t="s">
        <v>1175</v>
      </c>
      <c r="D151" s="48">
        <f t="shared" si="4"/>
        <v>1</v>
      </c>
      <c r="E151" s="48"/>
      <c r="F151" s="48" t="s">
        <v>1175</v>
      </c>
    </row>
    <row r="152" spans="1:6" ht="12.75" hidden="1" x14ac:dyDescent="0.2">
      <c r="A152" s="48" t="s">
        <v>581</v>
      </c>
      <c r="B152" s="63" t="s">
        <v>1174</v>
      </c>
      <c r="C152" s="63" t="s">
        <v>1173</v>
      </c>
      <c r="D152" s="48">
        <f t="shared" si="4"/>
        <v>1</v>
      </c>
      <c r="E152" s="48"/>
      <c r="F152" s="48" t="s">
        <v>1173</v>
      </c>
    </row>
    <row r="153" spans="1:6" ht="12.75" hidden="1" x14ac:dyDescent="0.2">
      <c r="A153" s="48" t="s">
        <v>728</v>
      </c>
      <c r="B153" s="63" t="s">
        <v>1172</v>
      </c>
      <c r="C153" s="63" t="s">
        <v>1171</v>
      </c>
      <c r="D153" s="48">
        <f t="shared" si="4"/>
        <v>1</v>
      </c>
      <c r="E153" s="48"/>
      <c r="F153" s="48" t="s">
        <v>1171</v>
      </c>
    </row>
    <row r="154" spans="1:6" ht="12.75" hidden="1" x14ac:dyDescent="0.2">
      <c r="A154" s="48" t="s">
        <v>749</v>
      </c>
      <c r="B154" s="63" t="s">
        <v>31</v>
      </c>
      <c r="C154" s="63" t="s">
        <v>1170</v>
      </c>
      <c r="D154" s="48">
        <f t="shared" si="4"/>
        <v>1</v>
      </c>
      <c r="E154" s="48"/>
      <c r="F154" s="48" t="s">
        <v>1170</v>
      </c>
    </row>
    <row r="155" spans="1:6" ht="12.75" hidden="1" x14ac:dyDescent="0.2">
      <c r="A155" s="48" t="s">
        <v>388</v>
      </c>
      <c r="B155" s="63" t="s">
        <v>192</v>
      </c>
      <c r="C155" s="63" t="s">
        <v>1169</v>
      </c>
      <c r="D155" s="48">
        <f t="shared" si="4"/>
        <v>1</v>
      </c>
      <c r="E155" s="48"/>
      <c r="F155" s="48" t="s">
        <v>1169</v>
      </c>
    </row>
    <row r="156" spans="1:6" ht="12.75" hidden="1" x14ac:dyDescent="0.2">
      <c r="A156" s="48" t="s">
        <v>638</v>
      </c>
      <c r="B156" s="63" t="s">
        <v>153</v>
      </c>
      <c r="C156" s="63" t="s">
        <v>1168</v>
      </c>
      <c r="D156" s="48">
        <f t="shared" si="4"/>
        <v>1</v>
      </c>
      <c r="E156" s="48"/>
      <c r="F156" s="48" t="s">
        <v>1168</v>
      </c>
    </row>
    <row r="157" spans="1:6" ht="12.75" hidden="1" x14ac:dyDescent="0.2">
      <c r="A157" s="48" t="s">
        <v>614</v>
      </c>
      <c r="B157" s="63" t="s">
        <v>273</v>
      </c>
      <c r="C157" s="67" t="s">
        <v>1167</v>
      </c>
      <c r="D157" s="48">
        <f t="shared" si="4"/>
        <v>1</v>
      </c>
      <c r="E157" s="48"/>
      <c r="F157" s="66" t="s">
        <v>1167</v>
      </c>
    </row>
    <row r="158" spans="1:6" ht="12.75" hidden="1" x14ac:dyDescent="0.2">
      <c r="A158" s="48" t="s">
        <v>355</v>
      </c>
      <c r="B158" s="63" t="s">
        <v>200</v>
      </c>
      <c r="C158" s="63" t="s">
        <v>1166</v>
      </c>
      <c r="D158" s="48">
        <f t="shared" si="4"/>
        <v>1</v>
      </c>
      <c r="E158" s="48"/>
      <c r="F158" s="48" t="s">
        <v>1166</v>
      </c>
    </row>
    <row r="159" spans="1:6" ht="12.75" hidden="1" x14ac:dyDescent="0.2">
      <c r="A159" s="48" t="s">
        <v>594</v>
      </c>
      <c r="B159" s="63" t="s">
        <v>1165</v>
      </c>
      <c r="C159" s="63" t="s">
        <v>1164</v>
      </c>
      <c r="D159" s="48">
        <f t="shared" si="4"/>
        <v>1</v>
      </c>
      <c r="E159" s="48"/>
      <c r="F159" s="48" t="s">
        <v>1164</v>
      </c>
    </row>
    <row r="160" spans="1:6" ht="12.75" hidden="1" x14ac:dyDescent="0.2">
      <c r="A160" s="48" t="s">
        <v>558</v>
      </c>
      <c r="B160" s="63" t="s">
        <v>98</v>
      </c>
      <c r="C160" s="63" t="s">
        <v>1163</v>
      </c>
      <c r="D160" s="48">
        <f t="shared" si="4"/>
        <v>1</v>
      </c>
      <c r="E160" s="48"/>
      <c r="F160" s="48" t="s">
        <v>1163</v>
      </c>
    </row>
    <row r="161" spans="1:6" ht="12.75" hidden="1" x14ac:dyDescent="0.2">
      <c r="A161" s="48" t="s">
        <v>1161</v>
      </c>
      <c r="B161" s="63" t="s">
        <v>1162</v>
      </c>
      <c r="C161" s="63" t="s">
        <v>1160</v>
      </c>
      <c r="D161" s="48">
        <f t="shared" si="4"/>
        <v>1</v>
      </c>
      <c r="E161" s="48"/>
      <c r="F161" s="48" t="s">
        <v>1160</v>
      </c>
    </row>
    <row r="162" spans="1:6" ht="12.75" hidden="1" x14ac:dyDescent="0.2">
      <c r="A162" s="48" t="s">
        <v>1158</v>
      </c>
      <c r="B162" s="63" t="s">
        <v>1159</v>
      </c>
      <c r="C162" s="63" t="s">
        <v>1157</v>
      </c>
      <c r="D162" s="48">
        <f t="shared" ref="D162:D193" si="5">IF(C162=F162,1,0)</f>
        <v>1</v>
      </c>
      <c r="E162" s="48"/>
      <c r="F162" s="48" t="s">
        <v>1157</v>
      </c>
    </row>
    <row r="163" spans="1:6" ht="12.75" hidden="1" x14ac:dyDescent="0.2">
      <c r="A163" s="48" t="s">
        <v>1155</v>
      </c>
      <c r="B163" s="63" t="s">
        <v>1156</v>
      </c>
      <c r="C163" s="63" t="s">
        <v>1154</v>
      </c>
      <c r="D163" s="48">
        <f t="shared" si="5"/>
        <v>1</v>
      </c>
      <c r="E163" s="48"/>
      <c r="F163" s="48" t="s">
        <v>1154</v>
      </c>
    </row>
    <row r="164" spans="1:6" ht="12.75" hidden="1" x14ac:dyDescent="0.2">
      <c r="A164" s="48" t="s">
        <v>631</v>
      </c>
      <c r="B164" s="63" t="s">
        <v>160</v>
      </c>
      <c r="C164" s="63" t="s">
        <v>1153</v>
      </c>
      <c r="D164" s="48">
        <f t="shared" si="5"/>
        <v>1</v>
      </c>
      <c r="E164" s="48"/>
      <c r="F164" s="48" t="s">
        <v>1153</v>
      </c>
    </row>
    <row r="165" spans="1:6" ht="12.75" hidden="1" x14ac:dyDescent="0.2">
      <c r="A165" s="48" t="s">
        <v>721</v>
      </c>
      <c r="B165" s="63" t="s">
        <v>45</v>
      </c>
      <c r="C165" s="63" t="s">
        <v>1152</v>
      </c>
      <c r="D165" s="48">
        <f t="shared" si="5"/>
        <v>1</v>
      </c>
      <c r="E165" s="48"/>
      <c r="F165" s="48" t="s">
        <v>1152</v>
      </c>
    </row>
    <row r="166" spans="1:6" ht="12.75" hidden="1" x14ac:dyDescent="0.2">
      <c r="A166" s="48" t="s">
        <v>531</v>
      </c>
      <c r="B166" s="63" t="s">
        <v>125</v>
      </c>
      <c r="C166" s="63" t="s">
        <v>1151</v>
      </c>
      <c r="D166" s="48">
        <f t="shared" si="5"/>
        <v>1</v>
      </c>
      <c r="E166" s="48"/>
      <c r="F166" s="48" t="s">
        <v>1151</v>
      </c>
    </row>
    <row r="167" spans="1:6" ht="12.75" hidden="1" x14ac:dyDescent="0.2">
      <c r="A167" s="48" t="s">
        <v>545</v>
      </c>
      <c r="B167" s="63" t="s">
        <v>111</v>
      </c>
      <c r="C167" s="63" t="s">
        <v>1150</v>
      </c>
      <c r="D167" s="48">
        <f t="shared" si="5"/>
        <v>1</v>
      </c>
      <c r="E167" s="48"/>
      <c r="F167" s="48" t="s">
        <v>1150</v>
      </c>
    </row>
    <row r="168" spans="1:6" ht="12.75" hidden="1" x14ac:dyDescent="0.2">
      <c r="A168" s="48" t="s">
        <v>782</v>
      </c>
      <c r="B168" s="63" t="s">
        <v>6</v>
      </c>
      <c r="C168" s="63" t="s">
        <v>1149</v>
      </c>
      <c r="D168" s="48">
        <f t="shared" si="5"/>
        <v>1</v>
      </c>
      <c r="E168" s="48"/>
      <c r="F168" s="48" t="s">
        <v>1149</v>
      </c>
    </row>
    <row r="169" spans="1:6" ht="12.75" hidden="1" x14ac:dyDescent="0.2">
      <c r="A169" s="48" t="s">
        <v>1147</v>
      </c>
      <c r="B169" s="63" t="s">
        <v>1148</v>
      </c>
      <c r="C169" s="63" t="s">
        <v>1146</v>
      </c>
      <c r="D169" s="48">
        <f t="shared" si="5"/>
        <v>1</v>
      </c>
      <c r="E169" s="48"/>
      <c r="F169" s="48" t="s">
        <v>1146</v>
      </c>
    </row>
    <row r="170" spans="1:6" ht="12.75" hidden="1" x14ac:dyDescent="0.2">
      <c r="A170" s="48" t="s">
        <v>458</v>
      </c>
      <c r="B170" s="63" t="s">
        <v>1145</v>
      </c>
      <c r="C170" s="63" t="s">
        <v>1144</v>
      </c>
      <c r="D170" s="48">
        <f t="shared" si="5"/>
        <v>1</v>
      </c>
      <c r="E170" s="48"/>
      <c r="F170" s="48" t="s">
        <v>1144</v>
      </c>
    </row>
    <row r="171" spans="1:6" ht="12.75" hidden="1" x14ac:dyDescent="0.2">
      <c r="A171" s="48" t="s">
        <v>1142</v>
      </c>
      <c r="B171" s="63" t="s">
        <v>1143</v>
      </c>
      <c r="C171" s="63" t="s">
        <v>1141</v>
      </c>
      <c r="D171" s="48">
        <f t="shared" si="5"/>
        <v>1</v>
      </c>
      <c r="E171" s="48"/>
      <c r="F171" s="48" t="s">
        <v>1141</v>
      </c>
    </row>
    <row r="172" spans="1:6" ht="12.75" hidden="1" x14ac:dyDescent="0.2">
      <c r="A172" s="48" t="s">
        <v>710</v>
      </c>
      <c r="B172" s="63" t="s">
        <v>1140</v>
      </c>
      <c r="C172" s="63" t="s">
        <v>1139</v>
      </c>
      <c r="D172" s="48">
        <f t="shared" si="5"/>
        <v>1</v>
      </c>
      <c r="E172" s="48"/>
      <c r="F172" s="48" t="s">
        <v>1139</v>
      </c>
    </row>
    <row r="173" spans="1:6" ht="12.75" hidden="1" x14ac:dyDescent="0.2">
      <c r="A173" s="48" t="s">
        <v>698</v>
      </c>
      <c r="B173" s="63" t="s">
        <v>68</v>
      </c>
      <c r="C173" s="63" t="s">
        <v>1138</v>
      </c>
      <c r="D173" s="48">
        <f t="shared" si="5"/>
        <v>1</v>
      </c>
      <c r="E173" s="48"/>
      <c r="F173" s="48" t="s">
        <v>1138</v>
      </c>
    </row>
    <row r="174" spans="1:6" ht="12.75" hidden="1" x14ac:dyDescent="0.2">
      <c r="A174" s="48" t="s">
        <v>423</v>
      </c>
      <c r="B174" s="63" t="s">
        <v>1137</v>
      </c>
      <c r="C174" s="63" t="s">
        <v>1136</v>
      </c>
      <c r="D174" s="48">
        <f t="shared" si="5"/>
        <v>1</v>
      </c>
      <c r="E174" s="48"/>
      <c r="F174" s="48" t="s">
        <v>1136</v>
      </c>
    </row>
    <row r="175" spans="1:6" ht="12.75" hidden="1" x14ac:dyDescent="0.2">
      <c r="A175" s="48" t="s">
        <v>774</v>
      </c>
      <c r="B175" s="63" t="s">
        <v>15</v>
      </c>
      <c r="C175" s="63" t="s">
        <v>1135</v>
      </c>
      <c r="D175" s="48">
        <f t="shared" si="5"/>
        <v>1</v>
      </c>
      <c r="E175" s="48"/>
      <c r="F175" s="48" t="s">
        <v>1135</v>
      </c>
    </row>
    <row r="176" spans="1:6" ht="12.75" x14ac:dyDescent="0.2">
      <c r="A176" s="48" t="s">
        <v>661</v>
      </c>
      <c r="B176" s="63" t="s">
        <v>94</v>
      </c>
      <c r="C176" s="63" t="s">
        <v>1134</v>
      </c>
      <c r="D176" s="48">
        <f t="shared" si="5"/>
        <v>1</v>
      </c>
      <c r="E176" s="48"/>
      <c r="F176" s="48" t="s">
        <v>1134</v>
      </c>
    </row>
    <row r="177" spans="1:6" ht="12.75" hidden="1" x14ac:dyDescent="0.2">
      <c r="A177" s="48" t="s">
        <v>522</v>
      </c>
      <c r="B177" s="63" t="s">
        <v>132</v>
      </c>
      <c r="C177" s="63" t="s">
        <v>1133</v>
      </c>
      <c r="D177" s="48">
        <f t="shared" si="5"/>
        <v>1</v>
      </c>
      <c r="E177" s="48"/>
      <c r="F177" s="48" t="s">
        <v>1133</v>
      </c>
    </row>
    <row r="178" spans="1:6" ht="12.75" hidden="1" x14ac:dyDescent="0.2">
      <c r="A178" s="48" t="s">
        <v>755</v>
      </c>
      <c r="B178" s="63" t="s">
        <v>24</v>
      </c>
      <c r="C178" s="63" t="s">
        <v>1132</v>
      </c>
      <c r="D178" s="48">
        <f t="shared" si="5"/>
        <v>1</v>
      </c>
      <c r="E178" s="48"/>
      <c r="F178" s="48" t="s">
        <v>1132</v>
      </c>
    </row>
    <row r="179" spans="1:6" ht="12.75" hidden="1" x14ac:dyDescent="0.2">
      <c r="A179" s="48" t="s">
        <v>387</v>
      </c>
      <c r="B179" s="63" t="s">
        <v>193</v>
      </c>
      <c r="C179" s="63" t="s">
        <v>1131</v>
      </c>
      <c r="D179" s="48">
        <f t="shared" si="5"/>
        <v>1</v>
      </c>
      <c r="E179" s="48"/>
      <c r="F179" s="48" t="s">
        <v>1131</v>
      </c>
    </row>
    <row r="180" spans="1:6" ht="12.75" hidden="1" x14ac:dyDescent="0.2">
      <c r="A180" s="48" t="s">
        <v>535</v>
      </c>
      <c r="B180" s="63" t="s">
        <v>121</v>
      </c>
      <c r="C180" s="63" t="s">
        <v>1130</v>
      </c>
      <c r="D180" s="48">
        <f t="shared" si="5"/>
        <v>1</v>
      </c>
      <c r="E180" s="48"/>
      <c r="F180" s="48" t="s">
        <v>1130</v>
      </c>
    </row>
    <row r="181" spans="1:6" ht="12.75" hidden="1" x14ac:dyDescent="0.2">
      <c r="A181" s="48" t="s">
        <v>452</v>
      </c>
      <c r="B181" s="63" t="s">
        <v>1129</v>
      </c>
      <c r="C181" s="63" t="s">
        <v>1128</v>
      </c>
      <c r="D181" s="48">
        <f t="shared" si="5"/>
        <v>1</v>
      </c>
      <c r="E181" s="48"/>
      <c r="F181" s="48" t="s">
        <v>1128</v>
      </c>
    </row>
    <row r="182" spans="1:6" ht="12.75" hidden="1" x14ac:dyDescent="0.2">
      <c r="A182" s="48" t="s">
        <v>706</v>
      </c>
      <c r="B182" s="63" t="s">
        <v>62</v>
      </c>
      <c r="C182" s="63" t="s">
        <v>1127</v>
      </c>
      <c r="D182" s="48">
        <f t="shared" si="5"/>
        <v>1</v>
      </c>
      <c r="E182" s="48"/>
      <c r="F182" s="48" t="s">
        <v>1127</v>
      </c>
    </row>
    <row r="183" spans="1:6" ht="12.75" x14ac:dyDescent="0.2">
      <c r="A183" s="48" t="s">
        <v>665</v>
      </c>
      <c r="B183" s="63" t="s">
        <v>90</v>
      </c>
      <c r="C183" s="63" t="s">
        <v>1126</v>
      </c>
      <c r="D183" s="48">
        <f t="shared" si="5"/>
        <v>1</v>
      </c>
      <c r="E183" s="48"/>
      <c r="F183" s="48" t="s">
        <v>1126</v>
      </c>
    </row>
    <row r="184" spans="1:6" ht="12.75" hidden="1" x14ac:dyDescent="0.2">
      <c r="A184" s="48" t="s">
        <v>763</v>
      </c>
      <c r="B184" s="63" t="s">
        <v>256</v>
      </c>
      <c r="C184" s="63" t="s">
        <v>1125</v>
      </c>
      <c r="D184" s="48">
        <f t="shared" si="5"/>
        <v>1</v>
      </c>
      <c r="E184" s="48"/>
      <c r="F184" s="48" t="s">
        <v>1125</v>
      </c>
    </row>
    <row r="185" spans="1:6" ht="12.75" x14ac:dyDescent="0.2">
      <c r="A185" s="48" t="s">
        <v>687</v>
      </c>
      <c r="B185" s="63" t="s">
        <v>266</v>
      </c>
      <c r="C185" s="63" t="s">
        <v>1124</v>
      </c>
      <c r="D185" s="48">
        <f t="shared" si="5"/>
        <v>1</v>
      </c>
      <c r="E185" s="48"/>
      <c r="F185" s="48" t="s">
        <v>1124</v>
      </c>
    </row>
    <row r="186" spans="1:6" ht="12.75" hidden="1" x14ac:dyDescent="0.2">
      <c r="A186" s="48" t="s">
        <v>589</v>
      </c>
      <c r="B186" s="63" t="s">
        <v>1123</v>
      </c>
      <c r="C186" s="63" t="s">
        <v>1122</v>
      </c>
      <c r="D186" s="48">
        <f t="shared" si="5"/>
        <v>1</v>
      </c>
      <c r="E186" s="48"/>
      <c r="F186" s="48" t="s">
        <v>1122</v>
      </c>
    </row>
    <row r="187" spans="1:6" ht="12.75" hidden="1" x14ac:dyDescent="0.2">
      <c r="A187" s="48" t="s">
        <v>708</v>
      </c>
      <c r="B187" s="63" t="s">
        <v>61</v>
      </c>
      <c r="C187" s="63" t="s">
        <v>1121</v>
      </c>
      <c r="D187" s="48">
        <f t="shared" si="5"/>
        <v>1</v>
      </c>
      <c r="E187" s="48"/>
      <c r="F187" s="48" t="s">
        <v>1121</v>
      </c>
    </row>
    <row r="188" spans="1:6" ht="12.75" x14ac:dyDescent="0.2">
      <c r="A188" s="48" t="s">
        <v>681</v>
      </c>
      <c r="B188" s="63" t="s">
        <v>83</v>
      </c>
      <c r="C188" s="63" t="s">
        <v>1120</v>
      </c>
      <c r="D188" s="48">
        <f t="shared" si="5"/>
        <v>1</v>
      </c>
      <c r="E188" s="48"/>
      <c r="F188" s="48" t="s">
        <v>1120</v>
      </c>
    </row>
    <row r="189" spans="1:6" ht="12.75" hidden="1" x14ac:dyDescent="0.2">
      <c r="A189" s="48" t="s">
        <v>381</v>
      </c>
      <c r="B189" s="63" t="s">
        <v>197</v>
      </c>
      <c r="C189" s="63" t="s">
        <v>1119</v>
      </c>
      <c r="D189" s="48">
        <f t="shared" si="5"/>
        <v>1</v>
      </c>
      <c r="E189" s="48"/>
      <c r="F189" s="48" t="s">
        <v>1119</v>
      </c>
    </row>
    <row r="190" spans="1:6" ht="12.75" hidden="1" x14ac:dyDescent="0.2">
      <c r="A190" s="48" t="s">
        <v>441</v>
      </c>
      <c r="B190" s="63" t="s">
        <v>1118</v>
      </c>
      <c r="C190" s="63" t="s">
        <v>1117</v>
      </c>
      <c r="D190" s="48">
        <f t="shared" si="5"/>
        <v>1</v>
      </c>
      <c r="E190" s="48"/>
      <c r="F190" s="48" t="s">
        <v>1117</v>
      </c>
    </row>
    <row r="191" spans="1:6" ht="12.75" hidden="1" x14ac:dyDescent="0.2">
      <c r="A191" s="48" t="s">
        <v>649</v>
      </c>
      <c r="B191" s="63" t="s">
        <v>272</v>
      </c>
      <c r="C191" s="63" t="s">
        <v>1116</v>
      </c>
      <c r="D191" s="48">
        <f t="shared" si="5"/>
        <v>1</v>
      </c>
      <c r="E191" s="48"/>
      <c r="F191" s="48" t="s">
        <v>1116</v>
      </c>
    </row>
    <row r="192" spans="1:6" ht="12.75" hidden="1" x14ac:dyDescent="0.2">
      <c r="A192" s="48" t="s">
        <v>584</v>
      </c>
      <c r="B192" s="63" t="s">
        <v>1115</v>
      </c>
      <c r="C192" s="63" t="s">
        <v>1114</v>
      </c>
      <c r="D192" s="48">
        <f t="shared" si="5"/>
        <v>1</v>
      </c>
      <c r="E192" s="48"/>
      <c r="F192" s="48" t="s">
        <v>1114</v>
      </c>
    </row>
    <row r="193" spans="1:7" ht="12.75" hidden="1" x14ac:dyDescent="0.2">
      <c r="A193" s="48" t="s">
        <v>699</v>
      </c>
      <c r="B193" s="63" t="s">
        <v>67</v>
      </c>
      <c r="C193" s="63" t="s">
        <v>1113</v>
      </c>
      <c r="D193" s="48">
        <f t="shared" si="5"/>
        <v>1</v>
      </c>
      <c r="E193" s="48"/>
      <c r="F193" s="48" t="s">
        <v>1113</v>
      </c>
    </row>
    <row r="194" spans="1:7" ht="12.75" x14ac:dyDescent="0.2">
      <c r="A194" s="48" t="s">
        <v>664</v>
      </c>
      <c r="B194" s="63" t="s">
        <v>91</v>
      </c>
      <c r="C194" s="63" t="s">
        <v>1112</v>
      </c>
      <c r="D194" s="48">
        <f t="shared" ref="D194:D197" si="6">IF(C194=F194,1,0)</f>
        <v>1</v>
      </c>
      <c r="E194" s="48"/>
      <c r="F194" s="48" t="s">
        <v>1112</v>
      </c>
    </row>
    <row r="195" spans="1:7" ht="12.75" hidden="1" x14ac:dyDescent="0.2">
      <c r="A195" s="48" t="s">
        <v>656</v>
      </c>
      <c r="B195" s="63" t="s">
        <v>142</v>
      </c>
      <c r="C195" s="63" t="s">
        <v>1111</v>
      </c>
      <c r="D195" s="48">
        <f t="shared" si="6"/>
        <v>1</v>
      </c>
      <c r="E195" s="48"/>
      <c r="F195" s="48" t="s">
        <v>1111</v>
      </c>
    </row>
    <row r="196" spans="1:7" ht="12.75" hidden="1" x14ac:dyDescent="0.2">
      <c r="A196" s="48" t="s">
        <v>1109</v>
      </c>
      <c r="B196" s="63" t="s">
        <v>1110</v>
      </c>
      <c r="C196" s="63" t="s">
        <v>1108</v>
      </c>
      <c r="D196" s="48">
        <f t="shared" si="6"/>
        <v>1</v>
      </c>
      <c r="E196" s="48"/>
      <c r="F196" s="48" t="s">
        <v>1108</v>
      </c>
    </row>
    <row r="197" spans="1:7" ht="12.75" hidden="1" x14ac:dyDescent="0.2">
      <c r="A197" s="48" t="s">
        <v>1106</v>
      </c>
      <c r="B197" s="63" t="s">
        <v>1107</v>
      </c>
      <c r="C197" s="63" t="s">
        <v>1105</v>
      </c>
      <c r="D197" s="48">
        <f t="shared" si="6"/>
        <v>1</v>
      </c>
      <c r="E197" s="48"/>
      <c r="F197" s="48" t="s">
        <v>1105</v>
      </c>
    </row>
    <row r="198" spans="1:7" ht="12.75" hidden="1" x14ac:dyDescent="0.2">
      <c r="A198" s="59" t="s">
        <v>808</v>
      </c>
      <c r="B198" s="65" t="s">
        <v>285</v>
      </c>
      <c r="C198" s="65" t="s">
        <v>990</v>
      </c>
      <c r="D198" s="59" t="e">
        <f>IF(#REF!=F198,1,0)</f>
        <v>#REF!</v>
      </c>
      <c r="E198" s="48"/>
      <c r="F198" s="59" t="s">
        <v>1104</v>
      </c>
      <c r="G198" s="58">
        <v>3</v>
      </c>
    </row>
    <row r="199" spans="1:7" ht="12.75" hidden="1" x14ac:dyDescent="0.2">
      <c r="A199" s="48" t="s">
        <v>780</v>
      </c>
      <c r="B199" s="63" t="s">
        <v>9</v>
      </c>
      <c r="C199" s="63" t="s">
        <v>1103</v>
      </c>
      <c r="D199" s="48">
        <f t="shared" ref="D199:D221" si="7">IF(C199=F199,1,0)</f>
        <v>1</v>
      </c>
      <c r="E199" s="48"/>
      <c r="F199" s="48" t="s">
        <v>1103</v>
      </c>
    </row>
    <row r="200" spans="1:7" ht="12.75" hidden="1" x14ac:dyDescent="0.2">
      <c r="A200" s="48" t="s">
        <v>422</v>
      </c>
      <c r="B200" s="63" t="s">
        <v>1102</v>
      </c>
      <c r="C200" s="63" t="s">
        <v>1101</v>
      </c>
      <c r="D200" s="48">
        <f t="shared" si="7"/>
        <v>1</v>
      </c>
      <c r="E200" s="48"/>
      <c r="F200" s="48" t="s">
        <v>1101</v>
      </c>
    </row>
    <row r="201" spans="1:7" ht="12.75" hidden="1" x14ac:dyDescent="0.2">
      <c r="A201" s="48" t="s">
        <v>1099</v>
      </c>
      <c r="B201" s="63" t="s">
        <v>1100</v>
      </c>
      <c r="C201" s="63" t="s">
        <v>1098</v>
      </c>
      <c r="D201" s="48">
        <f t="shared" si="7"/>
        <v>1</v>
      </c>
      <c r="E201" s="48"/>
      <c r="F201" s="48" t="s">
        <v>1098</v>
      </c>
    </row>
    <row r="202" spans="1:7" ht="12.75" hidden="1" x14ac:dyDescent="0.2">
      <c r="A202" s="48" t="s">
        <v>1096</v>
      </c>
      <c r="B202" s="63" t="s">
        <v>1097</v>
      </c>
      <c r="C202" s="63" t="s">
        <v>1095</v>
      </c>
      <c r="D202" s="48">
        <f t="shared" si="7"/>
        <v>1</v>
      </c>
      <c r="E202" s="48"/>
      <c r="F202" s="48" t="s">
        <v>1095</v>
      </c>
    </row>
    <row r="203" spans="1:7" ht="12.75" hidden="1" x14ac:dyDescent="0.2">
      <c r="A203" s="48" t="s">
        <v>536</v>
      </c>
      <c r="B203" s="63" t="s">
        <v>120</v>
      </c>
      <c r="C203" s="63" t="s">
        <v>1094</v>
      </c>
      <c r="D203" s="48">
        <f t="shared" si="7"/>
        <v>1</v>
      </c>
      <c r="E203" s="48"/>
      <c r="F203" s="48" t="s">
        <v>1094</v>
      </c>
    </row>
    <row r="204" spans="1:7" ht="12.75" hidden="1" x14ac:dyDescent="0.2">
      <c r="A204" s="48" t="s">
        <v>1092</v>
      </c>
      <c r="B204" s="63" t="s">
        <v>1093</v>
      </c>
      <c r="C204" s="63" t="s">
        <v>1091</v>
      </c>
      <c r="D204" s="48">
        <f t="shared" si="7"/>
        <v>1</v>
      </c>
      <c r="E204" s="48"/>
      <c r="F204" s="48" t="s">
        <v>1091</v>
      </c>
    </row>
    <row r="205" spans="1:7" ht="12.75" hidden="1" x14ac:dyDescent="0.2">
      <c r="A205" s="48" t="s">
        <v>1089</v>
      </c>
      <c r="B205" s="63" t="s">
        <v>1090</v>
      </c>
      <c r="C205" s="63" t="s">
        <v>1088</v>
      </c>
      <c r="D205" s="48">
        <f t="shared" si="7"/>
        <v>1</v>
      </c>
      <c r="E205" s="48"/>
      <c r="F205" s="48" t="s">
        <v>1088</v>
      </c>
    </row>
    <row r="206" spans="1:7" ht="12.75" hidden="1" x14ac:dyDescent="0.2">
      <c r="A206" s="48" t="s">
        <v>1086</v>
      </c>
      <c r="B206" s="63" t="s">
        <v>1087</v>
      </c>
      <c r="C206" s="63" t="s">
        <v>1085</v>
      </c>
      <c r="D206" s="48">
        <f t="shared" si="7"/>
        <v>1</v>
      </c>
      <c r="E206" s="48"/>
      <c r="F206" s="48" t="s">
        <v>1085</v>
      </c>
    </row>
    <row r="207" spans="1:7" ht="12.75" hidden="1" x14ac:dyDescent="0.2">
      <c r="A207" s="48" t="s">
        <v>744</v>
      </c>
      <c r="B207" s="63" t="s">
        <v>34</v>
      </c>
      <c r="C207" s="63" t="s">
        <v>1084</v>
      </c>
      <c r="D207" s="48">
        <f t="shared" si="7"/>
        <v>1</v>
      </c>
      <c r="E207" s="48"/>
      <c r="F207" s="48" t="s">
        <v>1084</v>
      </c>
    </row>
    <row r="208" spans="1:7" ht="12.75" hidden="1" x14ac:dyDescent="0.2">
      <c r="A208" s="48" t="s">
        <v>577</v>
      </c>
      <c r="B208" s="63" t="s">
        <v>185</v>
      </c>
      <c r="C208" s="63" t="s">
        <v>1083</v>
      </c>
      <c r="D208" s="48">
        <f t="shared" si="7"/>
        <v>1</v>
      </c>
      <c r="E208" s="48"/>
      <c r="F208" s="48" t="s">
        <v>1083</v>
      </c>
    </row>
    <row r="209" spans="1:7" ht="12.75" hidden="1" x14ac:dyDescent="0.2">
      <c r="A209" s="48" t="s">
        <v>455</v>
      </c>
      <c r="B209" s="63" t="s">
        <v>1082</v>
      </c>
      <c r="C209" s="63" t="s">
        <v>1081</v>
      </c>
      <c r="D209" s="48">
        <f t="shared" si="7"/>
        <v>1</v>
      </c>
      <c r="E209" s="48"/>
      <c r="F209" s="48" t="s">
        <v>1081</v>
      </c>
    </row>
    <row r="210" spans="1:7" ht="12.75" hidden="1" x14ac:dyDescent="0.2">
      <c r="A210" s="48" t="s">
        <v>529</v>
      </c>
      <c r="B210" s="63" t="s">
        <v>127</v>
      </c>
      <c r="C210" s="63" t="s">
        <v>1080</v>
      </c>
      <c r="D210" s="48">
        <f t="shared" si="7"/>
        <v>1</v>
      </c>
      <c r="E210" s="48"/>
      <c r="F210" s="48" t="s">
        <v>1080</v>
      </c>
    </row>
    <row r="211" spans="1:7" ht="12.75" x14ac:dyDescent="0.2">
      <c r="A211" s="48" t="s">
        <v>684</v>
      </c>
      <c r="B211" s="63" t="s">
        <v>80</v>
      </c>
      <c r="C211" s="63" t="s">
        <v>1079</v>
      </c>
      <c r="D211" s="48">
        <f t="shared" si="7"/>
        <v>1</v>
      </c>
      <c r="E211" s="48"/>
      <c r="F211" s="48" t="s">
        <v>1079</v>
      </c>
    </row>
    <row r="212" spans="1:7" ht="12.75" hidden="1" x14ac:dyDescent="0.2">
      <c r="A212" s="48" t="s">
        <v>526</v>
      </c>
      <c r="B212" s="63" t="s">
        <v>128</v>
      </c>
      <c r="C212" s="63" t="s">
        <v>1078</v>
      </c>
      <c r="D212" s="48">
        <f t="shared" si="7"/>
        <v>1</v>
      </c>
      <c r="E212" s="48"/>
      <c r="F212" s="48" t="s">
        <v>1078</v>
      </c>
    </row>
    <row r="213" spans="1:7" ht="12.75" hidden="1" x14ac:dyDescent="0.2">
      <c r="A213" s="48" t="s">
        <v>724</v>
      </c>
      <c r="B213" s="63" t="s">
        <v>43</v>
      </c>
      <c r="C213" s="63" t="s">
        <v>1077</v>
      </c>
      <c r="D213" s="48">
        <f t="shared" si="7"/>
        <v>1</v>
      </c>
      <c r="E213" s="48"/>
      <c r="F213" s="48" t="s">
        <v>1077</v>
      </c>
    </row>
    <row r="214" spans="1:7" ht="12.75" hidden="1" x14ac:dyDescent="0.2">
      <c r="A214" s="48" t="s">
        <v>518</v>
      </c>
      <c r="B214" s="63" t="s">
        <v>136</v>
      </c>
      <c r="C214" s="63" t="s">
        <v>1076</v>
      </c>
      <c r="D214" s="48">
        <f t="shared" si="7"/>
        <v>1</v>
      </c>
      <c r="E214" s="48"/>
      <c r="F214" s="48" t="s">
        <v>1076</v>
      </c>
    </row>
    <row r="215" spans="1:7" ht="12.75" hidden="1" x14ac:dyDescent="0.2">
      <c r="A215" s="48" t="s">
        <v>1074</v>
      </c>
      <c r="B215" s="63" t="s">
        <v>1075</v>
      </c>
      <c r="C215" s="63" t="s">
        <v>1073</v>
      </c>
      <c r="D215" s="48">
        <f t="shared" si="7"/>
        <v>1</v>
      </c>
      <c r="E215" s="48"/>
      <c r="F215" s="48" t="s">
        <v>1073</v>
      </c>
    </row>
    <row r="216" spans="1:7" ht="12.75" hidden="1" x14ac:dyDescent="0.2">
      <c r="A216" s="48" t="s">
        <v>758</v>
      </c>
      <c r="B216" s="63" t="s">
        <v>1072</v>
      </c>
      <c r="C216" s="63" t="s">
        <v>1071</v>
      </c>
      <c r="D216" s="48">
        <f t="shared" si="7"/>
        <v>1</v>
      </c>
      <c r="E216" s="48"/>
      <c r="F216" s="48" t="s">
        <v>1071</v>
      </c>
    </row>
    <row r="217" spans="1:7" ht="12.75" hidden="1" x14ac:dyDescent="0.2">
      <c r="A217" s="48" t="s">
        <v>447</v>
      </c>
      <c r="B217" s="63" t="s">
        <v>1070</v>
      </c>
      <c r="C217" s="63" t="s">
        <v>1069</v>
      </c>
      <c r="D217" s="48">
        <f t="shared" si="7"/>
        <v>1</v>
      </c>
      <c r="E217" s="48"/>
      <c r="F217" s="48" t="s">
        <v>1069</v>
      </c>
    </row>
    <row r="218" spans="1:7" ht="12.75" hidden="1" x14ac:dyDescent="0.2">
      <c r="A218" s="48" t="s">
        <v>742</v>
      </c>
      <c r="B218" s="63" t="s">
        <v>1068</v>
      </c>
      <c r="C218" s="63" t="s">
        <v>1067</v>
      </c>
      <c r="D218" s="48">
        <f t="shared" si="7"/>
        <v>1</v>
      </c>
      <c r="E218" s="48"/>
      <c r="F218" s="48" t="s">
        <v>1067</v>
      </c>
    </row>
    <row r="219" spans="1:7" ht="12.75" hidden="1" x14ac:dyDescent="0.2">
      <c r="A219" s="48" t="s">
        <v>541</v>
      </c>
      <c r="B219" s="63" t="s">
        <v>115</v>
      </c>
      <c r="C219" s="63" t="s">
        <v>1066</v>
      </c>
      <c r="D219" s="48">
        <f t="shared" si="7"/>
        <v>1</v>
      </c>
      <c r="E219" s="48"/>
      <c r="F219" s="48" t="s">
        <v>1066</v>
      </c>
    </row>
    <row r="220" spans="1:7" ht="12.75" hidden="1" x14ac:dyDescent="0.2">
      <c r="A220" s="48" t="s">
        <v>431</v>
      </c>
      <c r="B220" s="63" t="s">
        <v>1065</v>
      </c>
      <c r="C220" s="63" t="s">
        <v>1064</v>
      </c>
      <c r="D220" s="48">
        <f t="shared" si="7"/>
        <v>1</v>
      </c>
      <c r="E220" s="48"/>
      <c r="F220" s="48" t="s">
        <v>1064</v>
      </c>
    </row>
    <row r="221" spans="1:7" ht="12.75" hidden="1" x14ac:dyDescent="0.2">
      <c r="A221" s="48" t="s">
        <v>567</v>
      </c>
      <c r="B221" s="63" t="s">
        <v>1063</v>
      </c>
      <c r="C221" s="63" t="s">
        <v>1062</v>
      </c>
      <c r="D221" s="48">
        <f t="shared" si="7"/>
        <v>1</v>
      </c>
      <c r="E221" s="48"/>
      <c r="F221" s="48" t="s">
        <v>1062</v>
      </c>
    </row>
    <row r="222" spans="1:7" ht="12.75" hidden="1" x14ac:dyDescent="0.2">
      <c r="A222" s="59" t="s">
        <v>753</v>
      </c>
      <c r="B222" s="61" t="s">
        <v>25</v>
      </c>
      <c r="C222" s="61" t="s">
        <v>1061</v>
      </c>
      <c r="D222" s="59">
        <f>IF(C378=F222,1,0)</f>
        <v>0</v>
      </c>
      <c r="E222" s="48"/>
      <c r="F222" s="59" t="s">
        <v>1060</v>
      </c>
      <c r="G222" s="58">
        <v>2</v>
      </c>
    </row>
    <row r="223" spans="1:7" ht="12.75" hidden="1" x14ac:dyDescent="0.2">
      <c r="A223" s="48" t="s">
        <v>734</v>
      </c>
      <c r="B223" s="63" t="s">
        <v>207</v>
      </c>
      <c r="C223" s="63" t="s">
        <v>1059</v>
      </c>
      <c r="D223" s="48">
        <f t="shared" ref="D223:D265" si="8">IF(C223=F223,1,0)</f>
        <v>1</v>
      </c>
      <c r="E223" s="48"/>
      <c r="F223" s="48" t="s">
        <v>1059</v>
      </c>
    </row>
    <row r="224" spans="1:7" ht="12.75" hidden="1" x14ac:dyDescent="0.2">
      <c r="A224" s="48" t="s">
        <v>789</v>
      </c>
      <c r="B224" s="63" t="s">
        <v>59</v>
      </c>
      <c r="C224" s="63" t="s">
        <v>1058</v>
      </c>
      <c r="D224" s="48">
        <f t="shared" si="8"/>
        <v>1</v>
      </c>
      <c r="E224" s="48"/>
      <c r="F224" s="48" t="s">
        <v>1058</v>
      </c>
    </row>
    <row r="225" spans="1:6" ht="12.75" hidden="1" x14ac:dyDescent="0.2">
      <c r="A225" s="48" t="s">
        <v>802</v>
      </c>
      <c r="B225" s="63" t="s">
        <v>54</v>
      </c>
      <c r="C225" s="63" t="s">
        <v>1057</v>
      </c>
      <c r="D225" s="48">
        <f t="shared" si="8"/>
        <v>1</v>
      </c>
      <c r="E225" s="48"/>
      <c r="F225" s="48" t="s">
        <v>1057</v>
      </c>
    </row>
    <row r="226" spans="1:6" ht="12.75" hidden="1" x14ac:dyDescent="0.2">
      <c r="A226" s="48" t="s">
        <v>1056</v>
      </c>
      <c r="B226" s="63" t="s">
        <v>2</v>
      </c>
      <c r="C226" s="63" t="s">
        <v>1055</v>
      </c>
      <c r="D226" s="48">
        <f t="shared" si="8"/>
        <v>1</v>
      </c>
      <c r="E226" s="48"/>
      <c r="F226" s="48" t="s">
        <v>1055</v>
      </c>
    </row>
    <row r="227" spans="1:6" ht="12.75" hidden="1" x14ac:dyDescent="0.2">
      <c r="A227" s="48" t="s">
        <v>1053</v>
      </c>
      <c r="B227" s="63" t="s">
        <v>1054</v>
      </c>
      <c r="C227" s="63" t="s">
        <v>1052</v>
      </c>
      <c r="D227" s="48">
        <f t="shared" si="8"/>
        <v>1</v>
      </c>
      <c r="E227" s="48"/>
      <c r="F227" s="48" t="s">
        <v>1052</v>
      </c>
    </row>
    <row r="228" spans="1:6" ht="12.75" hidden="1" x14ac:dyDescent="0.2">
      <c r="A228" s="48" t="s">
        <v>761</v>
      </c>
      <c r="B228" s="63" t="s">
        <v>279</v>
      </c>
      <c r="C228" s="63" t="s">
        <v>1051</v>
      </c>
      <c r="D228" s="48">
        <f t="shared" si="8"/>
        <v>1</v>
      </c>
      <c r="E228" s="48"/>
      <c r="F228" s="48" t="s">
        <v>1051</v>
      </c>
    </row>
    <row r="229" spans="1:6" ht="12.75" hidden="1" x14ac:dyDescent="0.2">
      <c r="A229" s="48" t="s">
        <v>1049</v>
      </c>
      <c r="B229" s="63" t="s">
        <v>1050</v>
      </c>
      <c r="C229" s="63" t="s">
        <v>1048</v>
      </c>
      <c r="D229" s="48">
        <f t="shared" si="8"/>
        <v>1</v>
      </c>
      <c r="E229" s="48"/>
      <c r="F229" s="48" t="s">
        <v>1048</v>
      </c>
    </row>
    <row r="230" spans="1:6" ht="12.75" hidden="1" x14ac:dyDescent="0.2">
      <c r="A230" s="48" t="s">
        <v>805</v>
      </c>
      <c r="B230" s="63" t="s">
        <v>52</v>
      </c>
      <c r="C230" s="63" t="s">
        <v>1047</v>
      </c>
      <c r="D230" s="48">
        <f t="shared" si="8"/>
        <v>1</v>
      </c>
      <c r="E230" s="48"/>
      <c r="F230" s="48" t="s">
        <v>1047</v>
      </c>
    </row>
    <row r="231" spans="1:6" ht="12.75" hidden="1" x14ac:dyDescent="0.2">
      <c r="A231" s="48" t="s">
        <v>732</v>
      </c>
      <c r="B231" s="63" t="s">
        <v>39</v>
      </c>
      <c r="C231" s="63" t="s">
        <v>1046</v>
      </c>
      <c r="D231" s="48">
        <f t="shared" si="8"/>
        <v>1</v>
      </c>
      <c r="E231" s="48"/>
      <c r="F231" s="48" t="s">
        <v>1046</v>
      </c>
    </row>
    <row r="232" spans="1:6" ht="12.75" hidden="1" x14ac:dyDescent="0.2">
      <c r="A232" s="48" t="s">
        <v>427</v>
      </c>
      <c r="B232" s="63" t="s">
        <v>1045</v>
      </c>
      <c r="C232" s="63" t="s">
        <v>1044</v>
      </c>
      <c r="D232" s="48">
        <f t="shared" si="8"/>
        <v>1</v>
      </c>
      <c r="E232" s="48"/>
      <c r="F232" s="48" t="s">
        <v>1044</v>
      </c>
    </row>
    <row r="233" spans="1:6" ht="12.75" hidden="1" x14ac:dyDescent="0.2">
      <c r="A233" s="48" t="s">
        <v>785</v>
      </c>
      <c r="B233" s="63" t="s">
        <v>0</v>
      </c>
      <c r="C233" s="63" t="s">
        <v>1043</v>
      </c>
      <c r="D233" s="48">
        <f t="shared" si="8"/>
        <v>1</v>
      </c>
      <c r="E233" s="48"/>
      <c r="F233" s="48" t="s">
        <v>1043</v>
      </c>
    </row>
    <row r="234" spans="1:6" ht="12.75" hidden="1" x14ac:dyDescent="0.2">
      <c r="A234" s="48" t="s">
        <v>711</v>
      </c>
      <c r="B234" s="63" t="s">
        <v>1042</v>
      </c>
      <c r="C234" s="63" t="s">
        <v>1041</v>
      </c>
      <c r="D234" s="48">
        <f t="shared" si="8"/>
        <v>1</v>
      </c>
      <c r="E234" s="48"/>
      <c r="F234" s="48" t="s">
        <v>1041</v>
      </c>
    </row>
    <row r="235" spans="1:6" ht="12.75" hidden="1" x14ac:dyDescent="0.2">
      <c r="A235" s="48" t="s">
        <v>1039</v>
      </c>
      <c r="B235" s="63" t="s">
        <v>1040</v>
      </c>
      <c r="C235" s="63" t="s">
        <v>1038</v>
      </c>
      <c r="D235" s="48">
        <f t="shared" si="8"/>
        <v>1</v>
      </c>
      <c r="E235" s="48"/>
      <c r="F235" s="48" t="s">
        <v>1038</v>
      </c>
    </row>
    <row r="236" spans="1:6" ht="12.75" hidden="1" x14ac:dyDescent="0.2">
      <c r="A236" s="48" t="s">
        <v>484</v>
      </c>
      <c r="B236" s="63" t="s">
        <v>1037</v>
      </c>
      <c r="C236" s="63" t="s">
        <v>1036</v>
      </c>
      <c r="D236" s="48">
        <f t="shared" si="8"/>
        <v>1</v>
      </c>
      <c r="E236" s="48"/>
      <c r="F236" s="48" t="s">
        <v>1036</v>
      </c>
    </row>
    <row r="237" spans="1:6" ht="12.75" hidden="1" x14ac:dyDescent="0.2">
      <c r="A237" s="48" t="s">
        <v>760</v>
      </c>
      <c r="B237" s="63" t="s">
        <v>1035</v>
      </c>
      <c r="C237" s="63" t="s">
        <v>1034</v>
      </c>
      <c r="D237" s="48">
        <f t="shared" si="8"/>
        <v>1</v>
      </c>
      <c r="E237" s="48"/>
      <c r="F237" s="48" t="s">
        <v>1034</v>
      </c>
    </row>
    <row r="238" spans="1:6" ht="12.75" hidden="1" x14ac:dyDescent="0.2">
      <c r="A238" s="48" t="s">
        <v>566</v>
      </c>
      <c r="B238" s="63" t="s">
        <v>188</v>
      </c>
      <c r="C238" s="63" t="s">
        <v>1033</v>
      </c>
      <c r="D238" s="48">
        <f t="shared" si="8"/>
        <v>1</v>
      </c>
      <c r="E238" s="48"/>
      <c r="F238" s="48" t="s">
        <v>1033</v>
      </c>
    </row>
    <row r="239" spans="1:6" ht="12.75" hidden="1" x14ac:dyDescent="0.2">
      <c r="A239" s="48" t="s">
        <v>619</v>
      </c>
      <c r="B239" s="63" t="s">
        <v>167</v>
      </c>
      <c r="C239" s="63" t="s">
        <v>1032</v>
      </c>
      <c r="D239" s="48">
        <f t="shared" si="8"/>
        <v>1</v>
      </c>
      <c r="E239" s="48"/>
      <c r="F239" s="48" t="s">
        <v>1032</v>
      </c>
    </row>
    <row r="240" spans="1:6" ht="12.75" hidden="1" x14ac:dyDescent="0.2">
      <c r="A240" s="48" t="s">
        <v>560</v>
      </c>
      <c r="B240" s="63" t="s">
        <v>96</v>
      </c>
      <c r="C240" s="63" t="s">
        <v>1031</v>
      </c>
      <c r="D240" s="48">
        <f t="shared" si="8"/>
        <v>1</v>
      </c>
      <c r="E240" s="48"/>
      <c r="F240" s="48" t="s">
        <v>1031</v>
      </c>
    </row>
    <row r="241" spans="1:6" ht="12.75" hidden="1" x14ac:dyDescent="0.2">
      <c r="A241" s="48" t="s">
        <v>487</v>
      </c>
      <c r="B241" s="63" t="s">
        <v>1030</v>
      </c>
      <c r="C241" s="63" t="s">
        <v>1029</v>
      </c>
      <c r="D241" s="48">
        <f t="shared" si="8"/>
        <v>1</v>
      </c>
      <c r="E241" s="48"/>
      <c r="F241" s="48" t="s">
        <v>1029</v>
      </c>
    </row>
    <row r="242" spans="1:6" ht="12.75" hidden="1" x14ac:dyDescent="0.2">
      <c r="A242" s="48" t="s">
        <v>599</v>
      </c>
      <c r="B242" s="63" t="s">
        <v>179</v>
      </c>
      <c r="C242" s="63" t="s">
        <v>1028</v>
      </c>
      <c r="D242" s="48">
        <f t="shared" si="8"/>
        <v>1</v>
      </c>
      <c r="E242" s="48"/>
      <c r="F242" s="48" t="s">
        <v>1028</v>
      </c>
    </row>
    <row r="243" spans="1:6" ht="12.75" hidden="1" x14ac:dyDescent="0.2">
      <c r="A243" s="48" t="s">
        <v>775</v>
      </c>
      <c r="B243" s="63" t="s">
        <v>14</v>
      </c>
      <c r="C243" s="63" t="s">
        <v>1027</v>
      </c>
      <c r="D243" s="48">
        <f t="shared" si="8"/>
        <v>1</v>
      </c>
      <c r="E243" s="48"/>
      <c r="F243" s="48" t="s">
        <v>1027</v>
      </c>
    </row>
    <row r="244" spans="1:6" ht="12.75" hidden="1" x14ac:dyDescent="0.2">
      <c r="A244" s="48" t="s">
        <v>606</v>
      </c>
      <c r="B244" s="63" t="s">
        <v>1026</v>
      </c>
      <c r="C244" s="63" t="s">
        <v>1025</v>
      </c>
      <c r="D244" s="48">
        <f t="shared" si="8"/>
        <v>1</v>
      </c>
      <c r="E244" s="48"/>
      <c r="F244" s="48" t="s">
        <v>1025</v>
      </c>
    </row>
    <row r="245" spans="1:6" ht="12.75" hidden="1" x14ac:dyDescent="0.2">
      <c r="A245" s="48" t="s">
        <v>539</v>
      </c>
      <c r="B245" s="63" t="s">
        <v>117</v>
      </c>
      <c r="C245" s="63" t="s">
        <v>1024</v>
      </c>
      <c r="D245" s="48">
        <f t="shared" si="8"/>
        <v>1</v>
      </c>
      <c r="E245" s="48"/>
      <c r="F245" s="48" t="s">
        <v>1024</v>
      </c>
    </row>
    <row r="246" spans="1:6" ht="12.75" x14ac:dyDescent="0.2">
      <c r="A246" s="48" t="s">
        <v>690</v>
      </c>
      <c r="B246" s="63" t="s">
        <v>1023</v>
      </c>
      <c r="C246" s="63" t="s">
        <v>1022</v>
      </c>
      <c r="D246" s="48">
        <f t="shared" si="8"/>
        <v>1</v>
      </c>
      <c r="E246" s="48"/>
      <c r="F246" s="48" t="s">
        <v>1022</v>
      </c>
    </row>
    <row r="247" spans="1:6" ht="12.75" hidden="1" x14ac:dyDescent="0.2">
      <c r="A247" s="48" t="s">
        <v>444</v>
      </c>
      <c r="B247" s="63" t="s">
        <v>1021</v>
      </c>
      <c r="C247" s="63" t="s">
        <v>1020</v>
      </c>
      <c r="D247" s="48">
        <f t="shared" si="8"/>
        <v>1</v>
      </c>
      <c r="E247" s="48"/>
      <c r="F247" s="48" t="s">
        <v>1020</v>
      </c>
    </row>
    <row r="248" spans="1:6" ht="12.75" x14ac:dyDescent="0.2">
      <c r="A248" s="48" t="s">
        <v>666</v>
      </c>
      <c r="B248" s="63" t="s">
        <v>89</v>
      </c>
      <c r="C248" s="63" t="s">
        <v>1019</v>
      </c>
      <c r="D248" s="48">
        <f t="shared" si="8"/>
        <v>1</v>
      </c>
      <c r="E248" s="48"/>
      <c r="F248" s="48" t="s">
        <v>1019</v>
      </c>
    </row>
    <row r="249" spans="1:6" ht="12.75" hidden="1" x14ac:dyDescent="0.2">
      <c r="A249" s="48" t="s">
        <v>360</v>
      </c>
      <c r="B249" s="63" t="s">
        <v>201</v>
      </c>
      <c r="C249" s="63" t="s">
        <v>1018</v>
      </c>
      <c r="D249" s="48">
        <f t="shared" si="8"/>
        <v>1</v>
      </c>
      <c r="E249" s="48"/>
      <c r="F249" s="48" t="s">
        <v>1018</v>
      </c>
    </row>
    <row r="250" spans="1:6" ht="12.75" hidden="1" x14ac:dyDescent="0.2">
      <c r="A250" s="48" t="s">
        <v>1016</v>
      </c>
      <c r="B250" s="63" t="s">
        <v>1017</v>
      </c>
      <c r="C250" s="63" t="s">
        <v>1015</v>
      </c>
      <c r="D250" s="48">
        <f t="shared" si="8"/>
        <v>1</v>
      </c>
      <c r="E250" s="48"/>
      <c r="F250" s="48" t="s">
        <v>1015</v>
      </c>
    </row>
    <row r="251" spans="1:6" ht="12.75" hidden="1" x14ac:dyDescent="0.2">
      <c r="A251" s="48" t="s">
        <v>559</v>
      </c>
      <c r="B251" s="63" t="s">
        <v>97</v>
      </c>
      <c r="C251" s="63" t="s">
        <v>1014</v>
      </c>
      <c r="D251" s="48">
        <f t="shared" si="8"/>
        <v>1</v>
      </c>
      <c r="E251" s="48"/>
      <c r="F251" s="48" t="s">
        <v>1014</v>
      </c>
    </row>
    <row r="252" spans="1:6" ht="12.75" hidden="1" x14ac:dyDescent="0.2">
      <c r="A252" s="48" t="s">
        <v>550</v>
      </c>
      <c r="B252" s="63" t="s">
        <v>106</v>
      </c>
      <c r="C252" s="63" t="s">
        <v>1013</v>
      </c>
      <c r="D252" s="48">
        <f t="shared" si="8"/>
        <v>1</v>
      </c>
      <c r="E252" s="48"/>
      <c r="F252" s="48" t="s">
        <v>1013</v>
      </c>
    </row>
    <row r="253" spans="1:6" ht="12.75" hidden="1" x14ac:dyDescent="0.2">
      <c r="A253" s="48" t="s">
        <v>797</v>
      </c>
      <c r="B253" s="63" t="s">
        <v>260</v>
      </c>
      <c r="C253" s="63" t="s">
        <v>1012</v>
      </c>
      <c r="D253" s="48">
        <f t="shared" si="8"/>
        <v>1</v>
      </c>
      <c r="E253" s="48"/>
      <c r="F253" s="48" t="s">
        <v>1012</v>
      </c>
    </row>
    <row r="254" spans="1:6" ht="12.75" hidden="1" x14ac:dyDescent="0.2">
      <c r="A254" s="48" t="s">
        <v>1010</v>
      </c>
      <c r="B254" s="63" t="s">
        <v>1011</v>
      </c>
      <c r="C254" s="63" t="s">
        <v>1009</v>
      </c>
      <c r="D254" s="48">
        <f t="shared" si="8"/>
        <v>1</v>
      </c>
      <c r="E254" s="48"/>
      <c r="F254" s="48" t="s">
        <v>1009</v>
      </c>
    </row>
    <row r="255" spans="1:6" ht="12.75" hidden="1" x14ac:dyDescent="0.2">
      <c r="A255" s="48" t="s">
        <v>1007</v>
      </c>
      <c r="B255" s="63" t="s">
        <v>1008</v>
      </c>
      <c r="C255" s="63" t="s">
        <v>1006</v>
      </c>
      <c r="D255" s="48">
        <f t="shared" si="8"/>
        <v>1</v>
      </c>
      <c r="E255" s="48"/>
      <c r="F255" s="48" t="s">
        <v>1006</v>
      </c>
    </row>
    <row r="256" spans="1:6" ht="12.75" hidden="1" x14ac:dyDescent="0.2">
      <c r="A256" s="48" t="s">
        <v>806</v>
      </c>
      <c r="B256" s="63" t="s">
        <v>51</v>
      </c>
      <c r="C256" s="63" t="s">
        <v>1005</v>
      </c>
      <c r="D256" s="48">
        <f t="shared" si="8"/>
        <v>1</v>
      </c>
      <c r="E256" s="48"/>
      <c r="F256" s="48" t="s">
        <v>1005</v>
      </c>
    </row>
    <row r="257" spans="1:7" ht="12.75" hidden="1" x14ac:dyDescent="0.2">
      <c r="A257" s="48" t="s">
        <v>598</v>
      </c>
      <c r="B257" s="63" t="s">
        <v>1004</v>
      </c>
      <c r="C257" s="63" t="s">
        <v>1003</v>
      </c>
      <c r="D257" s="48">
        <f t="shared" si="8"/>
        <v>1</v>
      </c>
      <c r="E257" s="48"/>
      <c r="F257" s="48" t="s">
        <v>1003</v>
      </c>
    </row>
    <row r="258" spans="1:7" ht="12.75" hidden="1" x14ac:dyDescent="0.2">
      <c r="A258" s="48" t="s">
        <v>694</v>
      </c>
      <c r="B258" s="63" t="s">
        <v>72</v>
      </c>
      <c r="C258" s="63" t="s">
        <v>1002</v>
      </c>
      <c r="D258" s="48">
        <f t="shared" si="8"/>
        <v>1</v>
      </c>
      <c r="E258" s="48"/>
      <c r="F258" s="48" t="s">
        <v>1002</v>
      </c>
    </row>
    <row r="259" spans="1:7" ht="12.75" hidden="1" x14ac:dyDescent="0.2">
      <c r="A259" s="48" t="s">
        <v>538</v>
      </c>
      <c r="B259" s="63" t="s">
        <v>118</v>
      </c>
      <c r="C259" s="63" t="s">
        <v>1001</v>
      </c>
      <c r="D259" s="48">
        <f t="shared" si="8"/>
        <v>1</v>
      </c>
      <c r="E259" s="48"/>
      <c r="F259" s="48" t="s">
        <v>1001</v>
      </c>
    </row>
    <row r="260" spans="1:7" ht="12.75" hidden="1" x14ac:dyDescent="0.2">
      <c r="A260" s="48" t="s">
        <v>392</v>
      </c>
      <c r="B260" s="63" t="s">
        <v>191</v>
      </c>
      <c r="C260" s="63" t="s">
        <v>1000</v>
      </c>
      <c r="D260" s="48">
        <f t="shared" si="8"/>
        <v>1</v>
      </c>
      <c r="E260" s="48"/>
      <c r="F260" s="48" t="s">
        <v>1000</v>
      </c>
    </row>
    <row r="261" spans="1:7" ht="12.75" hidden="1" x14ac:dyDescent="0.2">
      <c r="A261" s="48" t="s">
        <v>616</v>
      </c>
      <c r="B261" s="63" t="s">
        <v>170</v>
      </c>
      <c r="C261" s="63" t="s">
        <v>999</v>
      </c>
      <c r="D261" s="48">
        <f t="shared" si="8"/>
        <v>1</v>
      </c>
      <c r="E261" s="48"/>
      <c r="F261" s="48" t="s">
        <v>999</v>
      </c>
    </row>
    <row r="262" spans="1:7" ht="12.75" hidden="1" x14ac:dyDescent="0.2">
      <c r="A262" s="48" t="s">
        <v>743</v>
      </c>
      <c r="B262" s="63" t="s">
        <v>998</v>
      </c>
      <c r="C262" s="63" t="s">
        <v>997</v>
      </c>
      <c r="D262" s="48">
        <f t="shared" si="8"/>
        <v>1</v>
      </c>
      <c r="E262" s="48"/>
      <c r="F262" s="48" t="s">
        <v>997</v>
      </c>
    </row>
    <row r="263" spans="1:7" ht="12.75" hidden="1" x14ac:dyDescent="0.2">
      <c r="A263" s="48" t="s">
        <v>451</v>
      </c>
      <c r="B263" s="63" t="s">
        <v>996</v>
      </c>
      <c r="C263" s="63" t="s">
        <v>995</v>
      </c>
      <c r="D263" s="48">
        <f t="shared" si="8"/>
        <v>1</v>
      </c>
      <c r="E263" s="48"/>
      <c r="F263" s="48" t="s">
        <v>995</v>
      </c>
    </row>
    <row r="264" spans="1:7" ht="12.75" hidden="1" x14ac:dyDescent="0.2">
      <c r="A264" s="48" t="s">
        <v>696</v>
      </c>
      <c r="B264" s="63" t="s">
        <v>70</v>
      </c>
      <c r="C264" s="63" t="s">
        <v>994</v>
      </c>
      <c r="D264" s="48">
        <f t="shared" si="8"/>
        <v>1</v>
      </c>
      <c r="E264" s="48"/>
      <c r="F264" s="48" t="s">
        <v>994</v>
      </c>
    </row>
    <row r="265" spans="1:7" ht="12.75" hidden="1" x14ac:dyDescent="0.2">
      <c r="A265" s="48" t="s">
        <v>435</v>
      </c>
      <c r="B265" s="63" t="s">
        <v>993</v>
      </c>
      <c r="C265" s="63" t="s">
        <v>992</v>
      </c>
      <c r="D265" s="48">
        <f t="shared" si="8"/>
        <v>1</v>
      </c>
      <c r="E265" s="48"/>
      <c r="F265" s="48" t="s">
        <v>992</v>
      </c>
    </row>
    <row r="266" spans="1:7" s="57" customFormat="1" ht="12.75" hidden="1" x14ac:dyDescent="0.2">
      <c r="A266" s="64" t="s">
        <v>809</v>
      </c>
      <c r="B266" s="65" t="s">
        <v>284</v>
      </c>
      <c r="C266" s="65" t="s">
        <v>991</v>
      </c>
      <c r="D266" s="64">
        <f>IF(C198=F266,1,0)</f>
        <v>1</v>
      </c>
      <c r="F266" s="64" t="s">
        <v>990</v>
      </c>
      <c r="G266" s="64">
        <v>3</v>
      </c>
    </row>
    <row r="267" spans="1:7" ht="12.75" hidden="1" x14ac:dyDescent="0.2">
      <c r="A267" s="48" t="s">
        <v>988</v>
      </c>
      <c r="B267" s="63" t="s">
        <v>989</v>
      </c>
      <c r="C267" s="63" t="s">
        <v>987</v>
      </c>
      <c r="D267" s="48">
        <f t="shared" ref="D267:D298" si="9">IF(C267=F267,1,0)</f>
        <v>1</v>
      </c>
      <c r="E267" s="48"/>
      <c r="F267" s="48" t="s">
        <v>987</v>
      </c>
    </row>
    <row r="268" spans="1:7" ht="12.75" hidden="1" x14ac:dyDescent="0.2">
      <c r="A268" s="48" t="s">
        <v>986</v>
      </c>
      <c r="B268" s="63" t="s">
        <v>5</v>
      </c>
      <c r="C268" s="63" t="s">
        <v>985</v>
      </c>
      <c r="D268" s="48">
        <f t="shared" si="9"/>
        <v>1</v>
      </c>
      <c r="E268" s="48"/>
      <c r="F268" s="48" t="s">
        <v>985</v>
      </c>
    </row>
    <row r="269" spans="1:7" ht="12.75" hidden="1" x14ac:dyDescent="0.2">
      <c r="A269" s="48" t="s">
        <v>597</v>
      </c>
      <c r="B269" s="63" t="s">
        <v>180</v>
      </c>
      <c r="C269" s="63" t="s">
        <v>984</v>
      </c>
      <c r="D269" s="48">
        <f t="shared" si="9"/>
        <v>1</v>
      </c>
      <c r="E269" s="48"/>
      <c r="F269" s="48" t="s">
        <v>984</v>
      </c>
    </row>
    <row r="270" spans="1:7" ht="12.75" x14ac:dyDescent="0.2">
      <c r="A270" s="48" t="s">
        <v>660</v>
      </c>
      <c r="B270" s="63" t="s">
        <v>95</v>
      </c>
      <c r="C270" s="63" t="s">
        <v>983</v>
      </c>
      <c r="D270" s="48">
        <f t="shared" si="9"/>
        <v>1</v>
      </c>
      <c r="E270" s="48"/>
      <c r="F270" s="48" t="s">
        <v>983</v>
      </c>
    </row>
    <row r="271" spans="1:7" ht="12.75" hidden="1" x14ac:dyDescent="0.2">
      <c r="A271" s="48" t="s">
        <v>382</v>
      </c>
      <c r="B271" s="63" t="s">
        <v>196</v>
      </c>
      <c r="C271" s="63" t="s">
        <v>982</v>
      </c>
      <c r="D271" s="48">
        <f t="shared" si="9"/>
        <v>1</v>
      </c>
      <c r="E271" s="48"/>
      <c r="F271" s="48" t="s">
        <v>982</v>
      </c>
    </row>
    <row r="272" spans="1:7" ht="12.75" hidden="1" x14ac:dyDescent="0.2">
      <c r="A272" s="48" t="s">
        <v>542</v>
      </c>
      <c r="B272" s="63" t="s">
        <v>114</v>
      </c>
      <c r="C272" s="63" t="s">
        <v>981</v>
      </c>
      <c r="D272" s="48">
        <f t="shared" si="9"/>
        <v>1</v>
      </c>
      <c r="E272" s="48"/>
      <c r="F272" s="48" t="s">
        <v>981</v>
      </c>
    </row>
    <row r="273" spans="1:6" ht="12.75" hidden="1" x14ac:dyDescent="0.2">
      <c r="A273" s="48" t="s">
        <v>716</v>
      </c>
      <c r="B273" s="63" t="s">
        <v>980</v>
      </c>
      <c r="C273" s="63" t="s">
        <v>979</v>
      </c>
      <c r="D273" s="48">
        <f t="shared" si="9"/>
        <v>1</v>
      </c>
      <c r="E273" s="48"/>
      <c r="F273" s="48" t="s">
        <v>979</v>
      </c>
    </row>
    <row r="274" spans="1:6" ht="12.75" hidden="1" x14ac:dyDescent="0.2">
      <c r="A274" s="48" t="s">
        <v>788</v>
      </c>
      <c r="B274" s="63" t="s">
        <v>19</v>
      </c>
      <c r="C274" s="63" t="s">
        <v>978</v>
      </c>
      <c r="D274" s="48">
        <f t="shared" si="9"/>
        <v>1</v>
      </c>
      <c r="E274" s="48"/>
      <c r="F274" s="48" t="s">
        <v>978</v>
      </c>
    </row>
    <row r="275" spans="1:6" ht="12.75" x14ac:dyDescent="0.2">
      <c r="A275" s="48" t="s">
        <v>678</v>
      </c>
      <c r="B275" s="63" t="s">
        <v>86</v>
      </c>
      <c r="C275" s="63" t="s">
        <v>977</v>
      </c>
      <c r="D275" s="48">
        <f t="shared" si="9"/>
        <v>1</v>
      </c>
      <c r="E275" s="48"/>
      <c r="F275" s="48" t="s">
        <v>977</v>
      </c>
    </row>
    <row r="276" spans="1:6" ht="12.75" hidden="1" x14ac:dyDescent="0.2">
      <c r="A276" s="48" t="s">
        <v>620</v>
      </c>
      <c r="B276" s="63" t="s">
        <v>166</v>
      </c>
      <c r="C276" s="63" t="s">
        <v>976</v>
      </c>
      <c r="D276" s="48">
        <f t="shared" si="9"/>
        <v>1</v>
      </c>
      <c r="E276" s="48"/>
      <c r="F276" s="48" t="s">
        <v>976</v>
      </c>
    </row>
    <row r="277" spans="1:6" ht="12.75" hidden="1" x14ac:dyDescent="0.2">
      <c r="A277" s="48" t="s">
        <v>791</v>
      </c>
      <c r="B277" s="63" t="s">
        <v>57</v>
      </c>
      <c r="C277" s="63" t="s">
        <v>975</v>
      </c>
      <c r="D277" s="48">
        <f t="shared" si="9"/>
        <v>1</v>
      </c>
      <c r="E277" s="48"/>
      <c r="F277" s="48" t="s">
        <v>975</v>
      </c>
    </row>
    <row r="278" spans="1:6" ht="12.75" hidden="1" x14ac:dyDescent="0.2">
      <c r="A278" s="48" t="s">
        <v>655</v>
      </c>
      <c r="B278" s="63" t="s">
        <v>143</v>
      </c>
      <c r="C278" s="63" t="s">
        <v>974</v>
      </c>
      <c r="D278" s="48">
        <f t="shared" si="9"/>
        <v>1</v>
      </c>
      <c r="E278" s="48"/>
      <c r="F278" s="48" t="s">
        <v>974</v>
      </c>
    </row>
    <row r="279" spans="1:6" ht="12.75" hidden="1" x14ac:dyDescent="0.2">
      <c r="A279" s="48" t="s">
        <v>605</v>
      </c>
      <c r="B279" s="63" t="s">
        <v>175</v>
      </c>
      <c r="C279" s="63" t="s">
        <v>973</v>
      </c>
      <c r="D279" s="48">
        <f t="shared" si="9"/>
        <v>1</v>
      </c>
      <c r="E279" s="48"/>
      <c r="F279" s="48" t="s">
        <v>973</v>
      </c>
    </row>
    <row r="280" spans="1:6" ht="12.75" hidden="1" x14ac:dyDescent="0.2">
      <c r="A280" s="48" t="s">
        <v>600</v>
      </c>
      <c r="B280" s="63" t="s">
        <v>178</v>
      </c>
      <c r="C280" s="63" t="s">
        <v>972</v>
      </c>
      <c r="D280" s="48">
        <f t="shared" si="9"/>
        <v>1</v>
      </c>
      <c r="E280" s="48"/>
      <c r="F280" s="48" t="s">
        <v>972</v>
      </c>
    </row>
    <row r="281" spans="1:6" ht="12.75" hidden="1" x14ac:dyDescent="0.2">
      <c r="A281" s="48" t="s">
        <v>582</v>
      </c>
      <c r="B281" s="63" t="s">
        <v>971</v>
      </c>
      <c r="C281" s="63" t="s">
        <v>970</v>
      </c>
      <c r="D281" s="48">
        <f t="shared" si="9"/>
        <v>1</v>
      </c>
      <c r="E281" s="48"/>
      <c r="F281" s="48" t="s">
        <v>970</v>
      </c>
    </row>
    <row r="282" spans="1:6" ht="12.75" hidden="1" x14ac:dyDescent="0.2">
      <c r="A282" s="48" t="s">
        <v>968</v>
      </c>
      <c r="B282" s="63" t="s">
        <v>969</v>
      </c>
      <c r="C282" s="63" t="s">
        <v>967</v>
      </c>
      <c r="D282" s="48">
        <f t="shared" si="9"/>
        <v>1</v>
      </c>
      <c r="E282" s="48"/>
      <c r="F282" s="48" t="s">
        <v>967</v>
      </c>
    </row>
    <row r="283" spans="1:6" ht="12.75" hidden="1" x14ac:dyDescent="0.2">
      <c r="A283" s="48" t="s">
        <v>591</v>
      </c>
      <c r="B283" s="63" t="s">
        <v>966</v>
      </c>
      <c r="C283" s="63" t="s">
        <v>965</v>
      </c>
      <c r="D283" s="48">
        <f t="shared" si="9"/>
        <v>1</v>
      </c>
      <c r="E283" s="48"/>
      <c r="F283" s="48" t="s">
        <v>965</v>
      </c>
    </row>
    <row r="284" spans="1:6" ht="12.75" hidden="1" x14ac:dyDescent="0.2">
      <c r="A284" s="48" t="s">
        <v>762</v>
      </c>
      <c r="B284" s="63" t="s">
        <v>278</v>
      </c>
      <c r="C284" s="63" t="s">
        <v>964</v>
      </c>
      <c r="D284" s="48">
        <f t="shared" si="9"/>
        <v>1</v>
      </c>
      <c r="E284" s="48"/>
      <c r="F284" s="48" t="s">
        <v>964</v>
      </c>
    </row>
    <row r="285" spans="1:6" ht="12.75" hidden="1" x14ac:dyDescent="0.2">
      <c r="A285" s="48" t="s">
        <v>568</v>
      </c>
      <c r="B285" s="63" t="s">
        <v>963</v>
      </c>
      <c r="C285" s="63" t="s">
        <v>962</v>
      </c>
      <c r="D285" s="48">
        <f t="shared" si="9"/>
        <v>1</v>
      </c>
      <c r="E285" s="48"/>
      <c r="F285" s="48" t="s">
        <v>962</v>
      </c>
    </row>
    <row r="286" spans="1:6" ht="12.75" hidden="1" x14ac:dyDescent="0.2">
      <c r="A286" s="48" t="s">
        <v>628</v>
      </c>
      <c r="B286" s="63" t="s">
        <v>163</v>
      </c>
      <c r="C286" s="63" t="s">
        <v>961</v>
      </c>
      <c r="D286" s="48">
        <f t="shared" si="9"/>
        <v>1</v>
      </c>
      <c r="E286" s="48"/>
      <c r="F286" s="48" t="s">
        <v>961</v>
      </c>
    </row>
    <row r="287" spans="1:6" ht="12.75" hidden="1" x14ac:dyDescent="0.2">
      <c r="A287" s="48" t="s">
        <v>959</v>
      </c>
      <c r="B287" s="63" t="s">
        <v>960</v>
      </c>
      <c r="C287" s="63" t="s">
        <v>958</v>
      </c>
      <c r="D287" s="48">
        <f t="shared" si="9"/>
        <v>1</v>
      </c>
      <c r="E287" s="48"/>
      <c r="F287" s="48" t="s">
        <v>958</v>
      </c>
    </row>
    <row r="288" spans="1:6" ht="12.75" hidden="1" x14ac:dyDescent="0.2">
      <c r="A288" s="48" t="s">
        <v>776</v>
      </c>
      <c r="B288" s="63" t="s">
        <v>13</v>
      </c>
      <c r="C288" s="63" t="s">
        <v>957</v>
      </c>
      <c r="D288" s="48">
        <f t="shared" si="9"/>
        <v>1</v>
      </c>
      <c r="E288" s="48"/>
      <c r="F288" s="48" t="s">
        <v>957</v>
      </c>
    </row>
    <row r="289" spans="1:6" ht="12.75" hidden="1" x14ac:dyDescent="0.2">
      <c r="A289" s="48" t="s">
        <v>955</v>
      </c>
      <c r="B289" s="63" t="s">
        <v>956</v>
      </c>
      <c r="C289" s="63" t="s">
        <v>954</v>
      </c>
      <c r="D289" s="48">
        <f t="shared" si="9"/>
        <v>1</v>
      </c>
      <c r="E289" s="48"/>
      <c r="F289" s="48" t="s">
        <v>954</v>
      </c>
    </row>
    <row r="290" spans="1:6" ht="12.75" hidden="1" x14ac:dyDescent="0.2">
      <c r="A290" s="48" t="s">
        <v>759</v>
      </c>
      <c r="B290" s="63" t="s">
        <v>953</v>
      </c>
      <c r="C290" s="63" t="s">
        <v>952</v>
      </c>
      <c r="D290" s="48">
        <f t="shared" si="9"/>
        <v>1</v>
      </c>
      <c r="E290" s="48"/>
      <c r="F290" s="48" t="s">
        <v>952</v>
      </c>
    </row>
    <row r="291" spans="1:6" ht="12.75" hidden="1" x14ac:dyDescent="0.2">
      <c r="A291" s="48" t="s">
        <v>950</v>
      </c>
      <c r="B291" s="63" t="s">
        <v>951</v>
      </c>
      <c r="C291" s="63" t="s">
        <v>949</v>
      </c>
      <c r="D291" s="48">
        <f t="shared" si="9"/>
        <v>1</v>
      </c>
      <c r="E291" s="48"/>
      <c r="F291" s="48" t="s">
        <v>949</v>
      </c>
    </row>
    <row r="292" spans="1:6" ht="12.75" hidden="1" x14ac:dyDescent="0.2">
      <c r="A292" s="48" t="s">
        <v>751</v>
      </c>
      <c r="B292" s="63" t="s">
        <v>29</v>
      </c>
      <c r="C292" s="63" t="s">
        <v>948</v>
      </c>
      <c r="D292" s="48">
        <f t="shared" si="9"/>
        <v>1</v>
      </c>
      <c r="E292" s="48"/>
      <c r="F292" s="48" t="s">
        <v>948</v>
      </c>
    </row>
    <row r="293" spans="1:6" ht="12.75" hidden="1" x14ac:dyDescent="0.2">
      <c r="A293" s="48" t="s">
        <v>946</v>
      </c>
      <c r="B293" s="63" t="s">
        <v>947</v>
      </c>
      <c r="C293" s="63" t="s">
        <v>945</v>
      </c>
      <c r="D293" s="48">
        <f t="shared" si="9"/>
        <v>1</v>
      </c>
      <c r="E293" s="48"/>
      <c r="F293" s="48" t="s">
        <v>945</v>
      </c>
    </row>
    <row r="294" spans="1:6" ht="12.75" hidden="1" x14ac:dyDescent="0.2">
      <c r="A294" s="48" t="s">
        <v>756</v>
      </c>
      <c r="B294" s="63" t="s">
        <v>23</v>
      </c>
      <c r="C294" s="63" t="s">
        <v>944</v>
      </c>
      <c r="D294" s="48">
        <f t="shared" si="9"/>
        <v>1</v>
      </c>
      <c r="E294" s="48"/>
      <c r="F294" s="48" t="s">
        <v>944</v>
      </c>
    </row>
    <row r="295" spans="1:6" ht="12.75" hidden="1" x14ac:dyDescent="0.2">
      <c r="A295" s="48" t="s">
        <v>511</v>
      </c>
      <c r="B295" s="63" t="s">
        <v>140</v>
      </c>
      <c r="C295" s="63" t="s">
        <v>943</v>
      </c>
      <c r="D295" s="48">
        <f t="shared" si="9"/>
        <v>1</v>
      </c>
      <c r="E295" s="48"/>
      <c r="F295" s="48" t="s">
        <v>943</v>
      </c>
    </row>
    <row r="296" spans="1:6" ht="12.75" hidden="1" x14ac:dyDescent="0.2">
      <c r="A296" s="48" t="s">
        <v>941</v>
      </c>
      <c r="B296" s="63" t="s">
        <v>942</v>
      </c>
      <c r="C296" s="63" t="s">
        <v>940</v>
      </c>
      <c r="D296" s="48">
        <f t="shared" si="9"/>
        <v>1</v>
      </c>
      <c r="E296" s="48"/>
      <c r="F296" s="48" t="s">
        <v>940</v>
      </c>
    </row>
    <row r="297" spans="1:6" ht="12.75" hidden="1" x14ac:dyDescent="0.2">
      <c r="A297" s="48" t="s">
        <v>434</v>
      </c>
      <c r="B297" s="63" t="s">
        <v>939</v>
      </c>
      <c r="C297" s="63" t="s">
        <v>938</v>
      </c>
      <c r="D297" s="48">
        <f t="shared" si="9"/>
        <v>1</v>
      </c>
      <c r="E297" s="48"/>
      <c r="F297" s="48" t="s">
        <v>938</v>
      </c>
    </row>
    <row r="298" spans="1:6" ht="12.75" hidden="1" x14ac:dyDescent="0.2">
      <c r="A298" s="48" t="s">
        <v>637</v>
      </c>
      <c r="B298" s="63" t="s">
        <v>154</v>
      </c>
      <c r="C298" s="63" t="s">
        <v>937</v>
      </c>
      <c r="D298" s="48">
        <f t="shared" si="9"/>
        <v>1</v>
      </c>
      <c r="E298" s="48"/>
      <c r="F298" s="48" t="s">
        <v>937</v>
      </c>
    </row>
    <row r="299" spans="1:6" ht="12.75" hidden="1" x14ac:dyDescent="0.2">
      <c r="A299" s="48" t="s">
        <v>525</v>
      </c>
      <c r="B299" s="63" t="s">
        <v>129</v>
      </c>
      <c r="C299" s="63" t="s">
        <v>936</v>
      </c>
      <c r="D299" s="48">
        <f t="shared" ref="D299:D330" si="10">IF(C299=F299,1,0)</f>
        <v>1</v>
      </c>
      <c r="E299" s="48"/>
      <c r="F299" s="48" t="s">
        <v>936</v>
      </c>
    </row>
    <row r="300" spans="1:6" ht="12.75" hidden="1" x14ac:dyDescent="0.2">
      <c r="A300" s="48" t="s">
        <v>750</v>
      </c>
      <c r="B300" s="63" t="s">
        <v>30</v>
      </c>
      <c r="C300" s="63" t="s">
        <v>935</v>
      </c>
      <c r="D300" s="48">
        <f t="shared" si="10"/>
        <v>1</v>
      </c>
      <c r="E300" s="48"/>
      <c r="F300" s="48" t="s">
        <v>935</v>
      </c>
    </row>
    <row r="301" spans="1:6" ht="12.75" hidden="1" x14ac:dyDescent="0.2">
      <c r="A301" s="48" t="s">
        <v>519</v>
      </c>
      <c r="B301" s="63" t="s">
        <v>135</v>
      </c>
      <c r="C301" s="63" t="s">
        <v>934</v>
      </c>
      <c r="D301" s="48">
        <f t="shared" si="10"/>
        <v>1</v>
      </c>
      <c r="E301" s="48"/>
      <c r="F301" s="48" t="s">
        <v>934</v>
      </c>
    </row>
    <row r="302" spans="1:6" ht="12.75" hidden="1" x14ac:dyDescent="0.2">
      <c r="A302" s="48" t="s">
        <v>384</v>
      </c>
      <c r="B302" s="63" t="s">
        <v>195</v>
      </c>
      <c r="C302" s="63" t="s">
        <v>933</v>
      </c>
      <c r="D302" s="48">
        <f t="shared" si="10"/>
        <v>1</v>
      </c>
      <c r="E302" s="48"/>
      <c r="F302" s="48" t="s">
        <v>933</v>
      </c>
    </row>
    <row r="303" spans="1:6" ht="12.75" hidden="1" x14ac:dyDescent="0.2">
      <c r="A303" s="48" t="s">
        <v>552</v>
      </c>
      <c r="B303" s="63" t="s">
        <v>104</v>
      </c>
      <c r="C303" s="63" t="s">
        <v>932</v>
      </c>
      <c r="D303" s="48">
        <f t="shared" si="10"/>
        <v>1</v>
      </c>
      <c r="E303" s="48"/>
      <c r="F303" s="48" t="s">
        <v>932</v>
      </c>
    </row>
    <row r="304" spans="1:6" ht="12.75" x14ac:dyDescent="0.2">
      <c r="A304" s="48" t="s">
        <v>671</v>
      </c>
      <c r="B304" s="63" t="s">
        <v>87</v>
      </c>
      <c r="C304" s="63" t="s">
        <v>931</v>
      </c>
      <c r="D304" s="48">
        <f t="shared" si="10"/>
        <v>1</v>
      </c>
      <c r="E304" s="48"/>
      <c r="F304" s="48" t="s">
        <v>931</v>
      </c>
    </row>
    <row r="305" spans="1:6" ht="12.75" x14ac:dyDescent="0.2">
      <c r="A305" s="48" t="s">
        <v>662</v>
      </c>
      <c r="B305" s="63" t="s">
        <v>93</v>
      </c>
      <c r="C305" s="63" t="s">
        <v>930</v>
      </c>
      <c r="D305" s="48">
        <f t="shared" si="10"/>
        <v>1</v>
      </c>
      <c r="E305" s="48"/>
      <c r="F305" s="48" t="s">
        <v>930</v>
      </c>
    </row>
    <row r="306" spans="1:6" ht="12.75" hidden="1" x14ac:dyDescent="0.2">
      <c r="A306" s="48" t="s">
        <v>617</v>
      </c>
      <c r="B306" s="63" t="s">
        <v>169</v>
      </c>
      <c r="C306" s="63" t="s">
        <v>929</v>
      </c>
      <c r="D306" s="48">
        <f t="shared" si="10"/>
        <v>1</v>
      </c>
      <c r="E306" s="48"/>
      <c r="F306" s="48" t="s">
        <v>929</v>
      </c>
    </row>
    <row r="307" spans="1:6" ht="12.75" hidden="1" x14ac:dyDescent="0.2">
      <c r="A307" s="48" t="s">
        <v>604</v>
      </c>
      <c r="B307" s="63" t="s">
        <v>928</v>
      </c>
      <c r="C307" s="63" t="s">
        <v>927</v>
      </c>
      <c r="D307" s="48">
        <f t="shared" si="10"/>
        <v>1</v>
      </c>
      <c r="E307" s="48"/>
      <c r="F307" s="48" t="s">
        <v>927</v>
      </c>
    </row>
    <row r="308" spans="1:6" ht="12.75" x14ac:dyDescent="0.2">
      <c r="A308" s="48" t="s">
        <v>689</v>
      </c>
      <c r="B308" s="63" t="s">
        <v>77</v>
      </c>
      <c r="C308" s="63" t="s">
        <v>926</v>
      </c>
      <c r="D308" s="48">
        <f t="shared" si="10"/>
        <v>1</v>
      </c>
      <c r="E308" s="48"/>
      <c r="F308" s="48" t="s">
        <v>926</v>
      </c>
    </row>
    <row r="309" spans="1:6" ht="12.75" hidden="1" x14ac:dyDescent="0.2">
      <c r="A309" s="48" t="s">
        <v>643</v>
      </c>
      <c r="B309" s="63" t="s">
        <v>148</v>
      </c>
      <c r="C309" s="63" t="s">
        <v>925</v>
      </c>
      <c r="D309" s="48">
        <f t="shared" si="10"/>
        <v>1</v>
      </c>
      <c r="E309" s="48"/>
      <c r="F309" s="48" t="s">
        <v>925</v>
      </c>
    </row>
    <row r="310" spans="1:6" ht="12.75" hidden="1" x14ac:dyDescent="0.2">
      <c r="A310" s="48" t="s">
        <v>795</v>
      </c>
      <c r="B310" s="63" t="s">
        <v>253</v>
      </c>
      <c r="C310" s="63" t="s">
        <v>924</v>
      </c>
      <c r="D310" s="48">
        <f t="shared" si="10"/>
        <v>1</v>
      </c>
      <c r="E310" s="48"/>
      <c r="F310" s="48" t="s">
        <v>924</v>
      </c>
    </row>
    <row r="311" spans="1:6" ht="12.75" hidden="1" x14ac:dyDescent="0.2">
      <c r="A311" s="48" t="s">
        <v>557</v>
      </c>
      <c r="B311" s="63" t="s">
        <v>99</v>
      </c>
      <c r="C311" s="63" t="s">
        <v>923</v>
      </c>
      <c r="D311" s="48">
        <f t="shared" si="10"/>
        <v>1</v>
      </c>
      <c r="E311" s="48"/>
      <c r="F311" s="48" t="s">
        <v>923</v>
      </c>
    </row>
    <row r="312" spans="1:6" ht="12.75" hidden="1" x14ac:dyDescent="0.2">
      <c r="A312" s="48" t="s">
        <v>691</v>
      </c>
      <c r="B312" s="63" t="s">
        <v>75</v>
      </c>
      <c r="C312" s="63" t="s">
        <v>922</v>
      </c>
      <c r="D312" s="48">
        <f t="shared" si="10"/>
        <v>1</v>
      </c>
      <c r="E312" s="48"/>
      <c r="F312" s="48" t="s">
        <v>922</v>
      </c>
    </row>
    <row r="313" spans="1:6" ht="12.75" hidden="1" x14ac:dyDescent="0.2">
      <c r="A313" s="48" t="s">
        <v>430</v>
      </c>
      <c r="B313" s="63" t="s">
        <v>921</v>
      </c>
      <c r="C313" s="63" t="s">
        <v>920</v>
      </c>
      <c r="D313" s="48">
        <f t="shared" si="10"/>
        <v>1</v>
      </c>
      <c r="E313" s="48"/>
      <c r="F313" s="48" t="s">
        <v>920</v>
      </c>
    </row>
    <row r="314" spans="1:6" ht="12.75" hidden="1" x14ac:dyDescent="0.2">
      <c r="A314" s="48" t="s">
        <v>918</v>
      </c>
      <c r="B314" s="63" t="s">
        <v>919</v>
      </c>
      <c r="C314" s="63" t="s">
        <v>917</v>
      </c>
      <c r="D314" s="48">
        <f t="shared" si="10"/>
        <v>1</v>
      </c>
      <c r="E314" s="48"/>
      <c r="F314" s="48" t="s">
        <v>917</v>
      </c>
    </row>
    <row r="315" spans="1:6" ht="12.75" hidden="1" x14ac:dyDescent="0.2">
      <c r="A315" s="48" t="s">
        <v>611</v>
      </c>
      <c r="B315" s="63" t="s">
        <v>916</v>
      </c>
      <c r="C315" s="63" t="s">
        <v>915</v>
      </c>
      <c r="D315" s="48">
        <f t="shared" si="10"/>
        <v>1</v>
      </c>
      <c r="E315" s="48"/>
      <c r="F315" s="48" t="s">
        <v>915</v>
      </c>
    </row>
    <row r="316" spans="1:6" ht="12.75" hidden="1" x14ac:dyDescent="0.2">
      <c r="A316" s="48" t="s">
        <v>641</v>
      </c>
      <c r="B316" s="63" t="s">
        <v>150</v>
      </c>
      <c r="C316" s="63" t="s">
        <v>914</v>
      </c>
      <c r="D316" s="48">
        <f t="shared" si="10"/>
        <v>1</v>
      </c>
      <c r="E316" s="48"/>
      <c r="F316" s="48" t="s">
        <v>914</v>
      </c>
    </row>
    <row r="317" spans="1:6" ht="12.75" hidden="1" x14ac:dyDescent="0.2">
      <c r="A317" s="48" t="s">
        <v>720</v>
      </c>
      <c r="B317" s="63" t="s">
        <v>46</v>
      </c>
      <c r="C317" s="63" t="s">
        <v>913</v>
      </c>
      <c r="D317" s="48">
        <f t="shared" si="10"/>
        <v>1</v>
      </c>
      <c r="E317" s="48"/>
      <c r="F317" s="48" t="s">
        <v>913</v>
      </c>
    </row>
    <row r="318" spans="1:6" ht="12.75" hidden="1" x14ac:dyDescent="0.2">
      <c r="A318" s="48" t="s">
        <v>697</v>
      </c>
      <c r="B318" s="63" t="s">
        <v>69</v>
      </c>
      <c r="C318" s="63" t="s">
        <v>912</v>
      </c>
      <c r="D318" s="48">
        <f t="shared" si="10"/>
        <v>1</v>
      </c>
      <c r="E318" s="48"/>
      <c r="F318" s="48" t="s">
        <v>912</v>
      </c>
    </row>
    <row r="319" spans="1:6" ht="12.75" hidden="1" x14ac:dyDescent="0.2">
      <c r="A319" s="48" t="s">
        <v>647</v>
      </c>
      <c r="B319" s="63" t="s">
        <v>281</v>
      </c>
      <c r="C319" s="63" t="s">
        <v>911</v>
      </c>
      <c r="D319" s="48">
        <f t="shared" si="10"/>
        <v>1</v>
      </c>
      <c r="E319" s="48"/>
      <c r="F319" s="48" t="s">
        <v>911</v>
      </c>
    </row>
    <row r="320" spans="1:6" ht="12.75" hidden="1" x14ac:dyDescent="0.2">
      <c r="A320" s="48" t="s">
        <v>764</v>
      </c>
      <c r="B320" s="63" t="s">
        <v>252</v>
      </c>
      <c r="C320" s="63" t="s">
        <v>910</v>
      </c>
      <c r="D320" s="48">
        <f t="shared" si="10"/>
        <v>1</v>
      </c>
      <c r="E320" s="48"/>
      <c r="F320" s="48" t="s">
        <v>910</v>
      </c>
    </row>
    <row r="321" spans="1:6" ht="12.75" x14ac:dyDescent="0.2">
      <c r="A321" s="48" t="s">
        <v>682</v>
      </c>
      <c r="B321" s="63" t="s">
        <v>82</v>
      </c>
      <c r="C321" s="63" t="s">
        <v>909</v>
      </c>
      <c r="D321" s="48">
        <f t="shared" si="10"/>
        <v>1</v>
      </c>
      <c r="E321" s="48"/>
      <c r="F321" s="48" t="s">
        <v>909</v>
      </c>
    </row>
    <row r="322" spans="1:6" ht="12.75" hidden="1" x14ac:dyDescent="0.2">
      <c r="A322" s="48" t="s">
        <v>546</v>
      </c>
      <c r="B322" s="63" t="s">
        <v>110</v>
      </c>
      <c r="C322" s="63" t="s">
        <v>908</v>
      </c>
      <c r="D322" s="48">
        <f t="shared" si="10"/>
        <v>1</v>
      </c>
      <c r="E322" s="48"/>
      <c r="F322" s="48" t="s">
        <v>908</v>
      </c>
    </row>
    <row r="323" spans="1:6" ht="12.75" hidden="1" x14ac:dyDescent="0.2">
      <c r="A323" s="48" t="s">
        <v>639</v>
      </c>
      <c r="B323" s="63" t="s">
        <v>152</v>
      </c>
      <c r="C323" s="63" t="s">
        <v>907</v>
      </c>
      <c r="D323" s="48">
        <f t="shared" si="10"/>
        <v>1</v>
      </c>
      <c r="E323" s="48"/>
      <c r="F323" s="48" t="s">
        <v>907</v>
      </c>
    </row>
    <row r="324" spans="1:6" ht="12.75" hidden="1" x14ac:dyDescent="0.2">
      <c r="A324" s="48" t="s">
        <v>792</v>
      </c>
      <c r="B324" s="63" t="s">
        <v>56</v>
      </c>
      <c r="C324" s="63" t="s">
        <v>906</v>
      </c>
      <c r="D324" s="48">
        <f t="shared" si="10"/>
        <v>1</v>
      </c>
      <c r="E324" s="48"/>
      <c r="F324" s="48" t="s">
        <v>906</v>
      </c>
    </row>
    <row r="325" spans="1:6" ht="12.75" hidden="1" x14ac:dyDescent="0.2">
      <c r="A325" s="48" t="s">
        <v>793</v>
      </c>
      <c r="B325" s="63" t="s">
        <v>263</v>
      </c>
      <c r="C325" s="63" t="s">
        <v>905</v>
      </c>
      <c r="D325" s="48">
        <f t="shared" si="10"/>
        <v>1</v>
      </c>
      <c r="E325" s="48"/>
      <c r="F325" s="48" t="s">
        <v>905</v>
      </c>
    </row>
    <row r="326" spans="1:6" ht="12.75" hidden="1" x14ac:dyDescent="0.2">
      <c r="A326" s="48" t="s">
        <v>592</v>
      </c>
      <c r="B326" s="63" t="s">
        <v>904</v>
      </c>
      <c r="C326" s="63" t="s">
        <v>903</v>
      </c>
      <c r="D326" s="48">
        <f t="shared" si="10"/>
        <v>1</v>
      </c>
      <c r="E326" s="48"/>
      <c r="F326" s="48" t="s">
        <v>903</v>
      </c>
    </row>
    <row r="327" spans="1:6" ht="12.75" hidden="1" x14ac:dyDescent="0.2">
      <c r="A327" s="48" t="s">
        <v>765</v>
      </c>
      <c r="B327" s="63" t="s">
        <v>18</v>
      </c>
      <c r="C327" s="63" t="s">
        <v>902</v>
      </c>
      <c r="D327" s="48">
        <f t="shared" si="10"/>
        <v>1</v>
      </c>
      <c r="E327" s="48"/>
      <c r="F327" s="48" t="s">
        <v>902</v>
      </c>
    </row>
    <row r="328" spans="1:6" ht="12.75" hidden="1" x14ac:dyDescent="0.2">
      <c r="A328" s="48" t="s">
        <v>583</v>
      </c>
      <c r="B328" s="63" t="s">
        <v>183</v>
      </c>
      <c r="C328" s="63" t="s">
        <v>901</v>
      </c>
      <c r="D328" s="48">
        <f t="shared" si="10"/>
        <v>1</v>
      </c>
      <c r="E328" s="48"/>
      <c r="F328" s="48" t="s">
        <v>901</v>
      </c>
    </row>
    <row r="329" spans="1:6" ht="12.75" hidden="1" x14ac:dyDescent="0.2">
      <c r="A329" s="48" t="s">
        <v>443</v>
      </c>
      <c r="B329" s="63" t="s">
        <v>900</v>
      </c>
      <c r="C329" s="63" t="s">
        <v>899</v>
      </c>
      <c r="D329" s="48">
        <f t="shared" si="10"/>
        <v>1</v>
      </c>
      <c r="E329" s="48"/>
      <c r="F329" s="48" t="s">
        <v>899</v>
      </c>
    </row>
    <row r="330" spans="1:6" ht="12.75" hidden="1" x14ac:dyDescent="0.2">
      <c r="A330" s="48" t="s">
        <v>897</v>
      </c>
      <c r="B330" s="63" t="s">
        <v>898</v>
      </c>
      <c r="C330" s="63" t="s">
        <v>896</v>
      </c>
      <c r="D330" s="48">
        <f t="shared" si="10"/>
        <v>1</v>
      </c>
      <c r="E330" s="48"/>
      <c r="F330" s="48" t="s">
        <v>896</v>
      </c>
    </row>
    <row r="331" spans="1:6" ht="12.75" hidden="1" x14ac:dyDescent="0.2">
      <c r="A331" s="48" t="s">
        <v>798</v>
      </c>
      <c r="B331" s="63" t="s">
        <v>259</v>
      </c>
      <c r="C331" s="63" t="s">
        <v>895</v>
      </c>
      <c r="D331" s="48">
        <f t="shared" ref="D331:D362" si="11">IF(C331=F331,1,0)</f>
        <v>1</v>
      </c>
      <c r="E331" s="48"/>
      <c r="F331" s="48" t="s">
        <v>895</v>
      </c>
    </row>
    <row r="332" spans="1:6" ht="12.75" hidden="1" x14ac:dyDescent="0.2">
      <c r="A332" s="48" t="s">
        <v>428</v>
      </c>
      <c r="B332" s="63" t="s">
        <v>894</v>
      </c>
      <c r="C332" s="63" t="s">
        <v>893</v>
      </c>
      <c r="D332" s="48">
        <f t="shared" si="11"/>
        <v>1</v>
      </c>
      <c r="E332" s="48"/>
      <c r="F332" s="48" t="s">
        <v>893</v>
      </c>
    </row>
    <row r="333" spans="1:6" ht="12.75" hidden="1" x14ac:dyDescent="0.2">
      <c r="A333" s="48" t="s">
        <v>463</v>
      </c>
      <c r="B333" s="63" t="s">
        <v>892</v>
      </c>
      <c r="C333" s="63" t="s">
        <v>891</v>
      </c>
      <c r="D333" s="48">
        <f t="shared" si="11"/>
        <v>1</v>
      </c>
      <c r="E333" s="48"/>
      <c r="F333" s="48" t="s">
        <v>891</v>
      </c>
    </row>
    <row r="334" spans="1:6" ht="12.75" hidden="1" x14ac:dyDescent="0.2">
      <c r="A334" s="48" t="s">
        <v>562</v>
      </c>
      <c r="B334" s="63" t="s">
        <v>49</v>
      </c>
      <c r="C334" s="63" t="s">
        <v>890</v>
      </c>
      <c r="D334" s="48">
        <f t="shared" si="11"/>
        <v>1</v>
      </c>
      <c r="E334" s="48"/>
      <c r="F334" s="48" t="s">
        <v>890</v>
      </c>
    </row>
    <row r="335" spans="1:6" ht="12.75" hidden="1" x14ac:dyDescent="0.2">
      <c r="A335" s="48" t="s">
        <v>794</v>
      </c>
      <c r="B335" s="63" t="s">
        <v>262</v>
      </c>
      <c r="C335" s="63" t="s">
        <v>889</v>
      </c>
      <c r="D335" s="48">
        <f t="shared" si="11"/>
        <v>1</v>
      </c>
      <c r="E335" s="48"/>
      <c r="F335" s="48" t="s">
        <v>889</v>
      </c>
    </row>
    <row r="336" spans="1:6" ht="12.75" hidden="1" x14ac:dyDescent="0.2">
      <c r="A336" s="48" t="s">
        <v>547</v>
      </c>
      <c r="B336" s="63" t="s">
        <v>109</v>
      </c>
      <c r="C336" s="63" t="s">
        <v>888</v>
      </c>
      <c r="D336" s="48">
        <f t="shared" si="11"/>
        <v>1</v>
      </c>
      <c r="E336" s="48"/>
      <c r="F336" s="48" t="s">
        <v>888</v>
      </c>
    </row>
    <row r="337" spans="1:6" ht="12.75" hidden="1" x14ac:dyDescent="0.2">
      <c r="A337" s="48" t="s">
        <v>887</v>
      </c>
      <c r="B337" s="63" t="s">
        <v>26</v>
      </c>
      <c r="C337" s="63" t="s">
        <v>886</v>
      </c>
      <c r="D337" s="48">
        <f t="shared" si="11"/>
        <v>1</v>
      </c>
      <c r="E337" s="48"/>
      <c r="F337" s="48" t="s">
        <v>886</v>
      </c>
    </row>
    <row r="338" spans="1:6" ht="12.75" hidden="1" x14ac:dyDescent="0.2">
      <c r="A338" s="48" t="s">
        <v>725</v>
      </c>
      <c r="B338" s="63" t="s">
        <v>42</v>
      </c>
      <c r="C338" s="63" t="s">
        <v>885</v>
      </c>
      <c r="D338" s="48">
        <f t="shared" si="11"/>
        <v>1</v>
      </c>
      <c r="E338" s="48"/>
      <c r="F338" s="48" t="s">
        <v>885</v>
      </c>
    </row>
    <row r="339" spans="1:6" ht="12.75" hidden="1" x14ac:dyDescent="0.2">
      <c r="A339" s="48" t="s">
        <v>883</v>
      </c>
      <c r="B339" s="63" t="s">
        <v>884</v>
      </c>
      <c r="C339" s="63" t="s">
        <v>882</v>
      </c>
      <c r="D339" s="48">
        <f t="shared" si="11"/>
        <v>1</v>
      </c>
      <c r="E339" s="48"/>
      <c r="F339" s="48" t="s">
        <v>882</v>
      </c>
    </row>
    <row r="340" spans="1:6" ht="12.75" hidden="1" x14ac:dyDescent="0.2">
      <c r="A340" s="48" t="s">
        <v>537</v>
      </c>
      <c r="B340" s="63" t="s">
        <v>119</v>
      </c>
      <c r="C340" s="63" t="s">
        <v>881</v>
      </c>
      <c r="D340" s="48">
        <f t="shared" si="11"/>
        <v>1</v>
      </c>
      <c r="E340" s="48"/>
      <c r="F340" s="48" t="s">
        <v>881</v>
      </c>
    </row>
    <row r="341" spans="1:6" ht="12.75" hidden="1" x14ac:dyDescent="0.2">
      <c r="A341" s="48" t="s">
        <v>610</v>
      </c>
      <c r="B341" s="63" t="s">
        <v>209</v>
      </c>
      <c r="C341" s="63" t="s">
        <v>880</v>
      </c>
      <c r="D341" s="48">
        <f t="shared" si="11"/>
        <v>1</v>
      </c>
      <c r="E341" s="48"/>
      <c r="F341" s="48" t="s">
        <v>880</v>
      </c>
    </row>
    <row r="342" spans="1:6" ht="12.75" x14ac:dyDescent="0.2">
      <c r="A342" s="48" t="s">
        <v>878</v>
      </c>
      <c r="B342" s="63" t="s">
        <v>879</v>
      </c>
      <c r="C342" s="63" t="s">
        <v>877</v>
      </c>
      <c r="D342" s="48">
        <f t="shared" si="11"/>
        <v>1</v>
      </c>
      <c r="E342" s="48"/>
      <c r="F342" s="48" t="s">
        <v>877</v>
      </c>
    </row>
    <row r="343" spans="1:6" ht="12.75" hidden="1" x14ac:dyDescent="0.2">
      <c r="A343" s="48" t="s">
        <v>801</v>
      </c>
      <c r="B343" s="63" t="s">
        <v>55</v>
      </c>
      <c r="C343" s="63" t="s">
        <v>876</v>
      </c>
      <c r="D343" s="48">
        <f t="shared" si="11"/>
        <v>1</v>
      </c>
      <c r="E343" s="48"/>
      <c r="F343" s="48" t="s">
        <v>876</v>
      </c>
    </row>
    <row r="344" spans="1:6" ht="12.75" hidden="1" x14ac:dyDescent="0.2">
      <c r="A344" s="48" t="s">
        <v>874</v>
      </c>
      <c r="B344" s="63" t="s">
        <v>875</v>
      </c>
      <c r="C344" s="63" t="s">
        <v>873</v>
      </c>
      <c r="D344" s="48">
        <f t="shared" si="11"/>
        <v>1</v>
      </c>
      <c r="E344" s="48"/>
      <c r="F344" s="48" t="s">
        <v>873</v>
      </c>
    </row>
    <row r="345" spans="1:6" ht="12.75" hidden="1" x14ac:dyDescent="0.2">
      <c r="A345" s="48" t="s">
        <v>747</v>
      </c>
      <c r="B345" s="63" t="s">
        <v>872</v>
      </c>
      <c r="C345" s="63" t="s">
        <v>871</v>
      </c>
      <c r="D345" s="48">
        <f t="shared" si="11"/>
        <v>1</v>
      </c>
      <c r="E345" s="48"/>
      <c r="F345" s="48" t="s">
        <v>871</v>
      </c>
    </row>
    <row r="346" spans="1:6" ht="12.75" hidden="1" x14ac:dyDescent="0.2">
      <c r="A346" s="48" t="s">
        <v>602</v>
      </c>
      <c r="B346" s="63" t="s">
        <v>176</v>
      </c>
      <c r="C346" s="63" t="s">
        <v>870</v>
      </c>
      <c r="D346" s="48">
        <f t="shared" si="11"/>
        <v>1</v>
      </c>
      <c r="E346" s="48"/>
      <c r="F346" s="48" t="s">
        <v>870</v>
      </c>
    </row>
    <row r="347" spans="1:6" ht="12.75" x14ac:dyDescent="0.2">
      <c r="A347" s="48" t="s">
        <v>679</v>
      </c>
      <c r="B347" s="63" t="s">
        <v>85</v>
      </c>
      <c r="C347" s="63" t="s">
        <v>869</v>
      </c>
      <c r="D347" s="48">
        <f t="shared" si="11"/>
        <v>1</v>
      </c>
      <c r="E347" s="48"/>
      <c r="F347" s="48" t="s">
        <v>869</v>
      </c>
    </row>
    <row r="348" spans="1:6" ht="12.75" hidden="1" x14ac:dyDescent="0.2">
      <c r="A348" s="48" t="s">
        <v>715</v>
      </c>
      <c r="B348" s="63" t="s">
        <v>868</v>
      </c>
      <c r="C348" s="63" t="s">
        <v>867</v>
      </c>
      <c r="D348" s="48">
        <f t="shared" si="11"/>
        <v>1</v>
      </c>
      <c r="E348" s="48"/>
      <c r="F348" s="48" t="s">
        <v>867</v>
      </c>
    </row>
    <row r="349" spans="1:6" ht="12.75" hidden="1" x14ac:dyDescent="0.2">
      <c r="A349" s="48" t="s">
        <v>456</v>
      </c>
      <c r="B349" s="63" t="s">
        <v>866</v>
      </c>
      <c r="C349" s="63" t="s">
        <v>865</v>
      </c>
      <c r="D349" s="48">
        <f t="shared" si="11"/>
        <v>1</v>
      </c>
      <c r="E349" s="48"/>
      <c r="F349" s="48" t="s">
        <v>865</v>
      </c>
    </row>
    <row r="350" spans="1:6" ht="12.75" hidden="1" x14ac:dyDescent="0.2">
      <c r="A350" s="48" t="s">
        <v>714</v>
      </c>
      <c r="B350" s="63" t="s">
        <v>864</v>
      </c>
      <c r="C350" s="63" t="s">
        <v>863</v>
      </c>
      <c r="D350" s="48">
        <f t="shared" si="11"/>
        <v>1</v>
      </c>
      <c r="E350" s="48"/>
      <c r="F350" s="48" t="s">
        <v>863</v>
      </c>
    </row>
    <row r="351" spans="1:6" ht="12.75" hidden="1" x14ac:dyDescent="0.2">
      <c r="A351" s="48" t="s">
        <v>453</v>
      </c>
      <c r="B351" s="63" t="s">
        <v>862</v>
      </c>
      <c r="C351" s="63" t="s">
        <v>861</v>
      </c>
      <c r="D351" s="48">
        <f t="shared" si="11"/>
        <v>1</v>
      </c>
      <c r="E351" s="48"/>
      <c r="F351" s="48" t="s">
        <v>861</v>
      </c>
    </row>
    <row r="352" spans="1:6" ht="12.75" hidden="1" x14ac:dyDescent="0.2">
      <c r="A352" s="48" t="s">
        <v>859</v>
      </c>
      <c r="B352" s="63" t="s">
        <v>860</v>
      </c>
      <c r="C352" s="63" t="s">
        <v>858</v>
      </c>
      <c r="D352" s="48">
        <f t="shared" si="11"/>
        <v>1</v>
      </c>
      <c r="E352" s="48"/>
      <c r="F352" s="48" t="s">
        <v>858</v>
      </c>
    </row>
    <row r="353" spans="1:7" ht="12.75" x14ac:dyDescent="0.2">
      <c r="A353" s="48" t="s">
        <v>674</v>
      </c>
      <c r="B353" s="63" t="s">
        <v>270</v>
      </c>
      <c r="C353" s="63" t="s">
        <v>857</v>
      </c>
      <c r="D353" s="48">
        <f t="shared" si="11"/>
        <v>1</v>
      </c>
      <c r="E353" s="48"/>
      <c r="F353" s="48" t="s">
        <v>857</v>
      </c>
    </row>
    <row r="354" spans="1:7" ht="12.75" x14ac:dyDescent="0.2">
      <c r="A354" s="48" t="s">
        <v>688</v>
      </c>
      <c r="B354" s="63" t="s">
        <v>265</v>
      </c>
      <c r="C354" s="63" t="s">
        <v>856</v>
      </c>
      <c r="D354" s="48">
        <f t="shared" si="11"/>
        <v>1</v>
      </c>
      <c r="E354" s="48"/>
      <c r="F354" s="48" t="s">
        <v>856</v>
      </c>
    </row>
    <row r="355" spans="1:7" ht="12.75" hidden="1" x14ac:dyDescent="0.2">
      <c r="A355" s="48" t="s">
        <v>701</v>
      </c>
      <c r="B355" s="63" t="s">
        <v>65</v>
      </c>
      <c r="C355" s="63" t="s">
        <v>855</v>
      </c>
      <c r="D355" s="48">
        <f t="shared" si="11"/>
        <v>1</v>
      </c>
      <c r="E355" s="48"/>
      <c r="F355" s="48" t="s">
        <v>855</v>
      </c>
    </row>
    <row r="356" spans="1:7" ht="12.75" hidden="1" x14ac:dyDescent="0.2">
      <c r="A356" s="48" t="s">
        <v>735</v>
      </c>
      <c r="B356" s="63" t="s">
        <v>38</v>
      </c>
      <c r="C356" s="63" t="s">
        <v>854</v>
      </c>
      <c r="D356" s="48">
        <f t="shared" si="11"/>
        <v>1</v>
      </c>
      <c r="E356" s="48"/>
      <c r="F356" s="48" t="s">
        <v>854</v>
      </c>
    </row>
    <row r="357" spans="1:7" ht="12.75" hidden="1" x14ac:dyDescent="0.2">
      <c r="A357" s="48" t="s">
        <v>632</v>
      </c>
      <c r="B357" s="63" t="s">
        <v>159</v>
      </c>
      <c r="C357" s="63" t="s">
        <v>853</v>
      </c>
      <c r="D357" s="48">
        <f t="shared" si="11"/>
        <v>1</v>
      </c>
      <c r="E357" s="48"/>
      <c r="F357" s="48" t="s">
        <v>853</v>
      </c>
    </row>
    <row r="358" spans="1:7" ht="12.75" x14ac:dyDescent="0.2">
      <c r="A358" s="48" t="s">
        <v>686</v>
      </c>
      <c r="B358" s="63" t="s">
        <v>78</v>
      </c>
      <c r="C358" s="63" t="s">
        <v>852</v>
      </c>
      <c r="D358" s="48">
        <f t="shared" si="11"/>
        <v>1</v>
      </c>
      <c r="E358" s="48"/>
      <c r="F358" s="48" t="s">
        <v>852</v>
      </c>
    </row>
    <row r="359" spans="1:7" ht="12.75" hidden="1" x14ac:dyDescent="0.2">
      <c r="A359" s="48" t="s">
        <v>752</v>
      </c>
      <c r="B359" s="63" t="s">
        <v>28</v>
      </c>
      <c r="C359" s="63" t="s">
        <v>851</v>
      </c>
      <c r="D359" s="48">
        <f t="shared" si="11"/>
        <v>1</v>
      </c>
      <c r="E359" s="48"/>
      <c r="F359" s="48" t="s">
        <v>851</v>
      </c>
    </row>
    <row r="360" spans="1:7" ht="12.75" hidden="1" x14ac:dyDescent="0.2">
      <c r="A360" s="48" t="s">
        <v>389</v>
      </c>
      <c r="B360" s="63" t="s">
        <v>203</v>
      </c>
      <c r="C360" s="63" t="s">
        <v>850</v>
      </c>
      <c r="D360" s="48">
        <f t="shared" si="11"/>
        <v>1</v>
      </c>
      <c r="E360" s="48"/>
      <c r="F360" s="48" t="s">
        <v>850</v>
      </c>
    </row>
    <row r="361" spans="1:7" ht="12.75" hidden="1" x14ac:dyDescent="0.2">
      <c r="A361" s="48" t="s">
        <v>848</v>
      </c>
      <c r="B361" s="63" t="s">
        <v>849</v>
      </c>
      <c r="C361" s="63" t="s">
        <v>847</v>
      </c>
      <c r="D361" s="48">
        <f t="shared" si="11"/>
        <v>1</v>
      </c>
      <c r="E361" s="48"/>
      <c r="F361" s="48" t="s">
        <v>847</v>
      </c>
    </row>
    <row r="362" spans="1:7" ht="12.75" hidden="1" x14ac:dyDescent="0.2">
      <c r="A362" s="48" t="s">
        <v>779</v>
      </c>
      <c r="B362" s="63" t="s">
        <v>10</v>
      </c>
      <c r="C362" s="63" t="s">
        <v>846</v>
      </c>
      <c r="D362" s="48">
        <f t="shared" si="11"/>
        <v>1</v>
      </c>
      <c r="E362" s="48"/>
      <c r="F362" s="48" t="s">
        <v>846</v>
      </c>
    </row>
    <row r="363" spans="1:7" ht="12.75" hidden="1" x14ac:dyDescent="0.2">
      <c r="A363" s="48" t="s">
        <v>730</v>
      </c>
      <c r="B363" s="63" t="s">
        <v>845</v>
      </c>
      <c r="C363" s="63" t="s">
        <v>844</v>
      </c>
      <c r="D363" s="48">
        <f t="shared" ref="D363:D373" si="12">IF(C363=F363,1,0)</f>
        <v>1</v>
      </c>
      <c r="E363" s="48"/>
      <c r="F363" s="48" t="s">
        <v>844</v>
      </c>
    </row>
    <row r="364" spans="1:7" ht="12.75" hidden="1" x14ac:dyDescent="0.2">
      <c r="A364" s="48" t="s">
        <v>636</v>
      </c>
      <c r="B364" s="63" t="s">
        <v>155</v>
      </c>
      <c r="C364" s="63" t="s">
        <v>843</v>
      </c>
      <c r="D364" s="48">
        <f t="shared" si="12"/>
        <v>1</v>
      </c>
      <c r="E364" s="48"/>
      <c r="F364" s="48" t="s">
        <v>843</v>
      </c>
    </row>
    <row r="365" spans="1:7" ht="12.75" hidden="1" x14ac:dyDescent="0.2">
      <c r="A365" s="48" t="s">
        <v>530</v>
      </c>
      <c r="B365" s="63" t="s">
        <v>126</v>
      </c>
      <c r="C365" s="63" t="s">
        <v>842</v>
      </c>
      <c r="D365" s="48">
        <f t="shared" si="12"/>
        <v>1</v>
      </c>
      <c r="E365" s="48"/>
      <c r="F365" s="48" t="s">
        <v>842</v>
      </c>
    </row>
    <row r="366" spans="1:7" ht="12.75" hidden="1" x14ac:dyDescent="0.2">
      <c r="A366" s="48" t="s">
        <v>551</v>
      </c>
      <c r="B366" s="63" t="s">
        <v>105</v>
      </c>
      <c r="C366" s="63" t="s">
        <v>841</v>
      </c>
      <c r="D366" s="48">
        <f t="shared" si="12"/>
        <v>1</v>
      </c>
      <c r="E366" s="48"/>
      <c r="F366" s="48" t="s">
        <v>841</v>
      </c>
    </row>
    <row r="367" spans="1:7" ht="12.75" hidden="1" x14ac:dyDescent="0.2">
      <c r="A367" s="48" t="s">
        <v>704</v>
      </c>
      <c r="B367" s="63" t="s">
        <v>64</v>
      </c>
      <c r="C367" s="63" t="s">
        <v>840</v>
      </c>
      <c r="D367" s="48">
        <f t="shared" si="12"/>
        <v>1</v>
      </c>
      <c r="E367" s="48"/>
      <c r="F367" s="48" t="s">
        <v>840</v>
      </c>
    </row>
    <row r="368" spans="1:7" ht="12.75" hidden="1" x14ac:dyDescent="0.2">
      <c r="A368" s="59" t="s">
        <v>202</v>
      </c>
      <c r="B368" s="61" t="s">
        <v>202</v>
      </c>
      <c r="C368" s="61" t="s">
        <v>839</v>
      </c>
      <c r="D368" s="59">
        <f t="shared" si="12"/>
        <v>0</v>
      </c>
      <c r="E368" s="48"/>
      <c r="F368" s="59"/>
      <c r="G368" s="58">
        <v>2</v>
      </c>
    </row>
    <row r="369" spans="1:7" ht="12.75" hidden="1" x14ac:dyDescent="0.2">
      <c r="A369" s="48" t="s">
        <v>549</v>
      </c>
      <c r="B369" s="63" t="s">
        <v>107</v>
      </c>
      <c r="C369" s="63" t="s">
        <v>838</v>
      </c>
      <c r="D369" s="48">
        <f t="shared" si="12"/>
        <v>1</v>
      </c>
      <c r="E369" s="48"/>
      <c r="F369" s="48" t="s">
        <v>838</v>
      </c>
    </row>
    <row r="370" spans="1:7" ht="12.75" hidden="1" x14ac:dyDescent="0.2">
      <c r="A370" s="48" t="s">
        <v>457</v>
      </c>
      <c r="B370" s="63" t="s">
        <v>837</v>
      </c>
      <c r="C370" s="63" t="s">
        <v>836</v>
      </c>
      <c r="D370" s="48">
        <f t="shared" si="12"/>
        <v>1</v>
      </c>
      <c r="E370" s="48"/>
      <c r="F370" s="48" t="s">
        <v>836</v>
      </c>
    </row>
    <row r="371" spans="1:7" ht="12.75" hidden="1" x14ac:dyDescent="0.2">
      <c r="A371" s="48" t="s">
        <v>640</v>
      </c>
      <c r="B371" s="63" t="s">
        <v>151</v>
      </c>
      <c r="C371" s="63" t="s">
        <v>835</v>
      </c>
      <c r="D371" s="48">
        <f t="shared" si="12"/>
        <v>1</v>
      </c>
      <c r="E371" s="48"/>
      <c r="F371" s="48" t="s">
        <v>835</v>
      </c>
    </row>
    <row r="372" spans="1:7" ht="12.75" hidden="1" x14ac:dyDescent="0.2">
      <c r="A372" s="48" t="s">
        <v>613</v>
      </c>
      <c r="B372" s="63" t="s">
        <v>171</v>
      </c>
      <c r="C372" s="63" t="s">
        <v>834</v>
      </c>
      <c r="D372" s="48">
        <f t="shared" si="12"/>
        <v>1</v>
      </c>
      <c r="E372" s="48"/>
      <c r="F372" s="48" t="s">
        <v>834</v>
      </c>
    </row>
    <row r="373" spans="1:7" ht="12.75" hidden="1" x14ac:dyDescent="0.2">
      <c r="A373" s="48" t="s">
        <v>601</v>
      </c>
      <c r="B373" s="63" t="s">
        <v>177</v>
      </c>
      <c r="C373" s="63" t="s">
        <v>833</v>
      </c>
      <c r="D373" s="48">
        <f t="shared" si="12"/>
        <v>1</v>
      </c>
      <c r="E373" s="48"/>
      <c r="F373" s="48" t="s">
        <v>833</v>
      </c>
    </row>
    <row r="374" spans="1:7" ht="12.75" hidden="1" x14ac:dyDescent="0.2">
      <c r="A374" s="59" t="s">
        <v>830</v>
      </c>
      <c r="B374" s="61" t="s">
        <v>832</v>
      </c>
      <c r="C374" s="61" t="s">
        <v>831</v>
      </c>
      <c r="D374" s="59">
        <f>IF(C374=F375,1,0)</f>
        <v>0</v>
      </c>
      <c r="E374" s="48"/>
      <c r="F374" s="59" t="s">
        <v>829</v>
      </c>
      <c r="G374" s="58">
        <v>2</v>
      </c>
    </row>
    <row r="375" spans="1:7" ht="12.75" hidden="1" x14ac:dyDescent="0.2">
      <c r="A375" s="59" t="s">
        <v>827</v>
      </c>
      <c r="B375" s="62" t="s">
        <v>828</v>
      </c>
      <c r="C375" s="62"/>
      <c r="D375" s="48">
        <f>IF(C375=F377,1,0)</f>
        <v>1</v>
      </c>
      <c r="E375" s="48"/>
      <c r="F375" s="59"/>
    </row>
    <row r="376" spans="1:7" ht="12.75" hidden="1" x14ac:dyDescent="0.2">
      <c r="A376" s="60" t="s">
        <v>826</v>
      </c>
      <c r="B376" s="62" t="s">
        <v>826</v>
      </c>
      <c r="C376" s="62"/>
      <c r="D376" s="48">
        <f>IF(C376=F378,1,0)</f>
        <v>1</v>
      </c>
      <c r="E376" s="48"/>
      <c r="F376" s="60"/>
    </row>
    <row r="377" spans="1:7" ht="12.75" hidden="1" x14ac:dyDescent="0.2">
      <c r="A377" s="60" t="s">
        <v>824</v>
      </c>
      <c r="B377" s="62" t="s">
        <v>825</v>
      </c>
      <c r="C377" s="62"/>
      <c r="D377" s="48">
        <f>IF(C377=F376,1,0)</f>
        <v>1</v>
      </c>
      <c r="E377" s="48"/>
      <c r="F377" s="60"/>
    </row>
    <row r="378" spans="1:7" ht="12.75" hidden="1" x14ac:dyDescent="0.2">
      <c r="A378" s="60" t="s">
        <v>823</v>
      </c>
      <c r="B378" s="61" t="s">
        <v>823</v>
      </c>
      <c r="C378" s="61"/>
      <c r="E378" s="48"/>
      <c r="F378" s="60"/>
    </row>
    <row r="379" spans="1:7" ht="12.75" hidden="1" x14ac:dyDescent="0.2">
      <c r="D379" s="59" t="e">
        <f>IF(#REF!=F374,1,0)</f>
        <v>#REF!</v>
      </c>
      <c r="E379" s="48"/>
      <c r="G379" s="58">
        <v>2</v>
      </c>
    </row>
  </sheetData>
  <autoFilter ref="A1:G379">
    <filterColumn colId="1">
      <filters>
        <filter val="г.Одинцово, Маршала Жукова, 1 А"/>
        <filter val="г.Одинцово, Маршала Жукова, 10"/>
        <filter val="г.Одинцово, Маршала Жукова, 11А"/>
        <filter val="г.Одинцово, Маршала Жукова, 12"/>
        <filter val="г.Одинцово, Маршала Жукова, 13"/>
        <filter val="г.Одинцово, Маршала Жукова, 14"/>
        <filter val="г.Одинцово, Маршала Жукова, 15"/>
        <filter val="г.Одинцово, Маршала Жукова, 16"/>
        <filter val="г.Одинцово, Маршала Жукова, 17"/>
        <filter val="г.Одинцово, Маршала Жукова, 19"/>
        <filter val="г.Одинцово, Маршала Жукова, 21"/>
        <filter val="г.Одинцово, Маршала Жукова, 23"/>
        <filter val="г.Одинцово, Маршала Жукова, 25 к.1"/>
        <filter val="г.Одинцово, Маршала Жукова, 25 к.2"/>
        <filter val="г.Одинцово, Маршала Жукова, 27 к.1"/>
        <filter val="г.Одинцово, Маршала Жукова, 27 к.2"/>
        <filter val="г.Одинцово, Маршала Жукова, 29"/>
        <filter val="г.Одинцово, Маршала Жукова, 31"/>
        <filter val="г.Одинцово, Маршала Жукова, 33"/>
        <filter val="г.Одинцово, Маршала Жукова, 35"/>
        <filter val="г.Одинцово, Маршала Жукова, 37"/>
        <filter val="г.Одинцово, Маршала Жукова, 4"/>
        <filter val="г.Одинцово, Маршала Жукова, 41"/>
        <filter val="г.Одинцово, Маршала Жукова, 43"/>
        <filter val="г.Одинцово, Маршала Жукова, 45"/>
        <filter val="г.Одинцово, Маршала Жукова, 47"/>
        <filter val="г.Одинцово, Маршала Жукова, 49"/>
        <filter val="г.Одинцово, Маршала Жукова, 7 к.1"/>
        <filter val="г.Одинцово, Маршала Жукова, 7 к.2"/>
      </filters>
    </filterColumn>
  </autoFilter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"/>
  <sheetViews>
    <sheetView zoomScaleNormal="100" workbookViewId="0">
      <pane xSplit="2" ySplit="3" topLeftCell="C22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Row="1" outlineLevelCol="1" x14ac:dyDescent="0.25"/>
  <cols>
    <col min="1" max="1" width="5.7109375" style="70" customWidth="1"/>
    <col min="2" max="2" width="50.7109375" style="70" customWidth="1"/>
    <col min="3" max="13" width="10.7109375" style="70" customWidth="1"/>
    <col min="14" max="14" width="20.7109375" style="70" customWidth="1" outlineLevel="1"/>
    <col min="15" max="17" width="10.7109375" style="70" customWidth="1" outlineLevel="1"/>
    <col min="18" max="16384" width="10.7109375" style="70"/>
  </cols>
  <sheetData>
    <row r="1" spans="1:17" ht="24.95" customHeight="1" x14ac:dyDescent="0.25">
      <c r="A1" s="272" t="s">
        <v>1418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N1" s="273" t="s">
        <v>1419</v>
      </c>
      <c r="O1" s="273" t="s">
        <v>1420</v>
      </c>
      <c r="P1" s="273" t="s">
        <v>1421</v>
      </c>
      <c r="Q1" s="273"/>
    </row>
    <row r="2" spans="1:17" ht="15" customHeight="1" x14ac:dyDescent="0.25">
      <c r="A2" s="274" t="s">
        <v>307</v>
      </c>
      <c r="B2" s="274" t="s">
        <v>308</v>
      </c>
      <c r="C2" s="274" t="s">
        <v>1422</v>
      </c>
      <c r="D2" s="274"/>
      <c r="E2" s="274"/>
      <c r="F2" s="274"/>
      <c r="G2" s="274"/>
      <c r="H2" s="274"/>
      <c r="I2" s="274"/>
      <c r="J2" s="274"/>
      <c r="K2" s="274"/>
      <c r="L2" s="274"/>
      <c r="M2" s="275" t="s">
        <v>1423</v>
      </c>
      <c r="N2" s="273"/>
      <c r="O2" s="273"/>
      <c r="P2" s="273"/>
      <c r="Q2" s="273"/>
    </row>
    <row r="3" spans="1:17" ht="15" customHeight="1" x14ac:dyDescent="0.25">
      <c r="A3" s="274"/>
      <c r="B3" s="274"/>
      <c r="C3" s="71" t="s">
        <v>1424</v>
      </c>
      <c r="D3" s="71" t="s">
        <v>1425</v>
      </c>
      <c r="E3" s="71" t="s">
        <v>1426</v>
      </c>
      <c r="F3" s="71" t="s">
        <v>1427</v>
      </c>
      <c r="G3" s="71" t="s">
        <v>1428</v>
      </c>
      <c r="H3" s="71" t="s">
        <v>1429</v>
      </c>
      <c r="I3" s="72"/>
      <c r="J3" s="72"/>
      <c r="K3" s="72"/>
      <c r="L3" s="72"/>
      <c r="M3" s="275"/>
      <c r="N3" s="273"/>
      <c r="O3" s="273"/>
      <c r="P3" s="273"/>
      <c r="Q3" s="273"/>
    </row>
    <row r="4" spans="1:17" ht="30" customHeight="1" x14ac:dyDescent="0.25">
      <c r="A4" s="73">
        <v>1</v>
      </c>
      <c r="B4" s="74" t="s">
        <v>309</v>
      </c>
      <c r="C4" s="75">
        <v>48.16</v>
      </c>
      <c r="D4" s="75">
        <v>44.8</v>
      </c>
      <c r="E4" s="75">
        <v>41.1</v>
      </c>
      <c r="F4" s="75">
        <v>39.520000000000003</v>
      </c>
      <c r="G4" s="75">
        <v>38</v>
      </c>
      <c r="H4" s="75">
        <v>36.54</v>
      </c>
      <c r="I4" s="75">
        <v>32.07</v>
      </c>
      <c r="J4" s="75">
        <v>0</v>
      </c>
      <c r="K4" s="75">
        <v>0</v>
      </c>
      <c r="L4" s="75">
        <v>0</v>
      </c>
      <c r="M4" s="76">
        <f>C4/D4-1</f>
        <v>7.4999999999999956E-2</v>
      </c>
      <c r="N4" s="77" t="e">
        <f>SUM(N5:N11)</f>
        <v>#VALUE!</v>
      </c>
      <c r="O4" s="78" t="e">
        <f>SUM(O5:O11)</f>
        <v>#VALUE!</v>
      </c>
      <c r="P4" s="79"/>
    </row>
    <row r="5" spans="1:17" ht="15" customHeight="1" outlineLevel="1" x14ac:dyDescent="0.25">
      <c r="A5" s="80" t="s">
        <v>310</v>
      </c>
      <c r="B5" s="81" t="s">
        <v>1430</v>
      </c>
      <c r="C5" s="276">
        <v>18.649999999999999</v>
      </c>
      <c r="D5" s="82">
        <v>5.0999999999999996</v>
      </c>
      <c r="E5" s="82">
        <v>4.68</v>
      </c>
      <c r="F5" s="82">
        <v>4.49</v>
      </c>
      <c r="G5" s="82">
        <v>4.32</v>
      </c>
      <c r="H5" s="82">
        <v>4.03</v>
      </c>
      <c r="I5" s="82">
        <v>4.03</v>
      </c>
      <c r="J5" s="82">
        <v>0</v>
      </c>
      <c r="K5" s="82">
        <v>0</v>
      </c>
      <c r="L5" s="82">
        <v>0</v>
      </c>
      <c r="N5" s="83" t="e">
        <f>SUMIF([1]Фонд!$K:$K,$P5,[1]Фонд!$C:$C)</f>
        <v>#VALUE!</v>
      </c>
      <c r="O5" s="84" t="e">
        <f>SUMIF([1]Фонд!$K:$K,$P5,[1]Фонд!$AL:$AL)</f>
        <v>#VALUE!</v>
      </c>
      <c r="P5" s="85">
        <v>48.16</v>
      </c>
      <c r="Q5" s="86" t="s">
        <v>276</v>
      </c>
    </row>
    <row r="6" spans="1:17" ht="15" customHeight="1" outlineLevel="1" x14ac:dyDescent="0.25">
      <c r="A6" s="87" t="s">
        <v>312</v>
      </c>
      <c r="B6" s="81" t="s">
        <v>1431</v>
      </c>
      <c r="C6" s="277"/>
      <c r="D6" s="82">
        <v>8.6300000000000008</v>
      </c>
      <c r="E6" s="82">
        <v>7.92</v>
      </c>
      <c r="F6" s="82">
        <v>7.61</v>
      </c>
      <c r="G6" s="82">
        <v>7.32</v>
      </c>
      <c r="H6" s="82">
        <v>7</v>
      </c>
      <c r="I6" s="82">
        <v>5.61</v>
      </c>
      <c r="J6" s="82">
        <v>0</v>
      </c>
      <c r="K6" s="82">
        <v>0</v>
      </c>
      <c r="L6" s="82">
        <v>0</v>
      </c>
      <c r="N6" s="83" t="e">
        <f>SUMIF([1]Фонд!$K:$K,$P6,[1]Фонд!$C:$C)</f>
        <v>#VALUE!</v>
      </c>
      <c r="O6" s="84" t="e">
        <f>SUMIF([1]Фонд!$K:$K,$P6,[1]Фонд!$AL:$AL)</f>
        <v>#VALUE!</v>
      </c>
      <c r="P6" s="83">
        <v>39.28</v>
      </c>
      <c r="Q6" s="86" t="s">
        <v>275</v>
      </c>
    </row>
    <row r="7" spans="1:17" ht="15" customHeight="1" outlineLevel="1" x14ac:dyDescent="0.25">
      <c r="A7" s="87" t="s">
        <v>314</v>
      </c>
      <c r="B7" s="81" t="s">
        <v>218</v>
      </c>
      <c r="C7" s="88">
        <v>7.16</v>
      </c>
      <c r="D7" s="82">
        <v>13.43</v>
      </c>
      <c r="E7" s="82">
        <v>12.32</v>
      </c>
      <c r="F7" s="82">
        <v>11.85</v>
      </c>
      <c r="G7" s="82">
        <v>11.39</v>
      </c>
      <c r="H7" s="82">
        <v>11</v>
      </c>
      <c r="I7" s="82">
        <v>7.92</v>
      </c>
      <c r="J7" s="82">
        <v>0</v>
      </c>
      <c r="K7" s="82">
        <v>0</v>
      </c>
      <c r="L7" s="82">
        <v>0</v>
      </c>
      <c r="N7" s="83" t="e">
        <f>SUMIF([1]Фонд!$K:$K,$P7,[1]Фонд!$C:$C)</f>
        <v>#VALUE!</v>
      </c>
      <c r="O7" s="84">
        <v>1</v>
      </c>
      <c r="P7" s="83">
        <v>44.8</v>
      </c>
      <c r="Q7" s="86" t="s">
        <v>275</v>
      </c>
    </row>
    <row r="8" spans="1:17" ht="15" customHeight="1" outlineLevel="1" x14ac:dyDescent="0.25">
      <c r="A8" s="87" t="s">
        <v>1432</v>
      </c>
      <c r="B8" s="81" t="s">
        <v>1433</v>
      </c>
      <c r="C8" s="88">
        <v>1.53</v>
      </c>
      <c r="D8" s="82" t="s">
        <v>211</v>
      </c>
      <c r="E8" s="82" t="s">
        <v>211</v>
      </c>
      <c r="F8" s="82" t="s">
        <v>211</v>
      </c>
      <c r="G8" s="82" t="s">
        <v>211</v>
      </c>
      <c r="H8" s="82" t="s">
        <v>211</v>
      </c>
      <c r="I8" s="82" t="s">
        <v>211</v>
      </c>
      <c r="J8" s="82" t="s">
        <v>211</v>
      </c>
      <c r="K8" s="82" t="s">
        <v>211</v>
      </c>
      <c r="L8" s="82" t="s">
        <v>211</v>
      </c>
      <c r="N8" s="83" t="e">
        <f>SUMIF([1]Фонд!$K:$K,$P8,[1]Фонд!$C:$C)</f>
        <v>#VALUE!</v>
      </c>
      <c r="O8" s="84" t="e">
        <f>SUMIF([1]Фонд!$K:$K,$P8,[1]Фонд!$AL:$AL)</f>
        <v>#VALUE!</v>
      </c>
      <c r="P8" s="83">
        <v>37.89</v>
      </c>
      <c r="Q8" s="86" t="s">
        <v>275</v>
      </c>
    </row>
    <row r="9" spans="1:17" ht="15" customHeight="1" outlineLevel="1" x14ac:dyDescent="0.25">
      <c r="A9" s="87" t="s">
        <v>1434</v>
      </c>
      <c r="B9" s="81" t="s">
        <v>1435</v>
      </c>
      <c r="C9" s="88">
        <v>0.32</v>
      </c>
      <c r="D9" s="82" t="s">
        <v>211</v>
      </c>
      <c r="E9" s="82" t="s">
        <v>211</v>
      </c>
      <c r="F9" s="82" t="s">
        <v>211</v>
      </c>
      <c r="G9" s="82" t="s">
        <v>211</v>
      </c>
      <c r="H9" s="82" t="s">
        <v>211</v>
      </c>
      <c r="I9" s="82" t="s">
        <v>211</v>
      </c>
      <c r="J9" s="82" t="s">
        <v>211</v>
      </c>
      <c r="K9" s="82" t="s">
        <v>211</v>
      </c>
      <c r="L9" s="82" t="s">
        <v>211</v>
      </c>
      <c r="N9" s="83" t="e">
        <f>SUMIF([1]Фонд!$K:$K,$P9,[1]Фонд!$C:$C)</f>
        <v>#VALUE!</v>
      </c>
      <c r="O9" s="84" t="e">
        <f>SUMIF([1]Фонд!$K:$K,$P9,[1]Фонд!$AL:$AL)</f>
        <v>#VALUE!</v>
      </c>
      <c r="P9" s="83">
        <v>41.47</v>
      </c>
      <c r="Q9" s="86" t="s">
        <v>1436</v>
      </c>
    </row>
    <row r="10" spans="1:17" ht="15" customHeight="1" outlineLevel="1" x14ac:dyDescent="0.25">
      <c r="A10" s="87" t="s">
        <v>1437</v>
      </c>
      <c r="B10" s="81" t="s">
        <v>325</v>
      </c>
      <c r="C10" s="88">
        <v>0.87</v>
      </c>
      <c r="D10" s="82" t="s">
        <v>211</v>
      </c>
      <c r="E10" s="82" t="s">
        <v>211</v>
      </c>
      <c r="F10" s="82" t="s">
        <v>211</v>
      </c>
      <c r="G10" s="82" t="s">
        <v>211</v>
      </c>
      <c r="H10" s="82" t="s">
        <v>211</v>
      </c>
      <c r="I10" s="82" t="s">
        <v>211</v>
      </c>
      <c r="J10" s="82" t="s">
        <v>211</v>
      </c>
      <c r="K10" s="82" t="s">
        <v>211</v>
      </c>
      <c r="L10" s="82" t="s">
        <v>211</v>
      </c>
      <c r="N10" s="83" t="e">
        <f>SUMIF([1]Фонд!$K:$K,$P10,[1]Фонд!$C:$C)</f>
        <v>#VALUE!</v>
      </c>
      <c r="O10" s="84" t="e">
        <f>SUMIF([1]Фонд!$K:$K,$P10,[1]Фонд!$AL:$AL)</f>
        <v>#VALUE!</v>
      </c>
      <c r="P10" s="83">
        <v>34.979999999999997</v>
      </c>
      <c r="Q10" s="86" t="s">
        <v>1436</v>
      </c>
    </row>
    <row r="11" spans="1:17" ht="15" customHeight="1" outlineLevel="1" x14ac:dyDescent="0.25">
      <c r="A11" s="87" t="s">
        <v>316</v>
      </c>
      <c r="B11" s="81" t="s">
        <v>221</v>
      </c>
      <c r="C11" s="88">
        <v>5.01</v>
      </c>
      <c r="D11" s="82">
        <v>6.91</v>
      </c>
      <c r="E11" s="82">
        <v>6.34</v>
      </c>
      <c r="F11" s="82">
        <v>6.1</v>
      </c>
      <c r="G11" s="82">
        <v>5.86</v>
      </c>
      <c r="H11" s="82">
        <v>5.4</v>
      </c>
      <c r="I11" s="82">
        <v>5.4</v>
      </c>
      <c r="J11" s="82">
        <v>0</v>
      </c>
      <c r="K11" s="82">
        <v>0</v>
      </c>
      <c r="L11" s="82">
        <v>0</v>
      </c>
      <c r="N11" s="83" t="e">
        <f>SUMIF([1]Фонд!$K:$K,$P11,[1]Фонд!$C:$C)</f>
        <v>#VALUE!</v>
      </c>
      <c r="O11" s="84" t="e">
        <f>SUMIF([1]Фонд!$K:$K,$P11,[1]Фонд!$AL:$AL)</f>
        <v>#VALUE!</v>
      </c>
      <c r="P11" s="83">
        <v>36.54</v>
      </c>
      <c r="Q11" s="89" t="s">
        <v>1438</v>
      </c>
    </row>
    <row r="12" spans="1:17" ht="15" customHeight="1" outlineLevel="1" x14ac:dyDescent="0.25">
      <c r="A12" s="87" t="s">
        <v>317</v>
      </c>
      <c r="B12" s="81" t="s">
        <v>1439</v>
      </c>
      <c r="C12" s="88">
        <v>4.99</v>
      </c>
      <c r="D12" s="82">
        <v>3.15</v>
      </c>
      <c r="E12" s="82">
        <v>2.89</v>
      </c>
      <c r="F12" s="82">
        <v>2.78</v>
      </c>
      <c r="G12" s="82">
        <v>2.67</v>
      </c>
      <c r="H12" s="82">
        <v>2.67</v>
      </c>
      <c r="I12" s="82">
        <v>2.67</v>
      </c>
      <c r="J12" s="82">
        <v>0</v>
      </c>
      <c r="K12" s="82">
        <v>0</v>
      </c>
      <c r="L12" s="82">
        <v>0</v>
      </c>
    </row>
    <row r="13" spans="1:17" ht="15" customHeight="1" outlineLevel="1" x14ac:dyDescent="0.25">
      <c r="A13" s="87" t="s">
        <v>318</v>
      </c>
      <c r="B13" s="81" t="s">
        <v>319</v>
      </c>
      <c r="C13" s="88">
        <v>2.7</v>
      </c>
      <c r="D13" s="82">
        <v>1.81</v>
      </c>
      <c r="E13" s="82">
        <v>1.66</v>
      </c>
      <c r="F13" s="82">
        <v>1.6</v>
      </c>
      <c r="G13" s="82">
        <v>1.54</v>
      </c>
      <c r="H13" s="82">
        <v>1.54</v>
      </c>
      <c r="I13" s="82">
        <v>1.54</v>
      </c>
      <c r="J13" s="82">
        <v>0</v>
      </c>
      <c r="K13" s="82">
        <v>0</v>
      </c>
      <c r="L13" s="82">
        <v>0</v>
      </c>
    </row>
    <row r="14" spans="1:17" ht="15" customHeight="1" outlineLevel="1" x14ac:dyDescent="0.25">
      <c r="A14" s="87" t="s">
        <v>320</v>
      </c>
      <c r="B14" s="81" t="s">
        <v>321</v>
      </c>
      <c r="C14" s="88">
        <v>6.46</v>
      </c>
      <c r="D14" s="82">
        <v>5.77</v>
      </c>
      <c r="E14" s="82">
        <v>5.29</v>
      </c>
      <c r="F14" s="82">
        <v>5.09</v>
      </c>
      <c r="G14" s="82">
        <v>4.9000000000000004</v>
      </c>
      <c r="H14" s="82">
        <v>4.9000000000000004</v>
      </c>
      <c r="I14" s="82">
        <v>4.9000000000000004</v>
      </c>
      <c r="J14" s="82">
        <v>0</v>
      </c>
      <c r="K14" s="82">
        <v>0</v>
      </c>
      <c r="L14" s="82">
        <v>0</v>
      </c>
    </row>
    <row r="15" spans="1:17" ht="15" customHeight="1" outlineLevel="1" x14ac:dyDescent="0.25">
      <c r="A15" s="87" t="s">
        <v>1440</v>
      </c>
      <c r="B15" s="81" t="s">
        <v>1441</v>
      </c>
      <c r="C15" s="88">
        <v>0.47</v>
      </c>
      <c r="D15" s="82" t="s">
        <v>211</v>
      </c>
      <c r="E15" s="82" t="s">
        <v>211</v>
      </c>
      <c r="F15" s="82" t="s">
        <v>211</v>
      </c>
      <c r="G15" s="82" t="s">
        <v>211</v>
      </c>
      <c r="H15" s="82" t="s">
        <v>211</v>
      </c>
      <c r="I15" s="82" t="s">
        <v>211</v>
      </c>
      <c r="J15" s="82" t="s">
        <v>211</v>
      </c>
      <c r="K15" s="82" t="s">
        <v>211</v>
      </c>
      <c r="L15" s="82" t="s">
        <v>211</v>
      </c>
    </row>
    <row r="16" spans="1:17" ht="30" customHeight="1" x14ac:dyDescent="0.25">
      <c r="A16" s="73">
        <v>2</v>
      </c>
      <c r="B16" s="74" t="s">
        <v>1442</v>
      </c>
      <c r="C16" s="75" t="s">
        <v>1443</v>
      </c>
      <c r="D16" s="75" t="s">
        <v>1443</v>
      </c>
      <c r="E16" s="75" t="s">
        <v>1443</v>
      </c>
      <c r="F16" s="75">
        <v>41.49</v>
      </c>
      <c r="G16" s="75">
        <v>39.9</v>
      </c>
      <c r="H16" s="90">
        <v>38.369999999999997</v>
      </c>
      <c r="I16" s="75">
        <v>0</v>
      </c>
      <c r="J16" s="75">
        <v>0</v>
      </c>
      <c r="K16" s="75">
        <v>0</v>
      </c>
      <c r="L16" s="75">
        <v>0</v>
      </c>
    </row>
    <row r="17" spans="1:26" ht="15" customHeight="1" outlineLevel="1" x14ac:dyDescent="0.25">
      <c r="A17" s="80" t="s">
        <v>310</v>
      </c>
      <c r="B17" s="81" t="s">
        <v>1430</v>
      </c>
      <c r="C17" s="82" t="s">
        <v>1443</v>
      </c>
      <c r="D17" s="82" t="s">
        <v>1443</v>
      </c>
      <c r="E17" s="82" t="s">
        <v>1443</v>
      </c>
      <c r="F17" s="82">
        <v>4.49</v>
      </c>
      <c r="G17" s="82">
        <v>4.32</v>
      </c>
      <c r="H17" s="82">
        <v>0</v>
      </c>
      <c r="I17" s="82">
        <v>0</v>
      </c>
      <c r="J17" s="82">
        <v>0</v>
      </c>
      <c r="K17" s="82">
        <v>0</v>
      </c>
      <c r="L17" s="82">
        <v>0</v>
      </c>
    </row>
    <row r="18" spans="1:26" ht="15" customHeight="1" outlineLevel="1" x14ac:dyDescent="0.25">
      <c r="A18" s="87" t="s">
        <v>312</v>
      </c>
      <c r="B18" s="81" t="s">
        <v>1431</v>
      </c>
      <c r="C18" s="82" t="s">
        <v>1443</v>
      </c>
      <c r="D18" s="82" t="s">
        <v>1443</v>
      </c>
      <c r="E18" s="82" t="s">
        <v>1443</v>
      </c>
      <c r="F18" s="82">
        <v>7.61</v>
      </c>
      <c r="G18" s="82">
        <v>7.32</v>
      </c>
      <c r="H18" s="82">
        <v>0</v>
      </c>
      <c r="I18" s="82">
        <v>0</v>
      </c>
      <c r="J18" s="82">
        <v>0</v>
      </c>
      <c r="K18" s="82">
        <v>0</v>
      </c>
      <c r="L18" s="82">
        <v>0</v>
      </c>
    </row>
    <row r="19" spans="1:26" ht="15" customHeight="1" outlineLevel="1" x14ac:dyDescent="0.25">
      <c r="A19" s="87" t="s">
        <v>314</v>
      </c>
      <c r="B19" s="81" t="s">
        <v>218</v>
      </c>
      <c r="C19" s="82" t="s">
        <v>1443</v>
      </c>
      <c r="D19" s="82" t="s">
        <v>1443</v>
      </c>
      <c r="E19" s="82" t="s">
        <v>1443</v>
      </c>
      <c r="F19" s="82">
        <v>11.84</v>
      </c>
      <c r="G19" s="82">
        <v>11.39</v>
      </c>
      <c r="H19" s="82">
        <v>0</v>
      </c>
      <c r="I19" s="82">
        <v>0</v>
      </c>
      <c r="J19" s="82">
        <v>0</v>
      </c>
      <c r="K19" s="82">
        <v>0</v>
      </c>
      <c r="L19" s="82">
        <v>0</v>
      </c>
    </row>
    <row r="20" spans="1:26" ht="15" customHeight="1" outlineLevel="1" x14ac:dyDescent="0.25">
      <c r="A20" s="87" t="s">
        <v>316</v>
      </c>
      <c r="B20" s="81" t="s">
        <v>221</v>
      </c>
      <c r="C20" s="82" t="s">
        <v>1443</v>
      </c>
      <c r="D20" s="82" t="s">
        <v>1443</v>
      </c>
      <c r="E20" s="82" t="s">
        <v>1443</v>
      </c>
      <c r="F20" s="82">
        <v>6.1</v>
      </c>
      <c r="G20" s="82">
        <v>5.86</v>
      </c>
      <c r="H20" s="82">
        <v>0</v>
      </c>
      <c r="I20" s="82">
        <v>0</v>
      </c>
      <c r="J20" s="82">
        <v>0</v>
      </c>
      <c r="K20" s="82">
        <v>0</v>
      </c>
      <c r="L20" s="82">
        <v>0</v>
      </c>
    </row>
    <row r="21" spans="1:26" ht="15" customHeight="1" outlineLevel="1" x14ac:dyDescent="0.25">
      <c r="A21" s="87" t="s">
        <v>317</v>
      </c>
      <c r="B21" s="81" t="s">
        <v>1439</v>
      </c>
      <c r="C21" s="82" t="s">
        <v>1443</v>
      </c>
      <c r="D21" s="82" t="s">
        <v>1443</v>
      </c>
      <c r="E21" s="82" t="s">
        <v>1443</v>
      </c>
      <c r="F21" s="82">
        <v>2.78</v>
      </c>
      <c r="G21" s="82">
        <v>2.67</v>
      </c>
      <c r="H21" s="82">
        <v>0</v>
      </c>
      <c r="I21" s="82">
        <v>0</v>
      </c>
      <c r="J21" s="82">
        <v>0</v>
      </c>
      <c r="K21" s="82">
        <v>0</v>
      </c>
      <c r="L21" s="82">
        <v>0</v>
      </c>
    </row>
    <row r="22" spans="1:26" ht="15" customHeight="1" outlineLevel="1" x14ac:dyDescent="0.25">
      <c r="A22" s="87" t="s">
        <v>318</v>
      </c>
      <c r="B22" s="81" t="s">
        <v>319</v>
      </c>
      <c r="C22" s="82" t="s">
        <v>1443</v>
      </c>
      <c r="D22" s="82" t="s">
        <v>1443</v>
      </c>
      <c r="E22" s="82" t="s">
        <v>1443</v>
      </c>
      <c r="F22" s="82">
        <v>1.6</v>
      </c>
      <c r="G22" s="82">
        <v>1.54</v>
      </c>
      <c r="H22" s="82">
        <v>0</v>
      </c>
      <c r="I22" s="82">
        <v>0</v>
      </c>
      <c r="J22" s="82">
        <v>0</v>
      </c>
      <c r="K22" s="82">
        <v>0</v>
      </c>
      <c r="L22" s="82">
        <v>0</v>
      </c>
    </row>
    <row r="23" spans="1:26" ht="15" customHeight="1" outlineLevel="1" x14ac:dyDescent="0.25">
      <c r="A23" s="87" t="s">
        <v>320</v>
      </c>
      <c r="B23" s="81" t="s">
        <v>321</v>
      </c>
      <c r="C23" s="82" t="s">
        <v>1443</v>
      </c>
      <c r="D23" s="82" t="s">
        <v>1443</v>
      </c>
      <c r="E23" s="82" t="s">
        <v>1443</v>
      </c>
      <c r="F23" s="82">
        <v>5.09</v>
      </c>
      <c r="G23" s="82">
        <v>4.9000000000000004</v>
      </c>
      <c r="H23" s="82">
        <v>0</v>
      </c>
      <c r="I23" s="82">
        <v>0</v>
      </c>
      <c r="J23" s="82">
        <v>0</v>
      </c>
      <c r="K23" s="82">
        <v>0</v>
      </c>
      <c r="L23" s="82">
        <v>0</v>
      </c>
    </row>
    <row r="24" spans="1:26" ht="15" customHeight="1" outlineLevel="1" x14ac:dyDescent="0.25">
      <c r="A24" s="87" t="s">
        <v>322</v>
      </c>
      <c r="B24" s="81" t="s">
        <v>1444</v>
      </c>
      <c r="C24" s="82" t="s">
        <v>1443</v>
      </c>
      <c r="D24" s="82" t="s">
        <v>1443</v>
      </c>
      <c r="E24" s="82" t="s">
        <v>1443</v>
      </c>
      <c r="F24" s="82">
        <v>1.98</v>
      </c>
      <c r="G24" s="82">
        <v>1.9</v>
      </c>
      <c r="H24" s="82">
        <v>0</v>
      </c>
      <c r="I24" s="82">
        <v>0</v>
      </c>
      <c r="J24" s="82">
        <v>0</v>
      </c>
      <c r="K24" s="82">
        <v>0</v>
      </c>
      <c r="L24" s="82">
        <v>0</v>
      </c>
    </row>
    <row r="25" spans="1:26" ht="30" customHeight="1" x14ac:dyDescent="0.25">
      <c r="A25" s="73">
        <v>3</v>
      </c>
      <c r="B25" s="74" t="s">
        <v>1445</v>
      </c>
      <c r="C25" s="75">
        <v>48.44</v>
      </c>
      <c r="D25" s="75">
        <v>45.06</v>
      </c>
      <c r="E25" s="75">
        <v>41.34</v>
      </c>
      <c r="F25" s="75">
        <v>39.75</v>
      </c>
      <c r="G25" s="75">
        <v>38.22</v>
      </c>
      <c r="H25" s="75">
        <v>36.75</v>
      </c>
      <c r="I25" s="75">
        <v>0</v>
      </c>
      <c r="J25" s="75">
        <v>0</v>
      </c>
      <c r="K25" s="75">
        <v>0</v>
      </c>
      <c r="L25" s="75">
        <v>0</v>
      </c>
      <c r="M25" s="76">
        <f>C25/D25-1</f>
        <v>7.5011096316022874E-2</v>
      </c>
      <c r="N25" s="77" t="e">
        <f>SUM(N26:N28)</f>
        <v>#VALUE!</v>
      </c>
      <c r="O25" s="78" t="e">
        <f>SUM(O26:O28)</f>
        <v>#VALUE!</v>
      </c>
      <c r="P25" s="79"/>
      <c r="T25" s="95">
        <f t="shared" ref="T25:T36" si="0">C4</f>
        <v>48.16</v>
      </c>
      <c r="U25" s="95">
        <f t="shared" ref="U25:U37" si="1">C25</f>
        <v>48.44</v>
      </c>
      <c r="V25" s="95">
        <f t="shared" ref="V25:V34" si="2">C45</f>
        <v>37.57</v>
      </c>
      <c r="W25" s="95">
        <f t="shared" ref="W25:W33" si="3">C56</f>
        <v>33.04</v>
      </c>
      <c r="X25" s="95">
        <f t="shared" ref="X25:X33" si="4">C65</f>
        <v>33.17</v>
      </c>
      <c r="Y25" s="95">
        <f t="shared" ref="Y25:Y33" si="5">C75</f>
        <v>22.75</v>
      </c>
      <c r="Z25" s="95">
        <f t="shared" ref="Z25:Z33" si="6">C84</f>
        <v>26.91</v>
      </c>
    </row>
    <row r="26" spans="1:26" ht="15" customHeight="1" outlineLevel="1" x14ac:dyDescent="0.25">
      <c r="A26" s="80" t="s">
        <v>310</v>
      </c>
      <c r="B26" s="81" t="s">
        <v>1430</v>
      </c>
      <c r="C26" s="276">
        <v>18.489999999999998</v>
      </c>
      <c r="D26" s="82">
        <v>5.0999999999999996</v>
      </c>
      <c r="E26" s="82">
        <v>4.68</v>
      </c>
      <c r="F26" s="82">
        <v>4.49</v>
      </c>
      <c r="G26" s="82">
        <v>4.32</v>
      </c>
      <c r="H26" s="82">
        <v>4.0199999999999996</v>
      </c>
      <c r="I26" s="82">
        <v>0</v>
      </c>
      <c r="J26" s="82">
        <v>0</v>
      </c>
      <c r="K26" s="82">
        <v>0</v>
      </c>
      <c r="L26" s="82">
        <v>0</v>
      </c>
      <c r="N26" s="83" t="e">
        <f>SUMIF([1]Фонд!$K:$K,$P26,[1]Фонд!$C:$C)</f>
        <v>#VALUE!</v>
      </c>
      <c r="O26" s="84" t="e">
        <f>SUMIF([1]Фонд!$K:$K,$P26,[1]Фонд!$AL:$AL)</f>
        <v>#VALUE!</v>
      </c>
      <c r="P26" s="85">
        <v>48.44</v>
      </c>
      <c r="Q26" s="86" t="s">
        <v>276</v>
      </c>
      <c r="T26" s="95">
        <f t="shared" si="0"/>
        <v>18.649999999999999</v>
      </c>
      <c r="U26" s="95">
        <f t="shared" si="1"/>
        <v>18.489999999999998</v>
      </c>
      <c r="V26" s="95">
        <f t="shared" si="2"/>
        <v>13.9</v>
      </c>
      <c r="W26" s="95">
        <f t="shared" si="3"/>
        <v>15.54</v>
      </c>
      <c r="X26" s="95">
        <f t="shared" si="4"/>
        <v>13.89</v>
      </c>
      <c r="Y26" s="95">
        <f t="shared" si="5"/>
        <v>6.13</v>
      </c>
      <c r="Z26" s="95">
        <f t="shared" si="6"/>
        <v>7.81</v>
      </c>
    </row>
    <row r="27" spans="1:26" ht="15" customHeight="1" outlineLevel="1" x14ac:dyDescent="0.25">
      <c r="A27" s="87" t="s">
        <v>312</v>
      </c>
      <c r="B27" s="81" t="s">
        <v>1431</v>
      </c>
      <c r="C27" s="277"/>
      <c r="D27" s="82">
        <v>8.6300000000000008</v>
      </c>
      <c r="E27" s="82">
        <v>7.92</v>
      </c>
      <c r="F27" s="82">
        <v>7.61</v>
      </c>
      <c r="G27" s="82">
        <v>7.32</v>
      </c>
      <c r="H27" s="82">
        <v>7</v>
      </c>
      <c r="I27" s="82">
        <v>0</v>
      </c>
      <c r="J27" s="82">
        <v>0</v>
      </c>
      <c r="K27" s="82">
        <v>0</v>
      </c>
      <c r="L27" s="82">
        <v>0</v>
      </c>
      <c r="N27" s="83" t="e">
        <f>SUMIF([1]Фонд!$K:$K,$P27,[1]Фонд!$C:$C)</f>
        <v>#VALUE!</v>
      </c>
      <c r="O27" s="84" t="e">
        <f>SUMIF([1]Фонд!$K:$K,$P27,[1]Фонд!$AL:$AL)</f>
        <v>#VALUE!</v>
      </c>
      <c r="P27" s="85">
        <v>40.33</v>
      </c>
      <c r="Q27" s="86" t="s">
        <v>1436</v>
      </c>
      <c r="T27" s="95">
        <f t="shared" si="0"/>
        <v>0</v>
      </c>
      <c r="U27" s="95">
        <f t="shared" si="1"/>
        <v>0</v>
      </c>
      <c r="V27" s="95">
        <f t="shared" si="2"/>
        <v>0</v>
      </c>
      <c r="W27" s="95">
        <f t="shared" si="3"/>
        <v>0</v>
      </c>
      <c r="X27" s="95">
        <f t="shared" si="4"/>
        <v>0</v>
      </c>
      <c r="Y27" s="95">
        <v>0</v>
      </c>
      <c r="Z27" s="95">
        <f t="shared" si="6"/>
        <v>0</v>
      </c>
    </row>
    <row r="28" spans="1:26" ht="15" customHeight="1" outlineLevel="1" x14ac:dyDescent="0.25">
      <c r="A28" s="87" t="s">
        <v>314</v>
      </c>
      <c r="B28" s="81" t="s">
        <v>218</v>
      </c>
      <c r="C28" s="88">
        <v>6.67</v>
      </c>
      <c r="D28" s="82">
        <v>13.43</v>
      </c>
      <c r="E28" s="82">
        <v>12.32</v>
      </c>
      <c r="F28" s="82">
        <v>11.85</v>
      </c>
      <c r="G28" s="82">
        <v>11.39</v>
      </c>
      <c r="H28" s="82">
        <v>11</v>
      </c>
      <c r="I28" s="82">
        <v>0</v>
      </c>
      <c r="J28" s="82">
        <v>0</v>
      </c>
      <c r="K28" s="82">
        <v>0</v>
      </c>
      <c r="L28" s="82">
        <v>0</v>
      </c>
      <c r="N28" s="83" t="e">
        <f>SUMIF([1]Фонд!$K:$K,$P28,[1]Фонд!$C:$C)</f>
        <v>#VALUE!</v>
      </c>
      <c r="O28" s="84" t="e">
        <f>SUMIF([1]Фонд!$K:$K,$P28,[1]Фонд!$AL:$AL)</f>
        <v>#VALUE!</v>
      </c>
      <c r="P28" s="85">
        <v>36.75</v>
      </c>
      <c r="Q28" s="89" t="s">
        <v>1438</v>
      </c>
      <c r="T28" s="95">
        <f t="shared" si="0"/>
        <v>7.16</v>
      </c>
      <c r="U28" s="95">
        <f t="shared" si="1"/>
        <v>6.67</v>
      </c>
      <c r="V28" s="95">
        <f t="shared" si="2"/>
        <v>7.51</v>
      </c>
      <c r="W28" s="95">
        <f t="shared" si="3"/>
        <v>5.0599999999999996</v>
      </c>
      <c r="X28" s="95">
        <f t="shared" si="4"/>
        <v>5.9</v>
      </c>
      <c r="Y28" s="95">
        <f t="shared" si="5"/>
        <v>7.75</v>
      </c>
      <c r="Z28" s="95">
        <f t="shared" si="6"/>
        <v>8.4499999999999993</v>
      </c>
    </row>
    <row r="29" spans="1:26" ht="15" customHeight="1" outlineLevel="1" x14ac:dyDescent="0.25">
      <c r="A29" s="87" t="s">
        <v>1432</v>
      </c>
      <c r="B29" s="81" t="s">
        <v>1433</v>
      </c>
      <c r="C29" s="88">
        <v>1.53</v>
      </c>
      <c r="D29" s="82" t="s">
        <v>211</v>
      </c>
      <c r="E29" s="82" t="s">
        <v>211</v>
      </c>
      <c r="F29" s="82" t="s">
        <v>211</v>
      </c>
      <c r="G29" s="82" t="s">
        <v>211</v>
      </c>
      <c r="H29" s="82" t="s">
        <v>211</v>
      </c>
      <c r="I29" s="82" t="s">
        <v>211</v>
      </c>
      <c r="J29" s="82" t="s">
        <v>211</v>
      </c>
      <c r="K29" s="82" t="s">
        <v>211</v>
      </c>
      <c r="L29" s="82" t="s">
        <v>211</v>
      </c>
      <c r="T29" s="95">
        <f t="shared" si="0"/>
        <v>1.53</v>
      </c>
      <c r="U29" s="95">
        <f t="shared" si="1"/>
        <v>1.53</v>
      </c>
      <c r="V29" s="95">
        <f t="shared" si="2"/>
        <v>1.53</v>
      </c>
      <c r="W29" s="95">
        <f t="shared" si="3"/>
        <v>1.53</v>
      </c>
      <c r="X29" s="95">
        <f t="shared" si="4"/>
        <v>1.53</v>
      </c>
      <c r="Y29" s="95">
        <f t="shared" si="5"/>
        <v>1.53</v>
      </c>
      <c r="Z29" s="95">
        <f t="shared" si="6"/>
        <v>1.53</v>
      </c>
    </row>
    <row r="30" spans="1:26" ht="15" customHeight="1" outlineLevel="1" x14ac:dyDescent="0.25">
      <c r="A30" s="87" t="s">
        <v>1434</v>
      </c>
      <c r="B30" s="81" t="s">
        <v>1435</v>
      </c>
      <c r="C30" s="88">
        <v>0.32</v>
      </c>
      <c r="D30" s="82" t="s">
        <v>211</v>
      </c>
      <c r="E30" s="82" t="s">
        <v>211</v>
      </c>
      <c r="F30" s="82" t="s">
        <v>211</v>
      </c>
      <c r="G30" s="82" t="s">
        <v>211</v>
      </c>
      <c r="H30" s="82" t="s">
        <v>211</v>
      </c>
      <c r="I30" s="82" t="s">
        <v>211</v>
      </c>
      <c r="J30" s="82" t="s">
        <v>211</v>
      </c>
      <c r="K30" s="82" t="s">
        <v>211</v>
      </c>
      <c r="L30" s="82" t="s">
        <v>211</v>
      </c>
      <c r="T30" s="95">
        <f t="shared" si="0"/>
        <v>0.32</v>
      </c>
      <c r="U30" s="95">
        <f t="shared" si="1"/>
        <v>0.32</v>
      </c>
      <c r="V30" s="95">
        <f t="shared" si="2"/>
        <v>0.32</v>
      </c>
      <c r="W30" s="95">
        <f t="shared" si="3"/>
        <v>0.32</v>
      </c>
      <c r="X30" s="95">
        <f t="shared" si="4"/>
        <v>0.32</v>
      </c>
      <c r="Y30" s="95">
        <f t="shared" si="5"/>
        <v>0.18</v>
      </c>
      <c r="Z30" s="95">
        <f t="shared" si="6"/>
        <v>0.18</v>
      </c>
    </row>
    <row r="31" spans="1:26" ht="15" customHeight="1" outlineLevel="1" x14ac:dyDescent="0.25">
      <c r="A31" s="87" t="s">
        <v>1437</v>
      </c>
      <c r="B31" s="81" t="s">
        <v>325</v>
      </c>
      <c r="C31" s="88">
        <v>0.87</v>
      </c>
      <c r="D31" s="82" t="s">
        <v>211</v>
      </c>
      <c r="E31" s="82" t="s">
        <v>211</v>
      </c>
      <c r="F31" s="82" t="s">
        <v>211</v>
      </c>
      <c r="G31" s="82" t="s">
        <v>211</v>
      </c>
      <c r="H31" s="82" t="s">
        <v>211</v>
      </c>
      <c r="I31" s="82" t="s">
        <v>211</v>
      </c>
      <c r="J31" s="82" t="s">
        <v>211</v>
      </c>
      <c r="K31" s="82" t="s">
        <v>211</v>
      </c>
      <c r="L31" s="82" t="s">
        <v>211</v>
      </c>
      <c r="T31" s="95">
        <f t="shared" si="0"/>
        <v>0.87</v>
      </c>
      <c r="U31" s="95">
        <f t="shared" si="1"/>
        <v>0.87</v>
      </c>
      <c r="V31" s="95">
        <f t="shared" si="2"/>
        <v>0.68</v>
      </c>
      <c r="W31" s="95">
        <f t="shared" si="3"/>
        <v>0.59</v>
      </c>
      <c r="X31" s="95">
        <f t="shared" si="4"/>
        <v>0.6</v>
      </c>
      <c r="Y31" s="95">
        <f t="shared" si="5"/>
        <v>0.41</v>
      </c>
      <c r="Z31" s="95">
        <f t="shared" si="6"/>
        <v>0.48</v>
      </c>
    </row>
    <row r="32" spans="1:26" ht="15" customHeight="1" outlineLevel="1" x14ac:dyDescent="0.25">
      <c r="A32" s="87" t="s">
        <v>316</v>
      </c>
      <c r="B32" s="81" t="s">
        <v>221</v>
      </c>
      <c r="C32" s="88">
        <v>5.01</v>
      </c>
      <c r="D32" s="82">
        <v>6.91</v>
      </c>
      <c r="E32" s="82">
        <v>6.34</v>
      </c>
      <c r="F32" s="82">
        <v>6.1</v>
      </c>
      <c r="G32" s="82">
        <v>5.86</v>
      </c>
      <c r="H32" s="82">
        <v>5.4</v>
      </c>
      <c r="I32" s="82">
        <v>0</v>
      </c>
      <c r="J32" s="82">
        <v>0</v>
      </c>
      <c r="K32" s="82">
        <v>0</v>
      </c>
      <c r="L32" s="82">
        <v>0</v>
      </c>
      <c r="T32" s="95">
        <f t="shared" si="0"/>
        <v>5.01</v>
      </c>
      <c r="U32" s="95">
        <f t="shared" si="1"/>
        <v>5.01</v>
      </c>
      <c r="V32" s="95">
        <f t="shared" si="2"/>
        <v>5.01</v>
      </c>
      <c r="W32" s="95">
        <f t="shared" si="3"/>
        <v>5.01</v>
      </c>
      <c r="X32" s="95">
        <f t="shared" si="4"/>
        <v>5.01</v>
      </c>
      <c r="Y32" s="95">
        <f t="shared" si="5"/>
        <v>4.5199999999999996</v>
      </c>
      <c r="Z32" s="95">
        <f t="shared" si="6"/>
        <v>4.93</v>
      </c>
    </row>
    <row r="33" spans="1:26" ht="15" customHeight="1" outlineLevel="1" x14ac:dyDescent="0.25">
      <c r="A33" s="87" t="s">
        <v>317</v>
      </c>
      <c r="B33" s="81" t="s">
        <v>1439</v>
      </c>
      <c r="C33" s="88">
        <v>4.99</v>
      </c>
      <c r="D33" s="82">
        <v>3.15</v>
      </c>
      <c r="E33" s="82">
        <v>2.89</v>
      </c>
      <c r="F33" s="82">
        <v>2.78</v>
      </c>
      <c r="G33" s="82">
        <v>2.67</v>
      </c>
      <c r="H33" s="82">
        <v>2.67</v>
      </c>
      <c r="I33" s="82">
        <v>0</v>
      </c>
      <c r="J33" s="82">
        <v>0</v>
      </c>
      <c r="K33" s="82">
        <v>0</v>
      </c>
      <c r="L33" s="82">
        <v>0</v>
      </c>
      <c r="T33" s="95">
        <f t="shared" si="0"/>
        <v>4.99</v>
      </c>
      <c r="U33" s="95">
        <f t="shared" si="1"/>
        <v>4.99</v>
      </c>
      <c r="V33" s="95">
        <f t="shared" si="2"/>
        <v>4.99</v>
      </c>
      <c r="W33" s="95">
        <f t="shared" si="3"/>
        <v>4.99</v>
      </c>
      <c r="X33" s="95">
        <f t="shared" si="4"/>
        <v>4.99</v>
      </c>
      <c r="Y33" s="95">
        <f t="shared" si="5"/>
        <v>2.23</v>
      </c>
      <c r="Z33" s="95">
        <f t="shared" si="6"/>
        <v>2.6</v>
      </c>
    </row>
    <row r="34" spans="1:26" ht="15" customHeight="1" outlineLevel="1" x14ac:dyDescent="0.25">
      <c r="A34" s="87" t="s">
        <v>318</v>
      </c>
      <c r="B34" s="81" t="s">
        <v>319</v>
      </c>
      <c r="C34" s="88">
        <v>2.7</v>
      </c>
      <c r="D34" s="82">
        <v>1.81</v>
      </c>
      <c r="E34" s="82">
        <v>1.66</v>
      </c>
      <c r="F34" s="82">
        <v>1.6</v>
      </c>
      <c r="G34" s="82">
        <v>1.54</v>
      </c>
      <c r="H34" s="82">
        <v>1.54</v>
      </c>
      <c r="I34" s="82">
        <v>0</v>
      </c>
      <c r="J34" s="82">
        <v>0</v>
      </c>
      <c r="K34" s="82">
        <v>0</v>
      </c>
      <c r="L34" s="82">
        <v>0</v>
      </c>
      <c r="T34" s="95">
        <f t="shared" si="0"/>
        <v>2.7</v>
      </c>
      <c r="U34" s="95">
        <f t="shared" si="1"/>
        <v>2.7</v>
      </c>
      <c r="V34" s="95">
        <f t="shared" si="2"/>
        <v>2.7</v>
      </c>
      <c r="W34" s="72"/>
      <c r="X34" s="72"/>
      <c r="Y34" s="72"/>
      <c r="Z34" s="72"/>
    </row>
    <row r="35" spans="1:26" ht="15" customHeight="1" outlineLevel="1" x14ac:dyDescent="0.25">
      <c r="A35" s="87" t="s">
        <v>320</v>
      </c>
      <c r="B35" s="81" t="s">
        <v>321</v>
      </c>
      <c r="C35" s="88">
        <v>6.46</v>
      </c>
      <c r="D35" s="82">
        <v>5.77</v>
      </c>
      <c r="E35" s="82">
        <v>5.29</v>
      </c>
      <c r="F35" s="82">
        <v>5.09</v>
      </c>
      <c r="G35" s="82">
        <v>4.9000000000000004</v>
      </c>
      <c r="H35" s="82">
        <v>4.9000000000000004</v>
      </c>
      <c r="I35" s="82">
        <v>0</v>
      </c>
      <c r="J35" s="82">
        <v>0</v>
      </c>
      <c r="K35" s="82">
        <v>0</v>
      </c>
      <c r="L35" s="82">
        <v>0</v>
      </c>
      <c r="T35" s="95">
        <f t="shared" si="0"/>
        <v>6.46</v>
      </c>
      <c r="U35" s="95">
        <f t="shared" si="1"/>
        <v>6.46</v>
      </c>
      <c r="V35" s="72"/>
      <c r="W35" s="72"/>
      <c r="X35" s="72"/>
      <c r="Y35" s="72"/>
      <c r="Z35" s="72"/>
    </row>
    <row r="36" spans="1:26" ht="15" customHeight="1" outlineLevel="1" x14ac:dyDescent="0.25">
      <c r="A36" s="87" t="s">
        <v>1440</v>
      </c>
      <c r="B36" s="81" t="s">
        <v>1441</v>
      </c>
      <c r="C36" s="88">
        <v>0.47</v>
      </c>
      <c r="D36" s="82" t="s">
        <v>211</v>
      </c>
      <c r="E36" s="82" t="s">
        <v>211</v>
      </c>
      <c r="F36" s="82" t="s">
        <v>211</v>
      </c>
      <c r="G36" s="82" t="s">
        <v>211</v>
      </c>
      <c r="H36" s="82" t="s">
        <v>211</v>
      </c>
      <c r="I36" s="82" t="s">
        <v>211</v>
      </c>
      <c r="J36" s="82" t="s">
        <v>211</v>
      </c>
      <c r="K36" s="82" t="s">
        <v>211</v>
      </c>
      <c r="L36" s="82" t="s">
        <v>211</v>
      </c>
      <c r="T36" s="95">
        <f t="shared" si="0"/>
        <v>0.47</v>
      </c>
      <c r="U36" s="95">
        <f t="shared" si="1"/>
        <v>0.47</v>
      </c>
      <c r="V36" s="72"/>
      <c r="W36" s="72"/>
      <c r="X36" s="72"/>
      <c r="Y36" s="72"/>
      <c r="Z36" s="72"/>
    </row>
    <row r="37" spans="1:26" ht="15" customHeight="1" outlineLevel="1" x14ac:dyDescent="0.25">
      <c r="A37" s="87" t="s">
        <v>322</v>
      </c>
      <c r="B37" s="81" t="s">
        <v>1446</v>
      </c>
      <c r="C37" s="88">
        <v>0.93</v>
      </c>
      <c r="D37" s="82">
        <v>0.26</v>
      </c>
      <c r="E37" s="82">
        <v>0.24</v>
      </c>
      <c r="F37" s="82">
        <v>0.23</v>
      </c>
      <c r="G37" s="82">
        <v>0.22</v>
      </c>
      <c r="H37" s="82">
        <v>0.22</v>
      </c>
      <c r="I37" s="82">
        <v>0</v>
      </c>
      <c r="J37" s="82">
        <v>0</v>
      </c>
      <c r="K37" s="82">
        <v>0</v>
      </c>
      <c r="L37" s="82">
        <v>0</v>
      </c>
      <c r="T37" s="72"/>
      <c r="U37" s="95">
        <f t="shared" si="1"/>
        <v>0.93</v>
      </c>
      <c r="V37" s="95">
        <f>C55</f>
        <v>0.93</v>
      </c>
      <c r="W37" s="72"/>
      <c r="X37" s="95">
        <f>C74</f>
        <v>0.93</v>
      </c>
      <c r="Y37" s="72"/>
      <c r="Z37" s="95">
        <f>C93</f>
        <v>0.93</v>
      </c>
    </row>
    <row r="38" spans="1:26" ht="30" customHeight="1" x14ac:dyDescent="0.25">
      <c r="A38" s="73">
        <v>4</v>
      </c>
      <c r="B38" s="74" t="s">
        <v>1447</v>
      </c>
      <c r="C38" s="75" t="s">
        <v>1443</v>
      </c>
      <c r="D38" s="75" t="s">
        <v>1443</v>
      </c>
      <c r="E38" s="75" t="s">
        <v>1443</v>
      </c>
      <c r="F38" s="75">
        <v>30.74</v>
      </c>
      <c r="G38" s="75">
        <v>29.56</v>
      </c>
      <c r="H38" s="90">
        <v>28.43</v>
      </c>
      <c r="I38" s="75">
        <v>0</v>
      </c>
      <c r="J38" s="75">
        <v>0</v>
      </c>
      <c r="K38" s="75">
        <v>0</v>
      </c>
      <c r="L38" s="75">
        <v>0</v>
      </c>
    </row>
    <row r="39" spans="1:26" ht="15" customHeight="1" outlineLevel="1" x14ac:dyDescent="0.25">
      <c r="A39" s="80" t="s">
        <v>310</v>
      </c>
      <c r="B39" s="81" t="s">
        <v>1430</v>
      </c>
      <c r="C39" s="82" t="s">
        <v>1443</v>
      </c>
      <c r="D39" s="82" t="s">
        <v>1443</v>
      </c>
      <c r="E39" s="82" t="s">
        <v>1443</v>
      </c>
      <c r="F39" s="82">
        <v>4.4800000000000004</v>
      </c>
      <c r="G39" s="82">
        <v>4.3099999999999996</v>
      </c>
      <c r="H39" s="82">
        <v>0</v>
      </c>
      <c r="I39" s="82">
        <v>0</v>
      </c>
      <c r="J39" s="82">
        <v>0</v>
      </c>
      <c r="K39" s="82">
        <v>0</v>
      </c>
      <c r="L39" s="82">
        <v>0</v>
      </c>
    </row>
    <row r="40" spans="1:26" ht="15" customHeight="1" outlineLevel="1" x14ac:dyDescent="0.25">
      <c r="A40" s="87" t="s">
        <v>312</v>
      </c>
      <c r="B40" s="81" t="s">
        <v>1431</v>
      </c>
      <c r="C40" s="82" t="s">
        <v>1443</v>
      </c>
      <c r="D40" s="82" t="s">
        <v>1443</v>
      </c>
      <c r="E40" s="82" t="s">
        <v>1443</v>
      </c>
      <c r="F40" s="82">
        <v>5.83</v>
      </c>
      <c r="G40" s="82">
        <v>5.61</v>
      </c>
      <c r="H40" s="82">
        <v>0</v>
      </c>
      <c r="I40" s="82">
        <v>0</v>
      </c>
      <c r="J40" s="82">
        <v>0</v>
      </c>
      <c r="K40" s="82">
        <v>0</v>
      </c>
      <c r="L40" s="82">
        <v>0</v>
      </c>
    </row>
    <row r="41" spans="1:26" ht="15" customHeight="1" outlineLevel="1" x14ac:dyDescent="0.25">
      <c r="A41" s="87" t="s">
        <v>314</v>
      </c>
      <c r="B41" s="81" t="s">
        <v>218</v>
      </c>
      <c r="C41" s="82" t="s">
        <v>1443</v>
      </c>
      <c r="D41" s="82" t="s">
        <v>1443</v>
      </c>
      <c r="E41" s="82" t="s">
        <v>1443</v>
      </c>
      <c r="F41" s="82">
        <v>9.9499999999999993</v>
      </c>
      <c r="G41" s="82">
        <v>9.57</v>
      </c>
      <c r="H41" s="82">
        <v>0</v>
      </c>
      <c r="I41" s="82">
        <v>0</v>
      </c>
      <c r="J41" s="82">
        <v>0</v>
      </c>
      <c r="K41" s="82">
        <v>0</v>
      </c>
      <c r="L41" s="82">
        <v>0</v>
      </c>
    </row>
    <row r="42" spans="1:26" ht="15" customHeight="1" outlineLevel="1" x14ac:dyDescent="0.25">
      <c r="A42" s="87" t="s">
        <v>316</v>
      </c>
      <c r="B42" s="81" t="s">
        <v>221</v>
      </c>
      <c r="C42" s="82" t="s">
        <v>1443</v>
      </c>
      <c r="D42" s="82" t="s">
        <v>1443</v>
      </c>
      <c r="E42" s="82" t="s">
        <v>1443</v>
      </c>
      <c r="F42" s="82">
        <v>6.1</v>
      </c>
      <c r="G42" s="82">
        <v>5.86</v>
      </c>
      <c r="H42" s="82">
        <v>0</v>
      </c>
      <c r="I42" s="82">
        <v>0</v>
      </c>
      <c r="J42" s="82">
        <v>0</v>
      </c>
      <c r="K42" s="82">
        <v>0</v>
      </c>
      <c r="L42" s="82">
        <v>0</v>
      </c>
    </row>
    <row r="43" spans="1:26" ht="15" customHeight="1" outlineLevel="1" x14ac:dyDescent="0.25">
      <c r="A43" s="87" t="s">
        <v>317</v>
      </c>
      <c r="B43" s="81" t="s">
        <v>1439</v>
      </c>
      <c r="C43" s="82" t="s">
        <v>1443</v>
      </c>
      <c r="D43" s="82" t="s">
        <v>1443</v>
      </c>
      <c r="E43" s="82" t="s">
        <v>1443</v>
      </c>
      <c r="F43" s="82">
        <v>2.78</v>
      </c>
      <c r="G43" s="82">
        <v>2.67</v>
      </c>
      <c r="H43" s="82">
        <v>0</v>
      </c>
      <c r="I43" s="82">
        <v>0</v>
      </c>
      <c r="J43" s="82">
        <v>0</v>
      </c>
      <c r="K43" s="82">
        <v>0</v>
      </c>
      <c r="L43" s="82">
        <v>0</v>
      </c>
    </row>
    <row r="44" spans="1:26" ht="15" customHeight="1" outlineLevel="1" x14ac:dyDescent="0.25">
      <c r="A44" s="87" t="s">
        <v>318</v>
      </c>
      <c r="B44" s="81" t="s">
        <v>319</v>
      </c>
      <c r="C44" s="82" t="s">
        <v>1443</v>
      </c>
      <c r="D44" s="82" t="s">
        <v>1443</v>
      </c>
      <c r="E44" s="82" t="s">
        <v>1443</v>
      </c>
      <c r="F44" s="82">
        <v>1.6</v>
      </c>
      <c r="G44" s="82">
        <v>1.54</v>
      </c>
      <c r="H44" s="82">
        <v>0</v>
      </c>
      <c r="I44" s="82">
        <v>0</v>
      </c>
      <c r="J44" s="82">
        <v>0</v>
      </c>
      <c r="K44" s="82">
        <v>0</v>
      </c>
      <c r="L44" s="82">
        <v>0</v>
      </c>
    </row>
    <row r="45" spans="1:26" ht="30" customHeight="1" x14ac:dyDescent="0.25">
      <c r="A45" s="73">
        <v>5</v>
      </c>
      <c r="B45" s="74" t="s">
        <v>1448</v>
      </c>
      <c r="C45" s="75">
        <v>37.57</v>
      </c>
      <c r="D45" s="75">
        <v>35.11</v>
      </c>
      <c r="E45" s="75">
        <v>32.21</v>
      </c>
      <c r="F45" s="75">
        <v>30.97</v>
      </c>
      <c r="G45" s="75">
        <v>29.78</v>
      </c>
      <c r="H45" s="90">
        <v>28.64</v>
      </c>
      <c r="I45" s="75">
        <v>0</v>
      </c>
      <c r="J45" s="75">
        <v>0</v>
      </c>
      <c r="K45" s="75">
        <v>0</v>
      </c>
      <c r="L45" s="75">
        <v>0</v>
      </c>
      <c r="M45" s="76">
        <f>C45/D45-1</f>
        <v>7.0065508402164633E-2</v>
      </c>
      <c r="N45" s="77" t="e">
        <f>SUMIF([1]Фонд!$K:$K,$P45,[1]Фонд!$C:$C)</f>
        <v>#VALUE!</v>
      </c>
      <c r="O45" s="78" t="e">
        <f>SUMIF([1]Фонд!$K:$K,$P45,[1]Фонд!$AL:$AL)</f>
        <v>#VALUE!</v>
      </c>
      <c r="P45" s="77">
        <v>37.57</v>
      </c>
      <c r="Q45" s="86" t="s">
        <v>276</v>
      </c>
    </row>
    <row r="46" spans="1:26" ht="15" customHeight="1" outlineLevel="1" x14ac:dyDescent="0.25">
      <c r="A46" s="80" t="s">
        <v>310</v>
      </c>
      <c r="B46" s="81" t="s">
        <v>1430</v>
      </c>
      <c r="C46" s="276">
        <v>13.9</v>
      </c>
      <c r="D46" s="82">
        <v>5.0999999999999996</v>
      </c>
      <c r="E46" s="82">
        <v>4.68</v>
      </c>
      <c r="F46" s="82">
        <v>4.4800000000000004</v>
      </c>
      <c r="G46" s="82">
        <v>4.3099999999999996</v>
      </c>
      <c r="H46" s="82">
        <v>0</v>
      </c>
      <c r="I46" s="82">
        <v>0</v>
      </c>
      <c r="J46" s="82">
        <v>0</v>
      </c>
      <c r="K46" s="82">
        <v>0</v>
      </c>
      <c r="L46" s="82">
        <v>0</v>
      </c>
    </row>
    <row r="47" spans="1:26" ht="15" customHeight="1" outlineLevel="1" x14ac:dyDescent="0.25">
      <c r="A47" s="87" t="s">
        <v>312</v>
      </c>
      <c r="B47" s="81" t="s">
        <v>1431</v>
      </c>
      <c r="C47" s="277"/>
      <c r="D47" s="82">
        <v>6.59</v>
      </c>
      <c r="E47" s="82">
        <v>6.05</v>
      </c>
      <c r="F47" s="82">
        <v>5.83</v>
      </c>
      <c r="G47" s="82">
        <v>5.61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</row>
    <row r="48" spans="1:26" ht="15" customHeight="1" outlineLevel="1" x14ac:dyDescent="0.25">
      <c r="A48" s="87" t="s">
        <v>314</v>
      </c>
      <c r="B48" s="81" t="s">
        <v>218</v>
      </c>
      <c r="C48" s="88">
        <v>7.51</v>
      </c>
      <c r="D48" s="82">
        <v>11.28</v>
      </c>
      <c r="E48" s="82">
        <v>10.35</v>
      </c>
      <c r="F48" s="82">
        <v>9.9499999999999993</v>
      </c>
      <c r="G48" s="82">
        <v>9.57</v>
      </c>
      <c r="H48" s="82">
        <v>0</v>
      </c>
      <c r="I48" s="82">
        <v>0</v>
      </c>
      <c r="J48" s="82">
        <v>0</v>
      </c>
      <c r="K48" s="82">
        <v>0</v>
      </c>
      <c r="L48" s="82">
        <v>0</v>
      </c>
      <c r="N48" s="85"/>
      <c r="O48" s="85"/>
      <c r="P48" s="86"/>
    </row>
    <row r="49" spans="1:17" ht="15" customHeight="1" outlineLevel="1" x14ac:dyDescent="0.25">
      <c r="A49" s="87" t="s">
        <v>1432</v>
      </c>
      <c r="B49" s="81" t="s">
        <v>1433</v>
      </c>
      <c r="C49" s="88">
        <v>1.53</v>
      </c>
      <c r="D49" s="82" t="s">
        <v>211</v>
      </c>
      <c r="E49" s="82" t="s">
        <v>211</v>
      </c>
      <c r="F49" s="82" t="s">
        <v>211</v>
      </c>
      <c r="G49" s="82" t="s">
        <v>211</v>
      </c>
      <c r="H49" s="82" t="s">
        <v>211</v>
      </c>
      <c r="I49" s="82" t="s">
        <v>211</v>
      </c>
      <c r="J49" s="82" t="s">
        <v>211</v>
      </c>
      <c r="K49" s="82" t="s">
        <v>211</v>
      </c>
      <c r="L49" s="82" t="s">
        <v>211</v>
      </c>
    </row>
    <row r="50" spans="1:17" ht="15" customHeight="1" outlineLevel="1" x14ac:dyDescent="0.25">
      <c r="A50" s="87" t="s">
        <v>1434</v>
      </c>
      <c r="B50" s="81" t="s">
        <v>1435</v>
      </c>
      <c r="C50" s="88">
        <v>0.32</v>
      </c>
      <c r="D50" s="82" t="s">
        <v>211</v>
      </c>
      <c r="E50" s="82" t="s">
        <v>211</v>
      </c>
      <c r="F50" s="82" t="s">
        <v>211</v>
      </c>
      <c r="G50" s="82" t="s">
        <v>211</v>
      </c>
      <c r="H50" s="82" t="s">
        <v>211</v>
      </c>
      <c r="I50" s="82" t="s">
        <v>211</v>
      </c>
      <c r="J50" s="82" t="s">
        <v>211</v>
      </c>
      <c r="K50" s="82" t="s">
        <v>211</v>
      </c>
      <c r="L50" s="82" t="s">
        <v>211</v>
      </c>
    </row>
    <row r="51" spans="1:17" ht="15" customHeight="1" outlineLevel="1" x14ac:dyDescent="0.25">
      <c r="A51" s="87" t="s">
        <v>1437</v>
      </c>
      <c r="B51" s="81" t="s">
        <v>325</v>
      </c>
      <c r="C51" s="88">
        <v>0.68</v>
      </c>
      <c r="D51" s="82" t="s">
        <v>211</v>
      </c>
      <c r="E51" s="82" t="s">
        <v>211</v>
      </c>
      <c r="F51" s="82" t="s">
        <v>211</v>
      </c>
      <c r="G51" s="82" t="s">
        <v>211</v>
      </c>
      <c r="H51" s="82" t="s">
        <v>211</v>
      </c>
      <c r="I51" s="82" t="s">
        <v>211</v>
      </c>
      <c r="J51" s="82" t="s">
        <v>211</v>
      </c>
      <c r="K51" s="82" t="s">
        <v>211</v>
      </c>
      <c r="L51" s="82" t="s">
        <v>211</v>
      </c>
    </row>
    <row r="52" spans="1:17" ht="15" customHeight="1" outlineLevel="1" x14ac:dyDescent="0.25">
      <c r="A52" s="87" t="s">
        <v>316</v>
      </c>
      <c r="B52" s="81" t="s">
        <v>221</v>
      </c>
      <c r="C52" s="88">
        <v>5.01</v>
      </c>
      <c r="D52" s="82">
        <v>6.92</v>
      </c>
      <c r="E52" s="82">
        <v>6.34</v>
      </c>
      <c r="F52" s="82">
        <v>6.1</v>
      </c>
      <c r="G52" s="82">
        <v>5.86</v>
      </c>
      <c r="H52" s="82">
        <v>0</v>
      </c>
      <c r="I52" s="82">
        <v>0</v>
      </c>
      <c r="J52" s="82">
        <v>0</v>
      </c>
      <c r="K52" s="82">
        <v>0</v>
      </c>
      <c r="L52" s="82">
        <v>0</v>
      </c>
    </row>
    <row r="53" spans="1:17" ht="15" customHeight="1" outlineLevel="1" x14ac:dyDescent="0.25">
      <c r="A53" s="87" t="s">
        <v>317</v>
      </c>
      <c r="B53" s="81" t="s">
        <v>1439</v>
      </c>
      <c r="C53" s="88">
        <v>4.99</v>
      </c>
      <c r="D53" s="82">
        <v>3.15</v>
      </c>
      <c r="E53" s="82">
        <v>2.89</v>
      </c>
      <c r="F53" s="82">
        <v>2.78</v>
      </c>
      <c r="G53" s="82">
        <v>2.67</v>
      </c>
      <c r="H53" s="82">
        <v>0</v>
      </c>
      <c r="I53" s="82">
        <v>0</v>
      </c>
      <c r="J53" s="82">
        <v>0</v>
      </c>
      <c r="K53" s="82">
        <v>0</v>
      </c>
      <c r="L53" s="82">
        <v>0</v>
      </c>
    </row>
    <row r="54" spans="1:17" ht="15" customHeight="1" outlineLevel="1" x14ac:dyDescent="0.25">
      <c r="A54" s="87" t="s">
        <v>318</v>
      </c>
      <c r="B54" s="81" t="s">
        <v>319</v>
      </c>
      <c r="C54" s="88">
        <v>2.7</v>
      </c>
      <c r="D54" s="82">
        <v>1.81</v>
      </c>
      <c r="E54" s="82">
        <v>1.66</v>
      </c>
      <c r="F54" s="82">
        <v>1.6</v>
      </c>
      <c r="G54" s="82">
        <v>1.54</v>
      </c>
      <c r="H54" s="82">
        <v>0</v>
      </c>
      <c r="I54" s="82">
        <v>0</v>
      </c>
      <c r="J54" s="82">
        <v>0</v>
      </c>
      <c r="K54" s="82">
        <v>0</v>
      </c>
      <c r="L54" s="82">
        <v>0</v>
      </c>
    </row>
    <row r="55" spans="1:17" ht="15" customHeight="1" outlineLevel="1" x14ac:dyDescent="0.25">
      <c r="A55" s="87" t="s">
        <v>320</v>
      </c>
      <c r="B55" s="81" t="s">
        <v>1446</v>
      </c>
      <c r="C55" s="88">
        <v>0.93</v>
      </c>
      <c r="D55" s="82">
        <v>0.26</v>
      </c>
      <c r="E55" s="82">
        <v>0.24</v>
      </c>
      <c r="F55" s="82">
        <v>0.23</v>
      </c>
      <c r="G55" s="82">
        <v>0.22</v>
      </c>
      <c r="H55" s="82">
        <v>0</v>
      </c>
      <c r="I55" s="82">
        <v>0</v>
      </c>
      <c r="J55" s="82">
        <v>0</v>
      </c>
      <c r="K55" s="82">
        <v>0</v>
      </c>
      <c r="L55" s="82">
        <v>0</v>
      </c>
    </row>
    <row r="56" spans="1:17" ht="30" customHeight="1" x14ac:dyDescent="0.25">
      <c r="A56" s="73">
        <v>6</v>
      </c>
      <c r="B56" s="74" t="s">
        <v>1449</v>
      </c>
      <c r="C56" s="75">
        <v>33.04</v>
      </c>
      <c r="D56" s="75">
        <v>30.74</v>
      </c>
      <c r="E56" s="75">
        <v>28.2</v>
      </c>
      <c r="F56" s="75">
        <v>27.12</v>
      </c>
      <c r="G56" s="75">
        <v>26.08</v>
      </c>
      <c r="H56" s="90">
        <v>25.08</v>
      </c>
      <c r="I56" s="75">
        <v>0</v>
      </c>
      <c r="J56" s="75">
        <v>0</v>
      </c>
      <c r="K56" s="75">
        <v>0</v>
      </c>
      <c r="L56" s="75">
        <v>0</v>
      </c>
      <c r="M56" s="76">
        <f>C56/D56-1</f>
        <v>7.4821080026024722E-2</v>
      </c>
      <c r="N56" s="77" t="e">
        <f>SUMIF([1]Фонд!$K:$K,$P56,[1]Фонд!$C:$C)</f>
        <v>#VALUE!</v>
      </c>
      <c r="O56" s="78" t="e">
        <f>SUMIF([1]Фонд!$K:$K,$P56,[1]Фонд!$AL:$AL)</f>
        <v>#VALUE!</v>
      </c>
      <c r="P56" s="77">
        <v>33.04</v>
      </c>
      <c r="Q56" s="86" t="s">
        <v>276</v>
      </c>
    </row>
    <row r="57" spans="1:17" ht="15" customHeight="1" outlineLevel="1" x14ac:dyDescent="0.25">
      <c r="A57" s="80" t="s">
        <v>310</v>
      </c>
      <c r="B57" s="81" t="s">
        <v>1430</v>
      </c>
      <c r="C57" s="276">
        <v>15.54</v>
      </c>
      <c r="D57" s="82">
        <v>5.0999999999999996</v>
      </c>
      <c r="E57" s="82">
        <v>4.68</v>
      </c>
      <c r="F57" s="82">
        <v>4.4800000000000004</v>
      </c>
      <c r="G57" s="82">
        <v>4.32</v>
      </c>
      <c r="H57" s="82">
        <v>0</v>
      </c>
      <c r="I57" s="82">
        <v>0</v>
      </c>
      <c r="J57" s="82">
        <v>0</v>
      </c>
      <c r="K57" s="82">
        <v>0</v>
      </c>
      <c r="L57" s="82">
        <v>0</v>
      </c>
    </row>
    <row r="58" spans="1:17" ht="15" customHeight="1" outlineLevel="1" x14ac:dyDescent="0.25">
      <c r="A58" s="87" t="s">
        <v>312</v>
      </c>
      <c r="B58" s="81" t="s">
        <v>1431</v>
      </c>
      <c r="C58" s="277"/>
      <c r="D58" s="82">
        <v>6.59</v>
      </c>
      <c r="E58" s="82">
        <v>6.05</v>
      </c>
      <c r="F58" s="82">
        <v>5.83</v>
      </c>
      <c r="G58" s="82">
        <v>5.61</v>
      </c>
      <c r="H58" s="82">
        <v>0</v>
      </c>
      <c r="I58" s="82">
        <v>0</v>
      </c>
      <c r="J58" s="82">
        <v>0</v>
      </c>
      <c r="K58" s="82">
        <v>0</v>
      </c>
      <c r="L58" s="82">
        <v>0</v>
      </c>
    </row>
    <row r="59" spans="1:17" ht="15" customHeight="1" outlineLevel="1" x14ac:dyDescent="0.25">
      <c r="A59" s="87" t="s">
        <v>314</v>
      </c>
      <c r="B59" s="81" t="s">
        <v>218</v>
      </c>
      <c r="C59" s="88">
        <v>5.0599999999999996</v>
      </c>
      <c r="D59" s="82">
        <v>8.98</v>
      </c>
      <c r="E59" s="82">
        <v>8.24</v>
      </c>
      <c r="F59" s="82">
        <v>7.93</v>
      </c>
      <c r="G59" s="82">
        <v>7.62</v>
      </c>
      <c r="H59" s="82">
        <v>0</v>
      </c>
      <c r="I59" s="82">
        <v>0</v>
      </c>
      <c r="J59" s="82">
        <v>0</v>
      </c>
      <c r="K59" s="82">
        <v>0</v>
      </c>
      <c r="L59" s="82">
        <v>0</v>
      </c>
    </row>
    <row r="60" spans="1:17" ht="15" customHeight="1" outlineLevel="1" x14ac:dyDescent="0.25">
      <c r="A60" s="87" t="s">
        <v>1432</v>
      </c>
      <c r="B60" s="81" t="s">
        <v>1433</v>
      </c>
      <c r="C60" s="88">
        <v>1.53</v>
      </c>
      <c r="D60" s="82" t="s">
        <v>211</v>
      </c>
      <c r="E60" s="82" t="s">
        <v>211</v>
      </c>
      <c r="F60" s="82" t="s">
        <v>211</v>
      </c>
      <c r="G60" s="82" t="s">
        <v>211</v>
      </c>
      <c r="H60" s="82" t="s">
        <v>211</v>
      </c>
      <c r="I60" s="82" t="s">
        <v>211</v>
      </c>
      <c r="J60" s="82" t="s">
        <v>211</v>
      </c>
      <c r="K60" s="82" t="s">
        <v>211</v>
      </c>
      <c r="L60" s="82" t="s">
        <v>211</v>
      </c>
    </row>
    <row r="61" spans="1:17" ht="15" customHeight="1" outlineLevel="1" x14ac:dyDescent="0.25">
      <c r="A61" s="87" t="s">
        <v>1434</v>
      </c>
      <c r="B61" s="81" t="s">
        <v>1435</v>
      </c>
      <c r="C61" s="88">
        <v>0.32</v>
      </c>
      <c r="D61" s="82" t="s">
        <v>211</v>
      </c>
      <c r="E61" s="82" t="s">
        <v>211</v>
      </c>
      <c r="F61" s="82" t="s">
        <v>211</v>
      </c>
      <c r="G61" s="82" t="s">
        <v>211</v>
      </c>
      <c r="H61" s="82" t="s">
        <v>211</v>
      </c>
      <c r="I61" s="82" t="s">
        <v>211</v>
      </c>
      <c r="J61" s="82" t="s">
        <v>211</v>
      </c>
      <c r="K61" s="82" t="s">
        <v>211</v>
      </c>
      <c r="L61" s="82" t="s">
        <v>211</v>
      </c>
    </row>
    <row r="62" spans="1:17" ht="15" customHeight="1" outlineLevel="1" x14ac:dyDescent="0.25">
      <c r="A62" s="87" t="s">
        <v>1437</v>
      </c>
      <c r="B62" s="81" t="s">
        <v>325</v>
      </c>
      <c r="C62" s="88">
        <v>0.59</v>
      </c>
      <c r="D62" s="82" t="s">
        <v>211</v>
      </c>
      <c r="E62" s="82" t="s">
        <v>211</v>
      </c>
      <c r="F62" s="82" t="s">
        <v>211</v>
      </c>
      <c r="G62" s="82" t="s">
        <v>211</v>
      </c>
      <c r="H62" s="82" t="s">
        <v>211</v>
      </c>
      <c r="I62" s="82" t="s">
        <v>211</v>
      </c>
      <c r="J62" s="82" t="s">
        <v>211</v>
      </c>
      <c r="K62" s="82" t="s">
        <v>211</v>
      </c>
      <c r="L62" s="82" t="s">
        <v>211</v>
      </c>
    </row>
    <row r="63" spans="1:17" ht="15" customHeight="1" outlineLevel="1" x14ac:dyDescent="0.25">
      <c r="A63" s="87" t="s">
        <v>316</v>
      </c>
      <c r="B63" s="81" t="s">
        <v>221</v>
      </c>
      <c r="C63" s="88">
        <v>5.01</v>
      </c>
      <c r="D63" s="82">
        <v>6.92</v>
      </c>
      <c r="E63" s="82">
        <v>6.34</v>
      </c>
      <c r="F63" s="82">
        <v>6.1</v>
      </c>
      <c r="G63" s="82">
        <v>5.86</v>
      </c>
      <c r="H63" s="82">
        <v>0</v>
      </c>
      <c r="I63" s="82">
        <v>0</v>
      </c>
      <c r="J63" s="82">
        <v>0</v>
      </c>
      <c r="K63" s="82">
        <v>0</v>
      </c>
      <c r="L63" s="82">
        <v>0</v>
      </c>
    </row>
    <row r="64" spans="1:17" ht="15" customHeight="1" outlineLevel="1" x14ac:dyDescent="0.25">
      <c r="A64" s="87" t="s">
        <v>317</v>
      </c>
      <c r="B64" s="81" t="s">
        <v>1439</v>
      </c>
      <c r="C64" s="88">
        <v>4.99</v>
      </c>
      <c r="D64" s="82">
        <v>3.15</v>
      </c>
      <c r="E64" s="82">
        <v>2.89</v>
      </c>
      <c r="F64" s="82">
        <v>2.78</v>
      </c>
      <c r="G64" s="82">
        <v>2.67</v>
      </c>
      <c r="H64" s="82">
        <v>0</v>
      </c>
      <c r="I64" s="82">
        <v>0</v>
      </c>
      <c r="J64" s="82">
        <v>0</v>
      </c>
      <c r="K64" s="82">
        <v>0</v>
      </c>
      <c r="L64" s="82">
        <v>0</v>
      </c>
    </row>
    <row r="65" spans="1:18" ht="30" customHeight="1" x14ac:dyDescent="0.25">
      <c r="A65" s="73">
        <v>7</v>
      </c>
      <c r="B65" s="74" t="s">
        <v>1450</v>
      </c>
      <c r="C65" s="75">
        <v>33.17</v>
      </c>
      <c r="D65" s="75">
        <v>31</v>
      </c>
      <c r="E65" s="75">
        <v>28.44</v>
      </c>
      <c r="F65" s="75">
        <v>27.35</v>
      </c>
      <c r="G65" s="75">
        <v>26.3</v>
      </c>
      <c r="H65" s="75">
        <v>25.29</v>
      </c>
      <c r="I65" s="75">
        <v>23.45</v>
      </c>
      <c r="J65" s="75">
        <v>19.64</v>
      </c>
      <c r="K65" s="75">
        <v>0</v>
      </c>
      <c r="L65" s="75">
        <v>0</v>
      </c>
      <c r="M65" s="76">
        <f>C65/D65-1</f>
        <v>7.0000000000000062E-2</v>
      </c>
      <c r="N65" s="77" t="e">
        <f>SUM(N66:N68)</f>
        <v>#VALUE!</v>
      </c>
      <c r="O65" s="78" t="e">
        <f>SUM(O66:O68)</f>
        <v>#VALUE!</v>
      </c>
      <c r="P65" s="79"/>
    </row>
    <row r="66" spans="1:18" ht="15" customHeight="1" outlineLevel="1" x14ac:dyDescent="0.25">
      <c r="A66" s="80" t="s">
        <v>310</v>
      </c>
      <c r="B66" s="81" t="s">
        <v>1430</v>
      </c>
      <c r="C66" s="276">
        <v>13.89</v>
      </c>
      <c r="D66" s="82">
        <v>5.0999999999999996</v>
      </c>
      <c r="E66" s="82">
        <v>4.68</v>
      </c>
      <c r="F66" s="82">
        <v>4.4800000000000004</v>
      </c>
      <c r="G66" s="82">
        <v>4.32</v>
      </c>
      <c r="H66" s="82">
        <v>4.32</v>
      </c>
      <c r="I66" s="82">
        <v>4.32</v>
      </c>
      <c r="J66" s="82">
        <v>3.02</v>
      </c>
      <c r="K66" s="82">
        <v>0</v>
      </c>
      <c r="L66" s="82">
        <v>0</v>
      </c>
      <c r="N66" s="83" t="e">
        <f>SUMIF([1]Фонд!$K:$K,$P66,[1]Фонд!$C:$C)</f>
        <v>#VALUE!</v>
      </c>
      <c r="O66" s="84" t="e">
        <f>SUMIF([1]Фонд!$K:$K,$P66,[1]Фонд!$AL:$AL)</f>
        <v>#VALUE!</v>
      </c>
      <c r="P66" s="85">
        <v>33.17</v>
      </c>
      <c r="Q66" s="91" t="s">
        <v>276</v>
      </c>
      <c r="R66" s="89" t="s">
        <v>1451</v>
      </c>
    </row>
    <row r="67" spans="1:18" ht="15" customHeight="1" outlineLevel="1" x14ac:dyDescent="0.25">
      <c r="A67" s="87" t="s">
        <v>312</v>
      </c>
      <c r="B67" s="81" t="s">
        <v>1431</v>
      </c>
      <c r="C67" s="277"/>
      <c r="D67" s="82">
        <v>6.59</v>
      </c>
      <c r="E67" s="82">
        <v>6.05</v>
      </c>
      <c r="F67" s="82">
        <v>5.83</v>
      </c>
      <c r="G67" s="82">
        <v>5.61</v>
      </c>
      <c r="H67" s="82">
        <v>5.61</v>
      </c>
      <c r="I67" s="82">
        <v>4.8899999999999997</v>
      </c>
      <c r="J67" s="82">
        <v>4</v>
      </c>
      <c r="K67" s="82">
        <v>0</v>
      </c>
      <c r="L67" s="82">
        <v>0</v>
      </c>
      <c r="N67" s="83" t="e">
        <f>SUMIF([1]Фонд!$K:$K,$P67,[1]Фонд!$C:$C)</f>
        <v>#VALUE!</v>
      </c>
      <c r="O67" s="84" t="e">
        <f>SUMIF([1]Фонд!$K:$K,$P67,[1]Фонд!$AL:$AL)</f>
        <v>#VALUE!</v>
      </c>
      <c r="P67" s="85">
        <v>23.78</v>
      </c>
      <c r="Q67" s="91" t="s">
        <v>1436</v>
      </c>
    </row>
    <row r="68" spans="1:18" ht="15" customHeight="1" outlineLevel="1" x14ac:dyDescent="0.25">
      <c r="A68" s="87" t="s">
        <v>314</v>
      </c>
      <c r="B68" s="81" t="s">
        <v>218</v>
      </c>
      <c r="C68" s="88">
        <v>5.9</v>
      </c>
      <c r="D68" s="82">
        <v>8.98</v>
      </c>
      <c r="E68" s="82">
        <v>8.24</v>
      </c>
      <c r="F68" s="82">
        <v>7.93</v>
      </c>
      <c r="G68" s="82">
        <v>7.62</v>
      </c>
      <c r="H68" s="82">
        <v>7.16</v>
      </c>
      <c r="I68" s="82">
        <v>7.16</v>
      </c>
      <c r="J68" s="82">
        <v>6.16</v>
      </c>
      <c r="K68" s="82">
        <v>0</v>
      </c>
      <c r="L68" s="82">
        <v>0</v>
      </c>
      <c r="N68" s="83" t="e">
        <f>SUMIF([1]Фонд!$K:$K,$P68,[1]Фонд!$C:$C)</f>
        <v>#VALUE!</v>
      </c>
      <c r="O68" s="84" t="e">
        <f>SUMIF([1]Фонд!$K:$K,$P68,[1]Фонд!$AL:$AL)</f>
        <v>#VALUE!</v>
      </c>
      <c r="P68" s="85">
        <v>25.29</v>
      </c>
      <c r="Q68" s="89" t="s">
        <v>1438</v>
      </c>
    </row>
    <row r="69" spans="1:18" ht="15" customHeight="1" outlineLevel="1" x14ac:dyDescent="0.25">
      <c r="A69" s="87" t="s">
        <v>1432</v>
      </c>
      <c r="B69" s="81" t="s">
        <v>1433</v>
      </c>
      <c r="C69" s="88">
        <v>1.53</v>
      </c>
      <c r="D69" s="82" t="s">
        <v>211</v>
      </c>
      <c r="E69" s="82" t="s">
        <v>211</v>
      </c>
      <c r="F69" s="82" t="s">
        <v>211</v>
      </c>
      <c r="G69" s="82" t="s">
        <v>211</v>
      </c>
      <c r="H69" s="82" t="s">
        <v>211</v>
      </c>
      <c r="I69" s="82" t="s">
        <v>211</v>
      </c>
      <c r="J69" s="82" t="s">
        <v>211</v>
      </c>
      <c r="K69" s="82" t="s">
        <v>211</v>
      </c>
      <c r="L69" s="82" t="s">
        <v>211</v>
      </c>
    </row>
    <row r="70" spans="1:18" ht="15" customHeight="1" outlineLevel="1" x14ac:dyDescent="0.25">
      <c r="A70" s="87" t="s">
        <v>1434</v>
      </c>
      <c r="B70" s="81" t="s">
        <v>1435</v>
      </c>
      <c r="C70" s="88">
        <v>0.32</v>
      </c>
      <c r="D70" s="82" t="s">
        <v>211</v>
      </c>
      <c r="E70" s="82" t="s">
        <v>211</v>
      </c>
      <c r="F70" s="82" t="s">
        <v>211</v>
      </c>
      <c r="G70" s="82" t="s">
        <v>211</v>
      </c>
      <c r="H70" s="82" t="s">
        <v>211</v>
      </c>
      <c r="I70" s="82" t="s">
        <v>211</v>
      </c>
      <c r="J70" s="82" t="s">
        <v>211</v>
      </c>
      <c r="K70" s="82" t="s">
        <v>211</v>
      </c>
      <c r="L70" s="82" t="s">
        <v>211</v>
      </c>
    </row>
    <row r="71" spans="1:18" ht="15" customHeight="1" outlineLevel="1" x14ac:dyDescent="0.25">
      <c r="A71" s="87" t="s">
        <v>1437</v>
      </c>
      <c r="B71" s="81" t="s">
        <v>325</v>
      </c>
      <c r="C71" s="88">
        <v>0.6</v>
      </c>
      <c r="D71" s="82" t="s">
        <v>211</v>
      </c>
      <c r="E71" s="82" t="s">
        <v>211</v>
      </c>
      <c r="F71" s="82" t="s">
        <v>211</v>
      </c>
      <c r="G71" s="82" t="s">
        <v>211</v>
      </c>
      <c r="H71" s="82" t="s">
        <v>211</v>
      </c>
      <c r="I71" s="82" t="s">
        <v>211</v>
      </c>
      <c r="J71" s="82" t="s">
        <v>211</v>
      </c>
      <c r="K71" s="82" t="s">
        <v>211</v>
      </c>
      <c r="L71" s="82" t="s">
        <v>211</v>
      </c>
    </row>
    <row r="72" spans="1:18" ht="15" customHeight="1" outlineLevel="1" x14ac:dyDescent="0.25">
      <c r="A72" s="87" t="s">
        <v>316</v>
      </c>
      <c r="B72" s="81" t="s">
        <v>221</v>
      </c>
      <c r="C72" s="88">
        <v>5.01</v>
      </c>
      <c r="D72" s="82">
        <v>6.92</v>
      </c>
      <c r="E72" s="82">
        <v>6.34</v>
      </c>
      <c r="F72" s="82">
        <v>6.1</v>
      </c>
      <c r="G72" s="82">
        <v>5.86</v>
      </c>
      <c r="H72" s="82">
        <v>5.31</v>
      </c>
      <c r="I72" s="82">
        <v>4.1900000000000004</v>
      </c>
      <c r="J72" s="82">
        <v>4.1900000000000004</v>
      </c>
      <c r="K72" s="82">
        <v>0</v>
      </c>
      <c r="L72" s="82">
        <v>0</v>
      </c>
    </row>
    <row r="73" spans="1:18" ht="15" customHeight="1" outlineLevel="1" x14ac:dyDescent="0.25">
      <c r="A73" s="87" t="s">
        <v>317</v>
      </c>
      <c r="B73" s="81" t="s">
        <v>1439</v>
      </c>
      <c r="C73" s="88">
        <v>4.99</v>
      </c>
      <c r="D73" s="82">
        <v>3.15</v>
      </c>
      <c r="E73" s="82">
        <v>2.89</v>
      </c>
      <c r="F73" s="82">
        <v>2.78</v>
      </c>
      <c r="G73" s="82">
        <v>2.67</v>
      </c>
      <c r="H73" s="82">
        <v>2.67</v>
      </c>
      <c r="I73" s="82">
        <v>2.67</v>
      </c>
      <c r="J73" s="82">
        <v>2.0499999999999998</v>
      </c>
      <c r="K73" s="82">
        <v>0</v>
      </c>
      <c r="L73" s="82">
        <v>0</v>
      </c>
    </row>
    <row r="74" spans="1:18" ht="15" customHeight="1" outlineLevel="1" x14ac:dyDescent="0.25">
      <c r="A74" s="87" t="s">
        <v>318</v>
      </c>
      <c r="B74" s="81" t="s">
        <v>1446</v>
      </c>
      <c r="C74" s="88">
        <v>0.93</v>
      </c>
      <c r="D74" s="82">
        <v>0.26</v>
      </c>
      <c r="E74" s="82">
        <v>0.24</v>
      </c>
      <c r="F74" s="82">
        <v>0.23</v>
      </c>
      <c r="G74" s="82">
        <v>0.22</v>
      </c>
      <c r="H74" s="82">
        <v>0.22</v>
      </c>
      <c r="I74" s="82">
        <v>0.22</v>
      </c>
      <c r="J74" s="82">
        <v>0.22</v>
      </c>
      <c r="K74" s="82">
        <v>0</v>
      </c>
      <c r="L74" s="82">
        <v>0</v>
      </c>
    </row>
    <row r="75" spans="1:18" ht="30" customHeight="1" x14ac:dyDescent="0.25">
      <c r="A75" s="73">
        <v>8</v>
      </c>
      <c r="B75" s="74" t="s">
        <v>1452</v>
      </c>
      <c r="C75" s="75">
        <v>22.75</v>
      </c>
      <c r="D75" s="75">
        <v>22.75</v>
      </c>
      <c r="E75" s="75">
        <v>22.75</v>
      </c>
      <c r="F75" s="75">
        <v>21.88</v>
      </c>
      <c r="G75" s="75">
        <v>21.04</v>
      </c>
      <c r="H75" s="90">
        <v>20.23</v>
      </c>
      <c r="I75" s="75">
        <v>19.940000000000001</v>
      </c>
      <c r="J75" s="75">
        <v>16.02</v>
      </c>
      <c r="K75" s="75">
        <v>0</v>
      </c>
      <c r="L75" s="75">
        <v>0</v>
      </c>
      <c r="N75" s="77" t="e">
        <f>SUM(N76:N77)</f>
        <v>#VALUE!</v>
      </c>
      <c r="O75" s="78" t="e">
        <f>SUM(O76:O77)</f>
        <v>#VALUE!</v>
      </c>
      <c r="P75" s="79"/>
    </row>
    <row r="76" spans="1:18" ht="15" customHeight="1" outlineLevel="1" x14ac:dyDescent="0.25">
      <c r="A76" s="80" t="s">
        <v>310</v>
      </c>
      <c r="B76" s="81" t="s">
        <v>1430</v>
      </c>
      <c r="C76" s="276">
        <v>6.13</v>
      </c>
      <c r="D76" s="82">
        <v>3.58</v>
      </c>
      <c r="E76" s="82">
        <v>3.58</v>
      </c>
      <c r="F76" s="82">
        <v>3.45</v>
      </c>
      <c r="G76" s="82">
        <v>3.33</v>
      </c>
      <c r="H76" s="82">
        <v>0</v>
      </c>
      <c r="I76" s="82">
        <v>2.86</v>
      </c>
      <c r="J76" s="82">
        <v>0</v>
      </c>
      <c r="K76" s="82">
        <v>0</v>
      </c>
      <c r="L76" s="82">
        <v>0</v>
      </c>
      <c r="N76" s="83" t="e">
        <f>SUMIF([1]Фонд!$K:$K,$P76,[1]Фонд!$C:$C)</f>
        <v>#VALUE!</v>
      </c>
      <c r="O76" s="84" t="e">
        <f>SUMIF([1]Фонд!$K:$K,$P76,[1]Фонд!$AL:$AL)</f>
        <v>#VALUE!</v>
      </c>
      <c r="P76" s="83">
        <v>19.940000000000001</v>
      </c>
      <c r="Q76" s="89" t="s">
        <v>274</v>
      </c>
    </row>
    <row r="77" spans="1:18" ht="15" customHeight="1" outlineLevel="1" x14ac:dyDescent="0.25">
      <c r="A77" s="87" t="s">
        <v>312</v>
      </c>
      <c r="B77" s="81" t="s">
        <v>1431</v>
      </c>
      <c r="C77" s="277" t="s">
        <v>1443</v>
      </c>
      <c r="D77" s="82">
        <v>4.67</v>
      </c>
      <c r="E77" s="82">
        <v>4.67</v>
      </c>
      <c r="F77" s="82">
        <v>4.49</v>
      </c>
      <c r="G77" s="82">
        <v>4.3099999999999996</v>
      </c>
      <c r="H77" s="82">
        <v>0</v>
      </c>
      <c r="I77" s="82">
        <v>3.74</v>
      </c>
      <c r="J77" s="82">
        <v>3.25</v>
      </c>
      <c r="K77" s="82">
        <v>0</v>
      </c>
      <c r="L77" s="82">
        <v>0</v>
      </c>
      <c r="N77" s="83" t="e">
        <f>SUMIF([1]Фонд!$K:$K,$P77,[1]Фонд!$C:$C)</f>
        <v>#VALUE!</v>
      </c>
      <c r="O77" s="84" t="e">
        <f>SUMIF([1]Фонд!$K:$K,$P77,[1]Фонд!$AL:$AL)</f>
        <v>#VALUE!</v>
      </c>
      <c r="P77" s="83">
        <v>16.02</v>
      </c>
      <c r="Q77" s="89" t="s">
        <v>274</v>
      </c>
    </row>
    <row r="78" spans="1:18" ht="15" customHeight="1" outlineLevel="1" x14ac:dyDescent="0.25">
      <c r="A78" s="87" t="s">
        <v>314</v>
      </c>
      <c r="B78" s="81" t="s">
        <v>218</v>
      </c>
      <c r="C78" s="82">
        <v>7.75</v>
      </c>
      <c r="D78" s="82">
        <v>7.75</v>
      </c>
      <c r="E78" s="82">
        <v>7.75</v>
      </c>
      <c r="F78" s="82">
        <v>7.45</v>
      </c>
      <c r="G78" s="82">
        <v>7.16</v>
      </c>
      <c r="H78" s="82">
        <v>0</v>
      </c>
      <c r="I78" s="82">
        <v>6.5</v>
      </c>
      <c r="J78" s="82">
        <v>6.72</v>
      </c>
      <c r="K78" s="82">
        <v>0</v>
      </c>
      <c r="L78" s="82">
        <v>0</v>
      </c>
    </row>
    <row r="79" spans="1:18" ht="15" customHeight="1" outlineLevel="1" x14ac:dyDescent="0.25">
      <c r="A79" s="87" t="s">
        <v>316</v>
      </c>
      <c r="B79" s="81" t="s">
        <v>1433</v>
      </c>
      <c r="C79" s="82">
        <v>1.53</v>
      </c>
      <c r="D79" s="82" t="s">
        <v>211</v>
      </c>
      <c r="E79" s="82" t="s">
        <v>211</v>
      </c>
      <c r="F79" s="82" t="s">
        <v>211</v>
      </c>
      <c r="G79" s="82" t="s">
        <v>211</v>
      </c>
      <c r="H79" s="82" t="s">
        <v>211</v>
      </c>
      <c r="I79" s="82" t="s">
        <v>211</v>
      </c>
      <c r="J79" s="82" t="s">
        <v>211</v>
      </c>
      <c r="K79" s="82" t="s">
        <v>211</v>
      </c>
      <c r="L79" s="82" t="s">
        <v>211</v>
      </c>
    </row>
    <row r="80" spans="1:18" ht="15" customHeight="1" outlineLevel="1" x14ac:dyDescent="0.25">
      <c r="A80" s="87" t="s">
        <v>317</v>
      </c>
      <c r="B80" s="81" t="s">
        <v>1435</v>
      </c>
      <c r="C80" s="82">
        <v>0.18</v>
      </c>
      <c r="D80" s="82" t="s">
        <v>211</v>
      </c>
      <c r="E80" s="82" t="s">
        <v>211</v>
      </c>
      <c r="F80" s="82" t="s">
        <v>211</v>
      </c>
      <c r="G80" s="82" t="s">
        <v>211</v>
      </c>
      <c r="H80" s="82" t="s">
        <v>211</v>
      </c>
      <c r="I80" s="82" t="s">
        <v>211</v>
      </c>
      <c r="J80" s="82" t="s">
        <v>211</v>
      </c>
      <c r="K80" s="82" t="s">
        <v>211</v>
      </c>
      <c r="L80" s="82" t="s">
        <v>211</v>
      </c>
    </row>
    <row r="81" spans="1:17" ht="15" customHeight="1" outlineLevel="1" x14ac:dyDescent="0.25">
      <c r="A81" s="87" t="s">
        <v>318</v>
      </c>
      <c r="B81" s="81" t="s">
        <v>325</v>
      </c>
      <c r="C81" s="82">
        <v>0.41</v>
      </c>
      <c r="D81" s="82" t="s">
        <v>211</v>
      </c>
      <c r="E81" s="82" t="s">
        <v>211</v>
      </c>
      <c r="F81" s="82" t="s">
        <v>211</v>
      </c>
      <c r="G81" s="82" t="s">
        <v>211</v>
      </c>
      <c r="H81" s="82" t="s">
        <v>211</v>
      </c>
      <c r="I81" s="82" t="s">
        <v>211</v>
      </c>
      <c r="J81" s="82" t="s">
        <v>211</v>
      </c>
      <c r="K81" s="82" t="s">
        <v>211</v>
      </c>
      <c r="L81" s="82" t="s">
        <v>211</v>
      </c>
    </row>
    <row r="82" spans="1:17" ht="15" customHeight="1" outlineLevel="1" x14ac:dyDescent="0.25">
      <c r="A82" s="87" t="s">
        <v>320</v>
      </c>
      <c r="B82" s="81" t="s">
        <v>221</v>
      </c>
      <c r="C82" s="82">
        <v>4.5199999999999996</v>
      </c>
      <c r="D82" s="82">
        <v>4.5199999999999996</v>
      </c>
      <c r="E82" s="82">
        <v>4.5199999999999996</v>
      </c>
      <c r="F82" s="82">
        <v>4.3499999999999996</v>
      </c>
      <c r="G82" s="82">
        <v>4.1900000000000004</v>
      </c>
      <c r="H82" s="82">
        <v>0</v>
      </c>
      <c r="I82" s="82">
        <v>4.17</v>
      </c>
      <c r="J82" s="82">
        <v>4</v>
      </c>
      <c r="K82" s="82">
        <v>0</v>
      </c>
      <c r="L82" s="82">
        <v>0</v>
      </c>
    </row>
    <row r="83" spans="1:17" ht="15" customHeight="1" outlineLevel="1" x14ac:dyDescent="0.25">
      <c r="A83" s="87" t="s">
        <v>322</v>
      </c>
      <c r="B83" s="81" t="s">
        <v>1439</v>
      </c>
      <c r="C83" s="82">
        <v>2.23</v>
      </c>
      <c r="D83" s="82">
        <v>2.23</v>
      </c>
      <c r="E83" s="82">
        <v>2.23</v>
      </c>
      <c r="F83" s="82">
        <v>2.14</v>
      </c>
      <c r="G83" s="82">
        <v>2.0499999999999998</v>
      </c>
      <c r="H83" s="82">
        <v>0</v>
      </c>
      <c r="I83" s="82">
        <v>2.67</v>
      </c>
      <c r="J83" s="82">
        <v>2.0499999999999998</v>
      </c>
      <c r="K83" s="82">
        <v>0</v>
      </c>
      <c r="L83" s="82">
        <v>0</v>
      </c>
    </row>
    <row r="84" spans="1:17" ht="30" customHeight="1" x14ac:dyDescent="0.25">
      <c r="A84" s="73">
        <v>9</v>
      </c>
      <c r="B84" s="74" t="s">
        <v>1453</v>
      </c>
      <c r="C84" s="75">
        <v>26.91</v>
      </c>
      <c r="D84" s="75">
        <v>25.05</v>
      </c>
      <c r="E84" s="75">
        <v>22.98</v>
      </c>
      <c r="F84" s="75">
        <v>22.1</v>
      </c>
      <c r="G84" s="75">
        <v>21.25</v>
      </c>
      <c r="H84" s="75">
        <v>20.440000000000001</v>
      </c>
      <c r="I84" s="75">
        <v>19.37</v>
      </c>
      <c r="J84" s="75">
        <v>16.23</v>
      </c>
      <c r="K84" s="75">
        <v>16.02</v>
      </c>
      <c r="L84" s="75">
        <v>15</v>
      </c>
      <c r="M84" s="76">
        <f>C84/D84-1</f>
        <v>7.4251497005987988E-2</v>
      </c>
      <c r="N84" s="77" t="e">
        <f>SUM(N85:N87)</f>
        <v>#VALUE!</v>
      </c>
      <c r="O84" s="78" t="e">
        <f>SUM(O85:O87)</f>
        <v>#VALUE!</v>
      </c>
      <c r="P84" s="79"/>
    </row>
    <row r="85" spans="1:17" ht="15" customHeight="1" outlineLevel="1" x14ac:dyDescent="0.25">
      <c r="A85" s="80" t="s">
        <v>310</v>
      </c>
      <c r="B85" s="81" t="s">
        <v>1430</v>
      </c>
      <c r="C85" s="276">
        <v>7.81</v>
      </c>
      <c r="D85" s="82">
        <v>3.9</v>
      </c>
      <c r="E85" s="82">
        <v>3.58</v>
      </c>
      <c r="F85" s="82">
        <v>3.44</v>
      </c>
      <c r="G85" s="82">
        <v>3.32</v>
      </c>
      <c r="H85" s="82">
        <v>3.11</v>
      </c>
      <c r="I85" s="82">
        <v>2.86</v>
      </c>
      <c r="J85" s="82">
        <v>0</v>
      </c>
      <c r="K85" s="82">
        <v>0</v>
      </c>
      <c r="L85" s="82">
        <v>0</v>
      </c>
      <c r="N85" s="83" t="e">
        <f>SUMIF([1]Фонд!$K:$K,$P85,[1]Фонд!$C:$C)</f>
        <v>#VALUE!</v>
      </c>
      <c r="O85" s="84" t="e">
        <f>SUMIF([1]Фонд!$K:$K,$P85,[1]Фонд!$AL:$AL)</f>
        <v>#VALUE!</v>
      </c>
      <c r="P85" s="83">
        <v>26.91</v>
      </c>
      <c r="Q85" s="86" t="s">
        <v>276</v>
      </c>
    </row>
    <row r="86" spans="1:17" ht="15" customHeight="1" outlineLevel="1" x14ac:dyDescent="0.25">
      <c r="A86" s="87" t="s">
        <v>312</v>
      </c>
      <c r="B86" s="81" t="s">
        <v>1431</v>
      </c>
      <c r="C86" s="277"/>
      <c r="D86" s="82">
        <v>5.09</v>
      </c>
      <c r="E86" s="82">
        <v>4.67</v>
      </c>
      <c r="F86" s="82">
        <v>4.49</v>
      </c>
      <c r="G86" s="82">
        <v>4.3099999999999996</v>
      </c>
      <c r="H86" s="82">
        <v>4.0599999999999996</v>
      </c>
      <c r="I86" s="82">
        <v>3.74</v>
      </c>
      <c r="J86" s="82">
        <v>3.25</v>
      </c>
      <c r="K86" s="82">
        <v>3.25</v>
      </c>
      <c r="L86" s="82">
        <v>3</v>
      </c>
      <c r="N86" s="83" t="e">
        <f>SUMIF([1]Фонд!$K:$K,$P86,[1]Фонд!$C:$C)</f>
        <v>#VALUE!</v>
      </c>
      <c r="O86" s="84" t="e">
        <f>SUMIF([1]Фонд!$K:$K,$P86,[1]Фонд!$AL:$AL)</f>
        <v>#VALUE!</v>
      </c>
      <c r="P86" s="83">
        <v>15</v>
      </c>
      <c r="Q86" s="89" t="s">
        <v>274</v>
      </c>
    </row>
    <row r="87" spans="1:17" ht="15" customHeight="1" outlineLevel="1" x14ac:dyDescent="0.25">
      <c r="A87" s="87" t="s">
        <v>314</v>
      </c>
      <c r="B87" s="81" t="s">
        <v>218</v>
      </c>
      <c r="C87" s="88">
        <v>8.4499999999999993</v>
      </c>
      <c r="D87" s="82">
        <v>8.4499999999999993</v>
      </c>
      <c r="E87" s="82">
        <v>7.75</v>
      </c>
      <c r="F87" s="82">
        <v>7.45</v>
      </c>
      <c r="G87" s="82">
        <v>7.16</v>
      </c>
      <c r="H87" s="82">
        <v>7</v>
      </c>
      <c r="I87" s="82">
        <v>6.5</v>
      </c>
      <c r="J87" s="82">
        <v>6.71</v>
      </c>
      <c r="K87" s="82">
        <v>6.5</v>
      </c>
      <c r="L87" s="82">
        <v>5.73</v>
      </c>
      <c r="N87" s="83" t="e">
        <f>SUMIF([1]Фонд!$K:$K,$P87,[1]Фонд!$C:$C)</f>
        <v>#VALUE!</v>
      </c>
      <c r="O87" s="84" t="e">
        <f>SUMIF([1]Фонд!$K:$K,$P87,[1]Фонд!$AL:$AL)</f>
        <v>#VALUE!</v>
      </c>
      <c r="P87" s="83">
        <v>16.23</v>
      </c>
      <c r="Q87" s="89" t="s">
        <v>274</v>
      </c>
    </row>
    <row r="88" spans="1:17" ht="15" customHeight="1" outlineLevel="1" x14ac:dyDescent="0.25">
      <c r="A88" s="87" t="s">
        <v>1432</v>
      </c>
      <c r="B88" s="81" t="s">
        <v>1433</v>
      </c>
      <c r="C88" s="88">
        <v>1.53</v>
      </c>
      <c r="D88" s="82" t="s">
        <v>211</v>
      </c>
      <c r="E88" s="82" t="s">
        <v>211</v>
      </c>
      <c r="F88" s="82" t="s">
        <v>211</v>
      </c>
      <c r="G88" s="82" t="s">
        <v>211</v>
      </c>
      <c r="H88" s="82" t="s">
        <v>211</v>
      </c>
      <c r="I88" s="82" t="s">
        <v>211</v>
      </c>
      <c r="J88" s="82" t="s">
        <v>211</v>
      </c>
      <c r="K88" s="82" t="s">
        <v>211</v>
      </c>
      <c r="L88" s="82" t="s">
        <v>211</v>
      </c>
    </row>
    <row r="89" spans="1:17" ht="15" customHeight="1" outlineLevel="1" x14ac:dyDescent="0.25">
      <c r="A89" s="87" t="s">
        <v>1434</v>
      </c>
      <c r="B89" s="81" t="s">
        <v>1435</v>
      </c>
      <c r="C89" s="88">
        <v>0.18</v>
      </c>
      <c r="D89" s="82" t="s">
        <v>211</v>
      </c>
      <c r="E89" s="82" t="s">
        <v>211</v>
      </c>
      <c r="F89" s="82" t="s">
        <v>211</v>
      </c>
      <c r="G89" s="82" t="s">
        <v>211</v>
      </c>
      <c r="H89" s="82" t="s">
        <v>211</v>
      </c>
      <c r="I89" s="82" t="s">
        <v>211</v>
      </c>
      <c r="J89" s="82" t="s">
        <v>211</v>
      </c>
      <c r="K89" s="82" t="s">
        <v>211</v>
      </c>
      <c r="L89" s="82" t="s">
        <v>211</v>
      </c>
    </row>
    <row r="90" spans="1:17" ht="15" customHeight="1" outlineLevel="1" x14ac:dyDescent="0.25">
      <c r="A90" s="87" t="s">
        <v>1437</v>
      </c>
      <c r="B90" s="81" t="s">
        <v>325</v>
      </c>
      <c r="C90" s="88">
        <v>0.48</v>
      </c>
      <c r="D90" s="82" t="s">
        <v>211</v>
      </c>
      <c r="E90" s="82" t="s">
        <v>211</v>
      </c>
      <c r="F90" s="82" t="s">
        <v>211</v>
      </c>
      <c r="G90" s="82" t="s">
        <v>211</v>
      </c>
      <c r="H90" s="82" t="s">
        <v>211</v>
      </c>
      <c r="I90" s="82" t="s">
        <v>211</v>
      </c>
      <c r="J90" s="82" t="s">
        <v>211</v>
      </c>
      <c r="K90" s="82" t="s">
        <v>211</v>
      </c>
      <c r="L90" s="82" t="s">
        <v>211</v>
      </c>
    </row>
    <row r="91" spans="1:17" ht="15" customHeight="1" outlineLevel="1" x14ac:dyDescent="0.25">
      <c r="A91" s="87" t="s">
        <v>316</v>
      </c>
      <c r="B91" s="81" t="s">
        <v>221</v>
      </c>
      <c r="C91" s="88">
        <v>4.93</v>
      </c>
      <c r="D91" s="82">
        <v>4.93</v>
      </c>
      <c r="E91" s="82">
        <v>4.5199999999999996</v>
      </c>
      <c r="F91" s="82">
        <v>4.3499999999999996</v>
      </c>
      <c r="G91" s="82">
        <v>4.1900000000000004</v>
      </c>
      <c r="H91" s="82">
        <v>4</v>
      </c>
      <c r="I91" s="82">
        <v>4</v>
      </c>
      <c r="J91" s="82">
        <v>4</v>
      </c>
      <c r="K91" s="82">
        <v>4</v>
      </c>
      <c r="L91" s="82">
        <v>4</v>
      </c>
    </row>
    <row r="92" spans="1:17" ht="15" customHeight="1" outlineLevel="1" x14ac:dyDescent="0.25">
      <c r="A92" s="87" t="s">
        <v>317</v>
      </c>
      <c r="B92" s="81" t="s">
        <v>1439</v>
      </c>
      <c r="C92" s="88">
        <v>2.6</v>
      </c>
      <c r="D92" s="82">
        <v>2.42</v>
      </c>
      <c r="E92" s="82">
        <v>2.2200000000000002</v>
      </c>
      <c r="F92" s="82">
        <v>2.14</v>
      </c>
      <c r="G92" s="82">
        <v>2.0499999999999998</v>
      </c>
      <c r="H92" s="82">
        <v>2.0499999999999998</v>
      </c>
      <c r="I92" s="82">
        <v>2.0499999999999998</v>
      </c>
      <c r="J92" s="82">
        <v>2.0499999999999998</v>
      </c>
      <c r="K92" s="82">
        <v>2.0499999999999998</v>
      </c>
      <c r="L92" s="82">
        <v>2.0499999999999998</v>
      </c>
    </row>
    <row r="93" spans="1:17" ht="15" customHeight="1" outlineLevel="1" x14ac:dyDescent="0.25">
      <c r="A93" s="87" t="s">
        <v>318</v>
      </c>
      <c r="B93" s="81" t="s">
        <v>1446</v>
      </c>
      <c r="C93" s="88">
        <v>0.93</v>
      </c>
      <c r="D93" s="82">
        <v>0.26</v>
      </c>
      <c r="E93" s="82">
        <v>0.24</v>
      </c>
      <c r="F93" s="82">
        <v>0.23</v>
      </c>
      <c r="G93" s="82">
        <v>0.22</v>
      </c>
      <c r="H93" s="82">
        <v>0.22</v>
      </c>
      <c r="I93" s="82">
        <v>0.22</v>
      </c>
      <c r="J93" s="82">
        <v>0.22</v>
      </c>
      <c r="K93" s="82">
        <v>0.22</v>
      </c>
      <c r="L93" s="82">
        <v>0.22</v>
      </c>
    </row>
    <row r="94" spans="1:17" ht="30" customHeight="1" x14ac:dyDescent="0.25">
      <c r="A94" s="73">
        <v>10</v>
      </c>
      <c r="B94" s="74" t="s">
        <v>1454</v>
      </c>
      <c r="C94" s="75" t="s">
        <v>1443</v>
      </c>
      <c r="D94" s="75" t="s">
        <v>1443</v>
      </c>
      <c r="E94" s="75" t="s">
        <v>1443</v>
      </c>
      <c r="F94" s="75" t="s">
        <v>1443</v>
      </c>
      <c r="G94" s="75">
        <v>0</v>
      </c>
      <c r="H94" s="90">
        <v>16.02</v>
      </c>
      <c r="I94" s="75">
        <v>0</v>
      </c>
      <c r="J94" s="75">
        <v>0</v>
      </c>
      <c r="K94" s="75">
        <v>0</v>
      </c>
      <c r="L94" s="75">
        <v>0</v>
      </c>
    </row>
    <row r="95" spans="1:17" ht="30" customHeight="1" x14ac:dyDescent="0.25">
      <c r="A95" s="73">
        <v>11</v>
      </c>
      <c r="B95" s="74" t="s">
        <v>1455</v>
      </c>
      <c r="C95" s="75" t="s">
        <v>1443</v>
      </c>
      <c r="D95" s="75" t="s">
        <v>1443</v>
      </c>
      <c r="E95" s="75" t="s">
        <v>1443</v>
      </c>
      <c r="F95" s="75" t="s">
        <v>1443</v>
      </c>
      <c r="G95" s="75">
        <v>0</v>
      </c>
      <c r="H95" s="90">
        <v>16.23</v>
      </c>
      <c r="I95" s="75">
        <v>0</v>
      </c>
      <c r="J95" s="75">
        <v>0</v>
      </c>
      <c r="K95" s="75">
        <v>0</v>
      </c>
      <c r="L95" s="75">
        <v>0</v>
      </c>
    </row>
    <row r="96" spans="1:17" ht="12" customHeight="1" x14ac:dyDescent="0.25">
      <c r="N96" s="92" t="e">
        <f>SUM(N4,N25,N45,N56,N65,N75,N84)</f>
        <v>#VALUE!</v>
      </c>
      <c r="O96" s="93" t="e">
        <f>SUM(O4,O25,O45,O56,O65,O75,O84)</f>
        <v>#VALUE!</v>
      </c>
    </row>
    <row r="97" spans="14:15" ht="12" customHeight="1" x14ac:dyDescent="0.25">
      <c r="N97" s="94" t="s">
        <v>1456</v>
      </c>
      <c r="O97" s="94" t="s">
        <v>1457</v>
      </c>
    </row>
  </sheetData>
  <autoFilter ref="A3:L3"/>
  <mergeCells count="16">
    <mergeCell ref="C85:C86"/>
    <mergeCell ref="C5:C6"/>
    <mergeCell ref="C26:C27"/>
    <mergeCell ref="C46:C47"/>
    <mergeCell ref="C57:C58"/>
    <mergeCell ref="C66:C67"/>
    <mergeCell ref="C76:C77"/>
    <mergeCell ref="A1:L1"/>
    <mergeCell ref="N1:N3"/>
    <mergeCell ref="O1:O3"/>
    <mergeCell ref="P1:P3"/>
    <mergeCell ref="Q1:Q3"/>
    <mergeCell ref="A2:A3"/>
    <mergeCell ref="B2:B3"/>
    <mergeCell ref="C2:L2"/>
    <mergeCell ref="M2:M3"/>
  </mergeCells>
  <pageMargins left="0.25" right="0.25" top="0.75" bottom="0.75" header="0.3" footer="0.3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T49"/>
  <sheetViews>
    <sheetView zoomScaleNormal="100" workbookViewId="0">
      <pane xSplit="2" ySplit="4" topLeftCell="H10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Col="1" x14ac:dyDescent="0.25"/>
  <cols>
    <col min="1" max="1" width="5.7109375" style="1" customWidth="1"/>
    <col min="2" max="2" width="50.7109375" style="1" customWidth="1"/>
    <col min="3" max="6" width="10.7109375" style="1" customWidth="1"/>
    <col min="7" max="9" width="8.7109375" style="1" customWidth="1"/>
    <col min="10" max="36" width="8.7109375" style="2" customWidth="1"/>
    <col min="37" max="39" width="8.7109375" style="1" customWidth="1"/>
    <col min="40" max="40" width="8.7109375" style="1" hidden="1" customWidth="1" outlineLevel="1"/>
    <col min="41" max="41" width="8.7109375" style="1" customWidth="1" collapsed="1"/>
    <col min="42" max="42" width="8.7109375" style="1" customWidth="1"/>
    <col min="43" max="44" width="8.7109375" style="2" customWidth="1"/>
    <col min="45" max="45" width="8.7109375" style="1" customWidth="1"/>
    <col min="46" max="46" width="12.7109375" style="1" customWidth="1"/>
    <col min="47" max="47" width="11.7109375" style="1" bestFit="1" customWidth="1"/>
    <col min="48" max="16384" width="10.7109375" style="1"/>
  </cols>
  <sheetData>
    <row r="1" spans="1:72" ht="20.100000000000001" customHeight="1" x14ac:dyDescent="0.25">
      <c r="A1" s="226" t="s">
        <v>204</v>
      </c>
      <c r="B1" s="226" t="s">
        <v>205</v>
      </c>
      <c r="C1" s="225" t="s">
        <v>227</v>
      </c>
      <c r="D1" s="225" t="s">
        <v>225</v>
      </c>
      <c r="E1" s="225"/>
      <c r="F1" s="225" t="s">
        <v>251</v>
      </c>
      <c r="G1" s="224" t="s">
        <v>210</v>
      </c>
      <c r="H1" s="224" t="s">
        <v>233</v>
      </c>
      <c r="I1" s="224" t="s">
        <v>277</v>
      </c>
      <c r="J1" s="224" t="s">
        <v>217</v>
      </c>
      <c r="K1" s="229" t="s">
        <v>225</v>
      </c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1"/>
      <c r="AK1" s="229" t="s">
        <v>288</v>
      </c>
      <c r="AL1" s="230"/>
      <c r="AM1" s="230"/>
      <c r="AN1" s="230"/>
      <c r="AO1" s="230"/>
      <c r="AP1" s="230"/>
      <c r="AQ1" s="230"/>
      <c r="AR1" s="230"/>
      <c r="AS1" s="231"/>
      <c r="AT1" s="232" t="s">
        <v>289</v>
      </c>
    </row>
    <row r="2" spans="1:72" ht="24.95" customHeight="1" x14ac:dyDescent="0.25">
      <c r="A2" s="226"/>
      <c r="B2" s="226"/>
      <c r="C2" s="225"/>
      <c r="D2" s="225" t="s">
        <v>228</v>
      </c>
      <c r="E2" s="225" t="s">
        <v>229</v>
      </c>
      <c r="F2" s="225"/>
      <c r="G2" s="224"/>
      <c r="H2" s="224"/>
      <c r="I2" s="224"/>
      <c r="J2" s="224"/>
      <c r="K2" s="223" t="s">
        <v>1458</v>
      </c>
      <c r="L2" s="223" t="s">
        <v>1459</v>
      </c>
      <c r="M2" s="223" t="s">
        <v>1460</v>
      </c>
      <c r="N2" s="223" t="s">
        <v>1461</v>
      </c>
      <c r="O2" s="223" t="s">
        <v>1462</v>
      </c>
      <c r="P2" s="223" t="s">
        <v>1463</v>
      </c>
      <c r="Q2" s="223" t="s">
        <v>1464</v>
      </c>
      <c r="R2" s="223" t="s">
        <v>1465</v>
      </c>
      <c r="S2" s="223" t="s">
        <v>1466</v>
      </c>
      <c r="T2" s="223" t="s">
        <v>1467</v>
      </c>
      <c r="U2" s="223" t="s">
        <v>1468</v>
      </c>
      <c r="V2" s="223" t="s">
        <v>1469</v>
      </c>
      <c r="W2" s="223" t="s">
        <v>1470</v>
      </c>
      <c r="X2" s="223" t="s">
        <v>1471</v>
      </c>
      <c r="Y2" s="223" t="s">
        <v>1472</v>
      </c>
      <c r="Z2" s="223" t="s">
        <v>1473</v>
      </c>
      <c r="AA2" s="223" t="s">
        <v>1474</v>
      </c>
      <c r="AB2" s="223" t="s">
        <v>1475</v>
      </c>
      <c r="AC2" s="223" t="s">
        <v>1476</v>
      </c>
      <c r="AD2" s="223" t="s">
        <v>1477</v>
      </c>
      <c r="AE2" s="223" t="s">
        <v>1478</v>
      </c>
      <c r="AF2" s="223" t="s">
        <v>1479</v>
      </c>
      <c r="AG2" s="223" t="s">
        <v>1480</v>
      </c>
      <c r="AH2" s="223" t="s">
        <v>1481</v>
      </c>
      <c r="AI2" s="223" t="s">
        <v>1482</v>
      </c>
      <c r="AJ2" s="223" t="s">
        <v>1483</v>
      </c>
      <c r="AK2" s="223" t="s">
        <v>242</v>
      </c>
      <c r="AL2" s="223" t="s">
        <v>243</v>
      </c>
      <c r="AM2" s="223"/>
      <c r="AN2" s="223"/>
      <c r="AO2" s="223" t="s">
        <v>234</v>
      </c>
      <c r="AP2" s="223" t="s">
        <v>235</v>
      </c>
      <c r="AQ2" s="223" t="s">
        <v>236</v>
      </c>
      <c r="AR2" s="223"/>
      <c r="AS2" s="223" t="s">
        <v>237</v>
      </c>
      <c r="AT2" s="232"/>
      <c r="AU2" s="223" t="s">
        <v>1458</v>
      </c>
      <c r="AV2" s="223" t="s">
        <v>1459</v>
      </c>
      <c r="AW2" s="223" t="s">
        <v>1460</v>
      </c>
      <c r="AX2" s="223" t="s">
        <v>1461</v>
      </c>
      <c r="AY2" s="223" t="s">
        <v>1462</v>
      </c>
      <c r="AZ2" s="223" t="s">
        <v>1463</v>
      </c>
      <c r="BA2" s="223" t="s">
        <v>1464</v>
      </c>
      <c r="BB2" s="223" t="s">
        <v>1465</v>
      </c>
      <c r="BC2" s="223" t="s">
        <v>1466</v>
      </c>
      <c r="BD2" s="223" t="s">
        <v>1467</v>
      </c>
      <c r="BE2" s="223" t="s">
        <v>1468</v>
      </c>
      <c r="BF2" s="223" t="s">
        <v>1469</v>
      </c>
      <c r="BG2" s="223" t="s">
        <v>1470</v>
      </c>
      <c r="BH2" s="223" t="s">
        <v>1471</v>
      </c>
      <c r="BI2" s="223" t="s">
        <v>1472</v>
      </c>
      <c r="BJ2" s="223" t="s">
        <v>1473</v>
      </c>
      <c r="BK2" s="223" t="s">
        <v>1474</v>
      </c>
      <c r="BL2" s="223" t="s">
        <v>1475</v>
      </c>
      <c r="BM2" s="223" t="s">
        <v>1476</v>
      </c>
      <c r="BN2" s="223" t="s">
        <v>1477</v>
      </c>
      <c r="BO2" s="223" t="s">
        <v>1478</v>
      </c>
      <c r="BP2" s="223" t="s">
        <v>1479</v>
      </c>
      <c r="BQ2" s="223" t="s">
        <v>1480</v>
      </c>
      <c r="BR2" s="223" t="s">
        <v>1481</v>
      </c>
      <c r="BS2" s="223" t="s">
        <v>1482</v>
      </c>
      <c r="BT2" s="223" t="s">
        <v>1483</v>
      </c>
    </row>
    <row r="3" spans="1:72" ht="24.95" customHeight="1" x14ac:dyDescent="0.25">
      <c r="A3" s="226"/>
      <c r="B3" s="226"/>
      <c r="C3" s="225"/>
      <c r="D3" s="225"/>
      <c r="E3" s="225"/>
      <c r="F3" s="225"/>
      <c r="G3" s="224"/>
      <c r="H3" s="224"/>
      <c r="I3" s="224"/>
      <c r="J3" s="224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46" t="s">
        <v>245</v>
      </c>
      <c r="AM3" s="46" t="s">
        <v>246</v>
      </c>
      <c r="AN3" s="46" t="s">
        <v>249</v>
      </c>
      <c r="AO3" s="223"/>
      <c r="AP3" s="223"/>
      <c r="AQ3" s="46" t="s">
        <v>247</v>
      </c>
      <c r="AR3" s="46" t="s">
        <v>248</v>
      </c>
      <c r="AS3" s="223"/>
      <c r="AT3" s="232"/>
      <c r="AU3" s="223"/>
      <c r="AV3" s="223"/>
      <c r="AW3" s="223"/>
      <c r="AX3" s="223"/>
      <c r="AY3" s="223"/>
      <c r="AZ3" s="223"/>
      <c r="BA3" s="223"/>
      <c r="BB3" s="223"/>
      <c r="BC3" s="223"/>
      <c r="BD3" s="223"/>
      <c r="BE3" s="223"/>
      <c r="BF3" s="223"/>
      <c r="BG3" s="223"/>
      <c r="BH3" s="223"/>
      <c r="BI3" s="223"/>
      <c r="BJ3" s="223"/>
      <c r="BK3" s="223"/>
      <c r="BL3" s="223"/>
      <c r="BM3" s="223"/>
      <c r="BN3" s="223"/>
      <c r="BO3" s="223"/>
      <c r="BP3" s="223"/>
      <c r="BQ3" s="223"/>
      <c r="BR3" s="223"/>
      <c r="BS3" s="223"/>
      <c r="BT3" s="223"/>
    </row>
    <row r="4" spans="1:72" ht="20.100000000000001" customHeight="1" x14ac:dyDescent="0.25">
      <c r="A4" s="226"/>
      <c r="B4" s="226"/>
      <c r="C4" s="225"/>
      <c r="D4" s="225"/>
      <c r="E4" s="225"/>
      <c r="F4" s="225"/>
      <c r="G4" s="224"/>
      <c r="H4" s="224"/>
      <c r="I4" s="224"/>
      <c r="J4" s="224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8" t="s">
        <v>239</v>
      </c>
      <c r="AL4" s="8" t="s">
        <v>239</v>
      </c>
      <c r="AM4" s="8" t="s">
        <v>238</v>
      </c>
      <c r="AN4" s="8" t="s">
        <v>244</v>
      </c>
      <c r="AO4" s="8" t="s">
        <v>239</v>
      </c>
      <c r="AP4" s="8" t="s">
        <v>238</v>
      </c>
      <c r="AQ4" s="8" t="s">
        <v>239</v>
      </c>
      <c r="AR4" s="8" t="s">
        <v>239</v>
      </c>
      <c r="AS4" s="8" t="s">
        <v>250</v>
      </c>
      <c r="AT4" s="232"/>
      <c r="AU4" s="223"/>
      <c r="AV4" s="223"/>
      <c r="AW4" s="223"/>
      <c r="AX4" s="223"/>
      <c r="AY4" s="223"/>
      <c r="AZ4" s="223"/>
      <c r="BA4" s="223"/>
      <c r="BB4" s="223"/>
      <c r="BC4" s="223"/>
      <c r="BD4" s="223"/>
      <c r="BE4" s="223"/>
      <c r="BF4" s="223"/>
      <c r="BG4" s="223"/>
      <c r="BH4" s="223"/>
      <c r="BI4" s="223"/>
      <c r="BJ4" s="223"/>
      <c r="BK4" s="223"/>
      <c r="BL4" s="223"/>
      <c r="BM4" s="223"/>
      <c r="BN4" s="223"/>
      <c r="BO4" s="223"/>
      <c r="BP4" s="223"/>
      <c r="BQ4" s="223"/>
      <c r="BR4" s="223"/>
      <c r="BS4" s="223"/>
      <c r="BT4" s="223"/>
    </row>
    <row r="5" spans="1:72" s="2" customFormat="1" ht="12" customHeight="1" x14ac:dyDescent="0.25">
      <c r="A5" s="18">
        <v>1</v>
      </c>
      <c r="B5" s="6" t="s">
        <v>892</v>
      </c>
      <c r="C5" s="100">
        <f t="shared" ref="C5:C38" si="0">SUM(D5:E5)</f>
        <v>9973.7999999999993</v>
      </c>
      <c r="D5" s="101">
        <v>8448.7999999999993</v>
      </c>
      <c r="E5" s="102">
        <v>1525</v>
      </c>
      <c r="F5" s="101">
        <v>3194.06</v>
      </c>
      <c r="G5" s="18" t="s">
        <v>1484</v>
      </c>
      <c r="H5" s="45">
        <v>1</v>
      </c>
      <c r="I5" s="45" t="s">
        <v>1436</v>
      </c>
      <c r="J5" s="5">
        <v>41.47</v>
      </c>
      <c r="K5" s="3">
        <f>0.15+0.15+0.15+0.1+0.3</f>
        <v>0.84999999999999987</v>
      </c>
      <c r="L5" s="3">
        <f>0.27+0.2+0.21</f>
        <v>0.68</v>
      </c>
      <c r="M5" s="3">
        <f>0.3+0.15+0.3+0.24</f>
        <v>0.99</v>
      </c>
      <c r="N5" s="3">
        <f>0.12+0.12+0.2</f>
        <v>0.44</v>
      </c>
      <c r="O5" s="3">
        <f>0.1+0.1+0.23</f>
        <v>0.43000000000000005</v>
      </c>
      <c r="P5" s="3">
        <f>0.15+0.1+0.12+0.23+0.5+0.32</f>
        <v>1.4200000000000002</v>
      </c>
      <c r="Q5" s="3">
        <f>0.1+0.1+0.27</f>
        <v>0.47000000000000003</v>
      </c>
      <c r="R5" s="3">
        <f>0.15+0.05+0.1+0.2+0.16+0.5</f>
        <v>1.1600000000000001</v>
      </c>
      <c r="S5" s="3">
        <f>0.16+0.05+0.1</f>
        <v>0.31000000000000005</v>
      </c>
      <c r="T5" s="3">
        <v>0.5</v>
      </c>
      <c r="U5" s="3">
        <f>0.1+0.16</f>
        <v>0.26</v>
      </c>
      <c r="V5" s="3">
        <f>0.1+0.35</f>
        <v>0.44999999999999996</v>
      </c>
      <c r="W5" s="3">
        <f>0.38+1.59+1.49+1.2</f>
        <v>4.66</v>
      </c>
      <c r="X5" s="3">
        <f>0.27+0.27+0.39+0.34+0.34+0.33</f>
        <v>1.9400000000000002</v>
      </c>
      <c r="Y5" s="3">
        <v>0.2</v>
      </c>
      <c r="Z5" s="3">
        <f>0.48+0.55+0.34+0.31+0.68+0.51+0.38+0.38</f>
        <v>3.63</v>
      </c>
      <c r="AA5" s="3">
        <f>0.34+0.46+0.42+0.34</f>
        <v>1.56</v>
      </c>
      <c r="AB5" s="3">
        <f>0.3+0.33+0.5+0.2+0.5</f>
        <v>1.8299999999999998</v>
      </c>
      <c r="AC5" s="3">
        <f>0.5+0.5+0.44+0.46+0.39</f>
        <v>2.29</v>
      </c>
      <c r="AD5" s="3">
        <f>1.07+0.55+0.59+0.62+1.25+2.88+0.57+0.52</f>
        <v>8.0500000000000007</v>
      </c>
      <c r="AE5" s="3">
        <v>0</v>
      </c>
      <c r="AF5" s="3">
        <f>1.46+0.46+0.16+1.01+0.34</f>
        <v>3.4299999999999997</v>
      </c>
      <c r="AG5" s="3">
        <f>0.69+0.6+0.42+0.54+0.48+0.7+0.34+0.59+0.43</f>
        <v>4.7899999999999991</v>
      </c>
      <c r="AH5" s="3">
        <v>0.2</v>
      </c>
      <c r="AI5" s="3">
        <f>0.09+0.16+0.18</f>
        <v>0.43</v>
      </c>
      <c r="AJ5" s="3">
        <v>0.5</v>
      </c>
      <c r="AK5" s="3">
        <v>40</v>
      </c>
      <c r="AL5" s="3">
        <v>40</v>
      </c>
      <c r="AM5" s="17">
        <v>2193.54</v>
      </c>
      <c r="AN5" s="17">
        <v>171.393046</v>
      </c>
      <c r="AO5" s="17">
        <v>32.83</v>
      </c>
      <c r="AP5" s="17">
        <v>2193.54</v>
      </c>
      <c r="AQ5" s="17">
        <v>0</v>
      </c>
      <c r="AR5" s="17">
        <v>0</v>
      </c>
      <c r="AS5" s="17">
        <v>4.71</v>
      </c>
      <c r="AT5" s="5">
        <f>$C5*J5*6</f>
        <v>2481680.9159999997</v>
      </c>
      <c r="AU5" s="17">
        <f>$C5*K5*6</f>
        <v>50866.37999999999</v>
      </c>
      <c r="AV5" s="17">
        <f t="shared" ref="AV5:BT15" si="1">$C5*L5*6</f>
        <v>40693.103999999999</v>
      </c>
      <c r="AW5" s="17">
        <f t="shared" si="1"/>
        <v>59244.372000000003</v>
      </c>
      <c r="AX5" s="17">
        <f t="shared" si="1"/>
        <v>26330.831999999999</v>
      </c>
      <c r="AY5" s="17">
        <f t="shared" si="1"/>
        <v>25732.404000000002</v>
      </c>
      <c r="AZ5" s="17">
        <f t="shared" si="1"/>
        <v>84976.775999999998</v>
      </c>
      <c r="BA5" s="17">
        <f t="shared" si="1"/>
        <v>28126.115999999998</v>
      </c>
      <c r="BB5" s="17">
        <f t="shared" si="1"/>
        <v>69417.648000000001</v>
      </c>
      <c r="BC5" s="17">
        <f t="shared" si="1"/>
        <v>18551.268</v>
      </c>
      <c r="BD5" s="17">
        <f t="shared" si="1"/>
        <v>29921.399999999998</v>
      </c>
      <c r="BE5" s="17">
        <f t="shared" si="1"/>
        <v>15559.128000000001</v>
      </c>
      <c r="BF5" s="17">
        <f t="shared" si="1"/>
        <v>26929.259999999995</v>
      </c>
      <c r="BG5" s="17">
        <f t="shared" si="1"/>
        <v>278867.44799999997</v>
      </c>
      <c r="BH5" s="17">
        <f t="shared" si="1"/>
        <v>116095.03199999999</v>
      </c>
      <c r="BI5" s="17">
        <f t="shared" si="1"/>
        <v>11968.56</v>
      </c>
      <c r="BJ5" s="17">
        <f t="shared" si="1"/>
        <v>217229.36399999994</v>
      </c>
      <c r="BK5" s="17">
        <f t="shared" si="1"/>
        <v>93354.767999999996</v>
      </c>
      <c r="BL5" s="17">
        <f t="shared" si="1"/>
        <v>109512.32399999998</v>
      </c>
      <c r="BM5" s="17">
        <f t="shared" si="1"/>
        <v>137040.01199999999</v>
      </c>
      <c r="BN5" s="17">
        <f t="shared" si="1"/>
        <v>481734.54</v>
      </c>
      <c r="BO5" s="17">
        <f t="shared" si="1"/>
        <v>0</v>
      </c>
      <c r="BP5" s="17">
        <f t="shared" si="1"/>
        <v>205260.804</v>
      </c>
      <c r="BQ5" s="17">
        <f t="shared" si="1"/>
        <v>286647.01199999993</v>
      </c>
      <c r="BR5" s="17">
        <f t="shared" si="1"/>
        <v>11968.56</v>
      </c>
      <c r="BS5" s="17">
        <f t="shared" si="1"/>
        <v>25732.403999999995</v>
      </c>
      <c r="BT5" s="17">
        <f t="shared" si="1"/>
        <v>29921.399999999998</v>
      </c>
    </row>
    <row r="6" spans="1:72" s="2" customFormat="1" ht="12" customHeight="1" x14ac:dyDescent="0.25">
      <c r="A6" s="18">
        <f t="shared" ref="A6:A38" si="2">A5+1</f>
        <v>2</v>
      </c>
      <c r="B6" s="6" t="s">
        <v>1145</v>
      </c>
      <c r="C6" s="100">
        <f t="shared" si="0"/>
        <v>12175.86</v>
      </c>
      <c r="D6" s="101">
        <v>11590.86</v>
      </c>
      <c r="E6" s="102">
        <v>585</v>
      </c>
      <c r="F6" s="101">
        <v>2337.1999999999998</v>
      </c>
      <c r="G6" s="18" t="s">
        <v>1484</v>
      </c>
      <c r="H6" s="45">
        <v>1</v>
      </c>
      <c r="I6" s="45" t="s">
        <v>1436</v>
      </c>
      <c r="J6" s="5">
        <v>41.47</v>
      </c>
      <c r="K6" s="3">
        <f t="shared" ref="K6:K13" si="3">0.15+0.15+0.15+0.1+0.3</f>
        <v>0.84999999999999987</v>
      </c>
      <c r="L6" s="3">
        <f t="shared" ref="L6:L13" si="4">0.27+0.2+0.21</f>
        <v>0.68</v>
      </c>
      <c r="M6" s="3">
        <f t="shared" ref="M6:M13" si="5">0.3+0.15+0.3+0.24</f>
        <v>0.99</v>
      </c>
      <c r="N6" s="3">
        <f t="shared" ref="N6:N13" si="6">0.12+0.12+0.2</f>
        <v>0.44</v>
      </c>
      <c r="O6" s="3">
        <f t="shared" ref="O6:O13" si="7">0.1+0.1+0.23</f>
        <v>0.43000000000000005</v>
      </c>
      <c r="P6" s="3">
        <f t="shared" ref="P6:P13" si="8">0.15+0.1+0.12+0.23+0.5+0.32</f>
        <v>1.4200000000000002</v>
      </c>
      <c r="Q6" s="3">
        <f t="shared" ref="Q6:Q13" si="9">0.1+0.1+0.27</f>
        <v>0.47000000000000003</v>
      </c>
      <c r="R6" s="3">
        <f t="shared" ref="R6:R13" si="10">0.15+0.05+0.1+0.2+0.16+0.5</f>
        <v>1.1600000000000001</v>
      </c>
      <c r="S6" s="3">
        <f t="shared" ref="S6:S13" si="11">0.16+0.05+0.1</f>
        <v>0.31000000000000005</v>
      </c>
      <c r="T6" s="3">
        <v>0.5</v>
      </c>
      <c r="U6" s="3">
        <f t="shared" ref="U6:U13" si="12">0.1+0.16</f>
        <v>0.26</v>
      </c>
      <c r="V6" s="3">
        <f t="shared" ref="V6:V13" si="13">0.1+0.35</f>
        <v>0.44999999999999996</v>
      </c>
      <c r="W6" s="3">
        <f t="shared" ref="W6:W13" si="14">0.38+1.59+1.49+1.2</f>
        <v>4.66</v>
      </c>
      <c r="X6" s="3">
        <f t="shared" ref="X6:X13" si="15">0.27+0.27+0.39+0.34+0.34+0.33</f>
        <v>1.9400000000000002</v>
      </c>
      <c r="Y6" s="3">
        <v>0.2</v>
      </c>
      <c r="Z6" s="3">
        <f t="shared" ref="Z6:Z13" si="16">0.48+0.55+0.34+0.31+0.68+0.51+0.38+0.38</f>
        <v>3.63</v>
      </c>
      <c r="AA6" s="3">
        <f t="shared" ref="AA6:AA13" si="17">0.34+0.46+0.42+0.34</f>
        <v>1.56</v>
      </c>
      <c r="AB6" s="3">
        <f t="shared" ref="AB6:AB13" si="18">0.3+0.33+0.5+0.2+0.5</f>
        <v>1.8299999999999998</v>
      </c>
      <c r="AC6" s="3">
        <f t="shared" ref="AC6:AC13" si="19">0.5+0.5+0.44+0.46+0.39</f>
        <v>2.29</v>
      </c>
      <c r="AD6" s="3">
        <f t="shared" ref="AD6:AD13" si="20">1.07+0.55+0.59+0.62+1.25+2.88+0.57+0.52</f>
        <v>8.0500000000000007</v>
      </c>
      <c r="AE6" s="3">
        <v>0</v>
      </c>
      <c r="AF6" s="3">
        <f t="shared" ref="AF6:AF13" si="21">1.46+0.46+0.16+1.01+0.34</f>
        <v>3.4299999999999997</v>
      </c>
      <c r="AG6" s="3">
        <f t="shared" ref="AG6:AG13" si="22">0.69+0.6+0.42+0.54+0.48+0.7+0.34+0.59+0.43</f>
        <v>4.7899999999999991</v>
      </c>
      <c r="AH6" s="3">
        <v>0.2</v>
      </c>
      <c r="AI6" s="3">
        <f t="shared" ref="AI6:AI13" si="23">0.09+0.16+0.18</f>
        <v>0.43</v>
      </c>
      <c r="AJ6" s="3">
        <v>0.5</v>
      </c>
      <c r="AK6" s="3">
        <v>40</v>
      </c>
      <c r="AL6" s="3">
        <v>40</v>
      </c>
      <c r="AM6" s="17">
        <v>2193.54</v>
      </c>
      <c r="AN6" s="17">
        <v>171.393046</v>
      </c>
      <c r="AO6" s="17">
        <v>32.83</v>
      </c>
      <c r="AP6" s="17">
        <v>2193.54</v>
      </c>
      <c r="AQ6" s="17">
        <v>0</v>
      </c>
      <c r="AR6" s="17">
        <v>0</v>
      </c>
      <c r="AS6" s="17">
        <v>4.71</v>
      </c>
      <c r="AT6" s="5">
        <f t="shared" ref="AT6:BI38" si="24">$C6*J6*6</f>
        <v>3029597.4852</v>
      </c>
      <c r="AU6" s="17">
        <f t="shared" si="24"/>
        <v>62096.885999999999</v>
      </c>
      <c r="AV6" s="17">
        <f t="shared" si="1"/>
        <v>49677.508800000003</v>
      </c>
      <c r="AW6" s="17">
        <f t="shared" si="1"/>
        <v>72324.608400000012</v>
      </c>
      <c r="AX6" s="17">
        <f t="shared" si="1"/>
        <v>32144.270400000001</v>
      </c>
      <c r="AY6" s="17">
        <f t="shared" si="1"/>
        <v>31413.718800000002</v>
      </c>
      <c r="AZ6" s="17">
        <f t="shared" si="1"/>
        <v>103738.32720000003</v>
      </c>
      <c r="BA6" s="17">
        <f t="shared" si="1"/>
        <v>34335.925200000005</v>
      </c>
      <c r="BB6" s="17">
        <f t="shared" si="1"/>
        <v>84743.985600000015</v>
      </c>
      <c r="BC6" s="17">
        <f t="shared" si="1"/>
        <v>22647.099600000005</v>
      </c>
      <c r="BD6" s="17">
        <f t="shared" si="1"/>
        <v>36527.58</v>
      </c>
      <c r="BE6" s="17">
        <f t="shared" si="1"/>
        <v>18994.3416</v>
      </c>
      <c r="BF6" s="17">
        <f t="shared" si="1"/>
        <v>32874.822</v>
      </c>
      <c r="BG6" s="17">
        <f t="shared" si="1"/>
        <v>340437.04560000001</v>
      </c>
      <c r="BH6" s="17">
        <f t="shared" si="1"/>
        <v>141727.01040000003</v>
      </c>
      <c r="BI6" s="17">
        <f t="shared" si="1"/>
        <v>14611.031999999999</v>
      </c>
      <c r="BJ6" s="17">
        <f t="shared" si="1"/>
        <v>265190.23080000002</v>
      </c>
      <c r="BK6" s="17">
        <f t="shared" si="1"/>
        <v>113966.0496</v>
      </c>
      <c r="BL6" s="17">
        <f t="shared" si="1"/>
        <v>133690.94279999999</v>
      </c>
      <c r="BM6" s="17">
        <f t="shared" si="1"/>
        <v>167296.31640000001</v>
      </c>
      <c r="BN6" s="17">
        <f t="shared" si="1"/>
        <v>588094.03800000006</v>
      </c>
      <c r="BO6" s="17">
        <f t="shared" si="1"/>
        <v>0</v>
      </c>
      <c r="BP6" s="17">
        <f t="shared" si="1"/>
        <v>250579.19880000001</v>
      </c>
      <c r="BQ6" s="17">
        <f t="shared" si="1"/>
        <v>349934.21639999998</v>
      </c>
      <c r="BR6" s="17">
        <f t="shared" si="1"/>
        <v>14611.031999999999</v>
      </c>
      <c r="BS6" s="17">
        <f t="shared" si="1"/>
        <v>31413.718800000002</v>
      </c>
      <c r="BT6" s="17">
        <f t="shared" si="1"/>
        <v>36527.58</v>
      </c>
    </row>
    <row r="7" spans="1:72" s="2" customFormat="1" ht="12" customHeight="1" x14ac:dyDescent="0.25">
      <c r="A7" s="18">
        <f t="shared" si="2"/>
        <v>3</v>
      </c>
      <c r="B7" s="6" t="s">
        <v>837</v>
      </c>
      <c r="C7" s="100">
        <f t="shared" si="0"/>
        <v>14598.6</v>
      </c>
      <c r="D7" s="101">
        <v>13541.4</v>
      </c>
      <c r="E7" s="102">
        <v>1057.2</v>
      </c>
      <c r="F7" s="101">
        <v>2911.1</v>
      </c>
      <c r="G7" s="18" t="s">
        <v>1484</v>
      </c>
      <c r="H7" s="45">
        <v>1</v>
      </c>
      <c r="I7" s="45" t="s">
        <v>1436</v>
      </c>
      <c r="J7" s="5">
        <v>41.47</v>
      </c>
      <c r="K7" s="3">
        <f t="shared" si="3"/>
        <v>0.84999999999999987</v>
      </c>
      <c r="L7" s="3">
        <f t="shared" si="4"/>
        <v>0.68</v>
      </c>
      <c r="M7" s="3">
        <f t="shared" si="5"/>
        <v>0.99</v>
      </c>
      <c r="N7" s="3">
        <f t="shared" si="6"/>
        <v>0.44</v>
      </c>
      <c r="O7" s="3">
        <f t="shared" si="7"/>
        <v>0.43000000000000005</v>
      </c>
      <c r="P7" s="3">
        <f t="shared" si="8"/>
        <v>1.4200000000000002</v>
      </c>
      <c r="Q7" s="3">
        <f t="shared" si="9"/>
        <v>0.47000000000000003</v>
      </c>
      <c r="R7" s="3">
        <f t="shared" si="10"/>
        <v>1.1600000000000001</v>
      </c>
      <c r="S7" s="3">
        <f t="shared" si="11"/>
        <v>0.31000000000000005</v>
      </c>
      <c r="T7" s="3">
        <v>0.5</v>
      </c>
      <c r="U7" s="3">
        <f t="shared" si="12"/>
        <v>0.26</v>
      </c>
      <c r="V7" s="3">
        <f t="shared" si="13"/>
        <v>0.44999999999999996</v>
      </c>
      <c r="W7" s="3">
        <f t="shared" si="14"/>
        <v>4.66</v>
      </c>
      <c r="X7" s="3">
        <f t="shared" si="15"/>
        <v>1.9400000000000002</v>
      </c>
      <c r="Y7" s="3">
        <v>0.2</v>
      </c>
      <c r="Z7" s="3">
        <f t="shared" si="16"/>
        <v>3.63</v>
      </c>
      <c r="AA7" s="3">
        <f t="shared" si="17"/>
        <v>1.56</v>
      </c>
      <c r="AB7" s="3">
        <f t="shared" si="18"/>
        <v>1.8299999999999998</v>
      </c>
      <c r="AC7" s="3">
        <f t="shared" si="19"/>
        <v>2.29</v>
      </c>
      <c r="AD7" s="3">
        <f t="shared" si="20"/>
        <v>8.0500000000000007</v>
      </c>
      <c r="AE7" s="3">
        <v>0</v>
      </c>
      <c r="AF7" s="3">
        <f t="shared" si="21"/>
        <v>3.4299999999999997</v>
      </c>
      <c r="AG7" s="3">
        <f t="shared" si="22"/>
        <v>4.7899999999999991</v>
      </c>
      <c r="AH7" s="3">
        <v>0.2</v>
      </c>
      <c r="AI7" s="3">
        <f t="shared" si="23"/>
        <v>0.43</v>
      </c>
      <c r="AJ7" s="3">
        <v>0.5</v>
      </c>
      <c r="AK7" s="3">
        <v>40</v>
      </c>
      <c r="AL7" s="3">
        <v>40</v>
      </c>
      <c r="AM7" s="17">
        <v>2193.54</v>
      </c>
      <c r="AN7" s="17">
        <v>171.393046</v>
      </c>
      <c r="AO7" s="17">
        <v>32.83</v>
      </c>
      <c r="AP7" s="17">
        <v>2193.54</v>
      </c>
      <c r="AQ7" s="17">
        <v>0</v>
      </c>
      <c r="AR7" s="17">
        <v>0</v>
      </c>
      <c r="AS7" s="17">
        <v>4.71</v>
      </c>
      <c r="AT7" s="5">
        <f t="shared" si="24"/>
        <v>3632423.6520000002</v>
      </c>
      <c r="AU7" s="17">
        <f t="shared" si="24"/>
        <v>74452.859999999986</v>
      </c>
      <c r="AV7" s="17">
        <f t="shared" si="1"/>
        <v>59562.288</v>
      </c>
      <c r="AW7" s="17">
        <f t="shared" si="1"/>
        <v>86715.683999999994</v>
      </c>
      <c r="AX7" s="17">
        <f t="shared" si="1"/>
        <v>38540.304000000004</v>
      </c>
      <c r="AY7" s="17">
        <f t="shared" si="1"/>
        <v>37664.388000000006</v>
      </c>
      <c r="AZ7" s="17">
        <f t="shared" si="1"/>
        <v>124380.07200000001</v>
      </c>
      <c r="BA7" s="17">
        <f t="shared" si="1"/>
        <v>41168.052000000003</v>
      </c>
      <c r="BB7" s="17">
        <f t="shared" si="1"/>
        <v>101606.25600000002</v>
      </c>
      <c r="BC7" s="17">
        <f t="shared" si="1"/>
        <v>27153.396000000004</v>
      </c>
      <c r="BD7" s="17">
        <f t="shared" si="1"/>
        <v>43795.8</v>
      </c>
      <c r="BE7" s="17">
        <f t="shared" si="1"/>
        <v>22773.816000000003</v>
      </c>
      <c r="BF7" s="17">
        <f t="shared" si="1"/>
        <v>39416.22</v>
      </c>
      <c r="BG7" s="17">
        <f t="shared" si="1"/>
        <v>408176.85600000003</v>
      </c>
      <c r="BH7" s="17">
        <f t="shared" si="1"/>
        <v>169927.70400000003</v>
      </c>
      <c r="BI7" s="17">
        <f t="shared" si="1"/>
        <v>17518.32</v>
      </c>
      <c r="BJ7" s="17">
        <f t="shared" si="1"/>
        <v>317957.50799999997</v>
      </c>
      <c r="BK7" s="17">
        <f t="shared" si="1"/>
        <v>136642.89600000001</v>
      </c>
      <c r="BL7" s="17">
        <f t="shared" si="1"/>
        <v>160292.628</v>
      </c>
      <c r="BM7" s="17">
        <f t="shared" si="1"/>
        <v>200584.76400000002</v>
      </c>
      <c r="BN7" s="17">
        <f t="shared" si="1"/>
        <v>705112.38000000012</v>
      </c>
      <c r="BO7" s="17">
        <f t="shared" si="1"/>
        <v>0</v>
      </c>
      <c r="BP7" s="17">
        <f t="shared" si="1"/>
        <v>300439.18799999997</v>
      </c>
      <c r="BQ7" s="17">
        <f t="shared" si="1"/>
        <v>419563.76399999997</v>
      </c>
      <c r="BR7" s="17">
        <f t="shared" si="1"/>
        <v>17518.32</v>
      </c>
      <c r="BS7" s="17">
        <f t="shared" si="1"/>
        <v>37664.387999999999</v>
      </c>
      <c r="BT7" s="17">
        <f t="shared" si="1"/>
        <v>43795.8</v>
      </c>
    </row>
    <row r="8" spans="1:72" s="2" customFormat="1" ht="12" customHeight="1" x14ac:dyDescent="0.25">
      <c r="A8" s="18">
        <f t="shared" si="2"/>
        <v>4</v>
      </c>
      <c r="B8" s="6" t="s">
        <v>866</v>
      </c>
      <c r="C8" s="100">
        <f t="shared" si="0"/>
        <v>11182.47</v>
      </c>
      <c r="D8" s="101">
        <v>11182.47</v>
      </c>
      <c r="E8" s="102">
        <v>0</v>
      </c>
      <c r="F8" s="101">
        <v>3223.4</v>
      </c>
      <c r="G8" s="18" t="s">
        <v>1484</v>
      </c>
      <c r="H8" s="45">
        <v>1</v>
      </c>
      <c r="I8" s="45" t="s">
        <v>1436</v>
      </c>
      <c r="J8" s="5">
        <v>41.47</v>
      </c>
      <c r="K8" s="3">
        <f t="shared" si="3"/>
        <v>0.84999999999999987</v>
      </c>
      <c r="L8" s="3">
        <f t="shared" si="4"/>
        <v>0.68</v>
      </c>
      <c r="M8" s="3">
        <f t="shared" si="5"/>
        <v>0.99</v>
      </c>
      <c r="N8" s="3">
        <f t="shared" si="6"/>
        <v>0.44</v>
      </c>
      <c r="O8" s="3">
        <f t="shared" si="7"/>
        <v>0.43000000000000005</v>
      </c>
      <c r="P8" s="3">
        <f t="shared" si="8"/>
        <v>1.4200000000000002</v>
      </c>
      <c r="Q8" s="3">
        <f t="shared" si="9"/>
        <v>0.47000000000000003</v>
      </c>
      <c r="R8" s="3">
        <f t="shared" si="10"/>
        <v>1.1600000000000001</v>
      </c>
      <c r="S8" s="3">
        <f t="shared" si="11"/>
        <v>0.31000000000000005</v>
      </c>
      <c r="T8" s="3">
        <v>0.5</v>
      </c>
      <c r="U8" s="3">
        <f t="shared" si="12"/>
        <v>0.26</v>
      </c>
      <c r="V8" s="3">
        <f t="shared" si="13"/>
        <v>0.44999999999999996</v>
      </c>
      <c r="W8" s="3">
        <f t="shared" si="14"/>
        <v>4.66</v>
      </c>
      <c r="X8" s="3">
        <f t="shared" si="15"/>
        <v>1.9400000000000002</v>
      </c>
      <c r="Y8" s="3">
        <v>0.2</v>
      </c>
      <c r="Z8" s="3">
        <f t="shared" si="16"/>
        <v>3.63</v>
      </c>
      <c r="AA8" s="3">
        <f t="shared" si="17"/>
        <v>1.56</v>
      </c>
      <c r="AB8" s="3">
        <f t="shared" si="18"/>
        <v>1.8299999999999998</v>
      </c>
      <c r="AC8" s="3">
        <f t="shared" si="19"/>
        <v>2.29</v>
      </c>
      <c r="AD8" s="3">
        <f t="shared" si="20"/>
        <v>8.0500000000000007</v>
      </c>
      <c r="AE8" s="3">
        <v>0</v>
      </c>
      <c r="AF8" s="3">
        <f t="shared" si="21"/>
        <v>3.4299999999999997</v>
      </c>
      <c r="AG8" s="3">
        <f t="shared" si="22"/>
        <v>4.7899999999999991</v>
      </c>
      <c r="AH8" s="3">
        <v>0.2</v>
      </c>
      <c r="AI8" s="3">
        <f t="shared" si="23"/>
        <v>0.43</v>
      </c>
      <c r="AJ8" s="3">
        <v>0.5</v>
      </c>
      <c r="AK8" s="3">
        <v>40</v>
      </c>
      <c r="AL8" s="3">
        <v>40</v>
      </c>
      <c r="AM8" s="17">
        <v>2193.54</v>
      </c>
      <c r="AN8" s="17">
        <v>171.393046</v>
      </c>
      <c r="AO8" s="17">
        <v>32.83</v>
      </c>
      <c r="AP8" s="17">
        <v>2193.54</v>
      </c>
      <c r="AQ8" s="17">
        <v>0</v>
      </c>
      <c r="AR8" s="17">
        <v>0</v>
      </c>
      <c r="AS8" s="17">
        <v>4.71</v>
      </c>
      <c r="AT8" s="5">
        <f t="shared" si="24"/>
        <v>2782422.1853999998</v>
      </c>
      <c r="AU8" s="17">
        <f t="shared" si="24"/>
        <v>57030.596999999994</v>
      </c>
      <c r="AV8" s="17">
        <f t="shared" si="1"/>
        <v>45624.477599999998</v>
      </c>
      <c r="AW8" s="17">
        <f t="shared" si="1"/>
        <v>66423.871799999994</v>
      </c>
      <c r="AX8" s="17">
        <f t="shared" si="1"/>
        <v>29521.720799999999</v>
      </c>
      <c r="AY8" s="17">
        <f t="shared" si="1"/>
        <v>28850.772600000004</v>
      </c>
      <c r="AZ8" s="17">
        <f t="shared" si="1"/>
        <v>95274.644400000005</v>
      </c>
      <c r="BA8" s="17">
        <f t="shared" si="1"/>
        <v>31534.565399999999</v>
      </c>
      <c r="BB8" s="17">
        <f t="shared" si="1"/>
        <v>77829.991200000004</v>
      </c>
      <c r="BC8" s="17">
        <f t="shared" si="1"/>
        <v>20799.394200000002</v>
      </c>
      <c r="BD8" s="17">
        <f t="shared" si="1"/>
        <v>33547.409999999996</v>
      </c>
      <c r="BE8" s="17">
        <f t="shared" si="1"/>
        <v>17444.653200000001</v>
      </c>
      <c r="BF8" s="17">
        <f t="shared" si="1"/>
        <v>30192.668999999994</v>
      </c>
      <c r="BG8" s="17">
        <f t="shared" si="1"/>
        <v>312661.86119999998</v>
      </c>
      <c r="BH8" s="17">
        <f t="shared" si="1"/>
        <v>130163.95079999999</v>
      </c>
      <c r="BI8" s="17">
        <f t="shared" si="1"/>
        <v>13418.964</v>
      </c>
      <c r="BJ8" s="17">
        <f t="shared" si="1"/>
        <v>243554.1966</v>
      </c>
      <c r="BK8" s="17">
        <f t="shared" si="1"/>
        <v>104667.9192</v>
      </c>
      <c r="BL8" s="17">
        <f t="shared" si="1"/>
        <v>122783.52059999997</v>
      </c>
      <c r="BM8" s="17">
        <f t="shared" si="1"/>
        <v>153647.1378</v>
      </c>
      <c r="BN8" s="17">
        <f t="shared" si="1"/>
        <v>540113.30099999998</v>
      </c>
      <c r="BO8" s="17">
        <f t="shared" si="1"/>
        <v>0</v>
      </c>
      <c r="BP8" s="17">
        <f t="shared" si="1"/>
        <v>230135.23259999996</v>
      </c>
      <c r="BQ8" s="17">
        <f t="shared" si="1"/>
        <v>321384.18779999996</v>
      </c>
      <c r="BR8" s="17">
        <f t="shared" si="1"/>
        <v>13418.964</v>
      </c>
      <c r="BS8" s="17">
        <f t="shared" si="1"/>
        <v>28850.772599999997</v>
      </c>
      <c r="BT8" s="17">
        <f t="shared" si="1"/>
        <v>33547.409999999996</v>
      </c>
    </row>
    <row r="9" spans="1:72" s="2" customFormat="1" ht="12" customHeight="1" x14ac:dyDescent="0.25">
      <c r="A9" s="18">
        <f t="shared" si="2"/>
        <v>5</v>
      </c>
      <c r="B9" s="6" t="s">
        <v>1082</v>
      </c>
      <c r="C9" s="100">
        <f t="shared" si="0"/>
        <v>21126.6</v>
      </c>
      <c r="D9" s="101">
        <v>20472.099999999999</v>
      </c>
      <c r="E9" s="102">
        <v>654.5</v>
      </c>
      <c r="F9" s="101">
        <v>8057.8</v>
      </c>
      <c r="G9" s="18" t="s">
        <v>1484</v>
      </c>
      <c r="H9" s="45">
        <v>1</v>
      </c>
      <c r="I9" s="45" t="s">
        <v>1436</v>
      </c>
      <c r="J9" s="5">
        <v>41.47</v>
      </c>
      <c r="K9" s="3">
        <f t="shared" si="3"/>
        <v>0.84999999999999987</v>
      </c>
      <c r="L9" s="3">
        <f t="shared" si="4"/>
        <v>0.68</v>
      </c>
      <c r="M9" s="3">
        <f t="shared" si="5"/>
        <v>0.99</v>
      </c>
      <c r="N9" s="3">
        <f t="shared" si="6"/>
        <v>0.44</v>
      </c>
      <c r="O9" s="3">
        <f t="shared" si="7"/>
        <v>0.43000000000000005</v>
      </c>
      <c r="P9" s="3">
        <f t="shared" si="8"/>
        <v>1.4200000000000002</v>
      </c>
      <c r="Q9" s="3">
        <f t="shared" si="9"/>
        <v>0.47000000000000003</v>
      </c>
      <c r="R9" s="3">
        <f t="shared" si="10"/>
        <v>1.1600000000000001</v>
      </c>
      <c r="S9" s="3">
        <f t="shared" si="11"/>
        <v>0.31000000000000005</v>
      </c>
      <c r="T9" s="3">
        <v>0.5</v>
      </c>
      <c r="U9" s="3">
        <f t="shared" si="12"/>
        <v>0.26</v>
      </c>
      <c r="V9" s="3">
        <f t="shared" si="13"/>
        <v>0.44999999999999996</v>
      </c>
      <c r="W9" s="3">
        <f t="shared" si="14"/>
        <v>4.66</v>
      </c>
      <c r="X9" s="3">
        <f t="shared" si="15"/>
        <v>1.9400000000000002</v>
      </c>
      <c r="Y9" s="3">
        <v>0.2</v>
      </c>
      <c r="Z9" s="3">
        <f t="shared" si="16"/>
        <v>3.63</v>
      </c>
      <c r="AA9" s="3">
        <f t="shared" si="17"/>
        <v>1.56</v>
      </c>
      <c r="AB9" s="3">
        <f t="shared" si="18"/>
        <v>1.8299999999999998</v>
      </c>
      <c r="AC9" s="3">
        <f t="shared" si="19"/>
        <v>2.29</v>
      </c>
      <c r="AD9" s="3">
        <f t="shared" si="20"/>
        <v>8.0500000000000007</v>
      </c>
      <c r="AE9" s="3">
        <v>0</v>
      </c>
      <c r="AF9" s="3">
        <f t="shared" si="21"/>
        <v>3.4299999999999997</v>
      </c>
      <c r="AG9" s="3">
        <f t="shared" si="22"/>
        <v>4.7899999999999991</v>
      </c>
      <c r="AH9" s="3">
        <v>0.2</v>
      </c>
      <c r="AI9" s="3">
        <f t="shared" si="23"/>
        <v>0.43</v>
      </c>
      <c r="AJ9" s="3">
        <v>0.5</v>
      </c>
      <c r="AK9" s="3">
        <v>40</v>
      </c>
      <c r="AL9" s="3">
        <v>40</v>
      </c>
      <c r="AM9" s="17">
        <v>2193.54</v>
      </c>
      <c r="AN9" s="17">
        <v>171.393046</v>
      </c>
      <c r="AO9" s="17">
        <v>32.83</v>
      </c>
      <c r="AP9" s="17">
        <v>2193.54</v>
      </c>
      <c r="AQ9" s="17">
        <v>0</v>
      </c>
      <c r="AR9" s="17">
        <v>0</v>
      </c>
      <c r="AS9" s="17">
        <v>4.71</v>
      </c>
      <c r="AT9" s="5">
        <f t="shared" si="24"/>
        <v>5256720.6119999997</v>
      </c>
      <c r="AU9" s="17">
        <f t="shared" si="24"/>
        <v>107745.65999999997</v>
      </c>
      <c r="AV9" s="17">
        <f t="shared" si="1"/>
        <v>86196.527999999991</v>
      </c>
      <c r="AW9" s="17">
        <f t="shared" si="1"/>
        <v>125492.00399999999</v>
      </c>
      <c r="AX9" s="17">
        <f t="shared" si="1"/>
        <v>55774.224000000002</v>
      </c>
      <c r="AY9" s="17">
        <f t="shared" si="1"/>
        <v>54506.627999999997</v>
      </c>
      <c r="AZ9" s="17">
        <f t="shared" si="1"/>
        <v>179998.63200000001</v>
      </c>
      <c r="BA9" s="17">
        <f t="shared" si="1"/>
        <v>59577.012000000002</v>
      </c>
      <c r="BB9" s="17">
        <f t="shared" si="1"/>
        <v>147041.136</v>
      </c>
      <c r="BC9" s="17">
        <f t="shared" si="1"/>
        <v>39295.47600000001</v>
      </c>
      <c r="BD9" s="17">
        <f t="shared" si="1"/>
        <v>63379.799999999996</v>
      </c>
      <c r="BE9" s="17">
        <f t="shared" si="1"/>
        <v>32957.495999999999</v>
      </c>
      <c r="BF9" s="17">
        <f t="shared" si="1"/>
        <v>57041.819999999985</v>
      </c>
      <c r="BG9" s="17">
        <f t="shared" si="1"/>
        <v>590699.73599999992</v>
      </c>
      <c r="BH9" s="17">
        <f t="shared" si="1"/>
        <v>245913.62400000001</v>
      </c>
      <c r="BI9" s="17">
        <f t="shared" si="1"/>
        <v>25351.919999999998</v>
      </c>
      <c r="BJ9" s="17">
        <f t="shared" si="1"/>
        <v>460137.34799999994</v>
      </c>
      <c r="BK9" s="17">
        <f t="shared" si="1"/>
        <v>197744.976</v>
      </c>
      <c r="BL9" s="17">
        <f t="shared" si="1"/>
        <v>231970.06799999997</v>
      </c>
      <c r="BM9" s="17">
        <f t="shared" si="1"/>
        <v>290279.484</v>
      </c>
      <c r="BN9" s="17">
        <f t="shared" si="1"/>
        <v>1020414.78</v>
      </c>
      <c r="BO9" s="17">
        <f t="shared" si="1"/>
        <v>0</v>
      </c>
      <c r="BP9" s="17">
        <f t="shared" si="1"/>
        <v>434785.4279999999</v>
      </c>
      <c r="BQ9" s="17">
        <f t="shared" si="1"/>
        <v>607178.48399999982</v>
      </c>
      <c r="BR9" s="17">
        <f t="shared" si="1"/>
        <v>25351.919999999998</v>
      </c>
      <c r="BS9" s="17">
        <f t="shared" si="1"/>
        <v>54506.627999999997</v>
      </c>
      <c r="BT9" s="17">
        <f t="shared" si="1"/>
        <v>63379.799999999996</v>
      </c>
    </row>
    <row r="10" spans="1:72" s="2" customFormat="1" ht="12" customHeight="1" x14ac:dyDescent="0.25">
      <c r="A10" s="18">
        <f t="shared" si="2"/>
        <v>6</v>
      </c>
      <c r="B10" s="6" t="s">
        <v>1368</v>
      </c>
      <c r="C10" s="100">
        <f t="shared" si="0"/>
        <v>11173.2</v>
      </c>
      <c r="D10" s="101">
        <v>11173.2</v>
      </c>
      <c r="E10" s="102">
        <v>0</v>
      </c>
      <c r="F10" s="101">
        <v>3618.4</v>
      </c>
      <c r="G10" s="18" t="s">
        <v>1484</v>
      </c>
      <c r="H10" s="45">
        <v>1</v>
      </c>
      <c r="I10" s="45" t="s">
        <v>1436</v>
      </c>
      <c r="J10" s="5">
        <v>41.47</v>
      </c>
      <c r="K10" s="3">
        <f t="shared" si="3"/>
        <v>0.84999999999999987</v>
      </c>
      <c r="L10" s="3">
        <f t="shared" si="4"/>
        <v>0.68</v>
      </c>
      <c r="M10" s="3">
        <f t="shared" si="5"/>
        <v>0.99</v>
      </c>
      <c r="N10" s="3">
        <f t="shared" si="6"/>
        <v>0.44</v>
      </c>
      <c r="O10" s="3">
        <f t="shared" si="7"/>
        <v>0.43000000000000005</v>
      </c>
      <c r="P10" s="3">
        <f t="shared" si="8"/>
        <v>1.4200000000000002</v>
      </c>
      <c r="Q10" s="3">
        <f t="shared" si="9"/>
        <v>0.47000000000000003</v>
      </c>
      <c r="R10" s="3">
        <f t="shared" si="10"/>
        <v>1.1600000000000001</v>
      </c>
      <c r="S10" s="3">
        <f t="shared" si="11"/>
        <v>0.31000000000000005</v>
      </c>
      <c r="T10" s="3">
        <v>0.5</v>
      </c>
      <c r="U10" s="3">
        <f t="shared" si="12"/>
        <v>0.26</v>
      </c>
      <c r="V10" s="3">
        <f t="shared" si="13"/>
        <v>0.44999999999999996</v>
      </c>
      <c r="W10" s="3">
        <f t="shared" si="14"/>
        <v>4.66</v>
      </c>
      <c r="X10" s="3">
        <f t="shared" si="15"/>
        <v>1.9400000000000002</v>
      </c>
      <c r="Y10" s="3">
        <v>0.2</v>
      </c>
      <c r="Z10" s="3">
        <f t="shared" si="16"/>
        <v>3.63</v>
      </c>
      <c r="AA10" s="3">
        <f t="shared" si="17"/>
        <v>1.56</v>
      </c>
      <c r="AB10" s="3">
        <f t="shared" si="18"/>
        <v>1.8299999999999998</v>
      </c>
      <c r="AC10" s="3">
        <f t="shared" si="19"/>
        <v>2.29</v>
      </c>
      <c r="AD10" s="3">
        <f t="shared" si="20"/>
        <v>8.0500000000000007</v>
      </c>
      <c r="AE10" s="3">
        <v>0</v>
      </c>
      <c r="AF10" s="3">
        <f t="shared" si="21"/>
        <v>3.4299999999999997</v>
      </c>
      <c r="AG10" s="3">
        <f t="shared" si="22"/>
        <v>4.7899999999999991</v>
      </c>
      <c r="AH10" s="3">
        <v>0.2</v>
      </c>
      <c r="AI10" s="3">
        <f t="shared" si="23"/>
        <v>0.43</v>
      </c>
      <c r="AJ10" s="3">
        <v>0.5</v>
      </c>
      <c r="AK10" s="3">
        <v>40</v>
      </c>
      <c r="AL10" s="3">
        <v>40</v>
      </c>
      <c r="AM10" s="17">
        <v>2193.54</v>
      </c>
      <c r="AN10" s="17">
        <v>171.393046</v>
      </c>
      <c r="AO10" s="17">
        <v>32.83</v>
      </c>
      <c r="AP10" s="17">
        <v>2193.54</v>
      </c>
      <c r="AQ10" s="17">
        <v>0</v>
      </c>
      <c r="AR10" s="17">
        <v>0</v>
      </c>
      <c r="AS10" s="17">
        <v>4.71</v>
      </c>
      <c r="AT10" s="5">
        <f t="shared" si="24"/>
        <v>2780115.6239999998</v>
      </c>
      <c r="AU10" s="17">
        <f t="shared" si="24"/>
        <v>56983.319999999992</v>
      </c>
      <c r="AV10" s="17">
        <f t="shared" si="1"/>
        <v>45586.656000000003</v>
      </c>
      <c r="AW10" s="17">
        <f t="shared" si="1"/>
        <v>66368.808000000005</v>
      </c>
      <c r="AX10" s="17">
        <f t="shared" si="1"/>
        <v>29497.248000000003</v>
      </c>
      <c r="AY10" s="17">
        <f t="shared" si="1"/>
        <v>28826.856000000003</v>
      </c>
      <c r="AZ10" s="17">
        <f t="shared" si="1"/>
        <v>95195.664000000019</v>
      </c>
      <c r="BA10" s="17">
        <f t="shared" si="1"/>
        <v>31508.424000000003</v>
      </c>
      <c r="BB10" s="17">
        <f t="shared" si="1"/>
        <v>77765.472000000009</v>
      </c>
      <c r="BC10" s="17">
        <f t="shared" si="1"/>
        <v>20782.152000000006</v>
      </c>
      <c r="BD10" s="17">
        <f t="shared" si="1"/>
        <v>33519.600000000006</v>
      </c>
      <c r="BE10" s="17">
        <f t="shared" si="1"/>
        <v>17430.192000000003</v>
      </c>
      <c r="BF10" s="17">
        <f t="shared" si="1"/>
        <v>30167.64</v>
      </c>
      <c r="BG10" s="17">
        <f t="shared" si="1"/>
        <v>312402.67200000002</v>
      </c>
      <c r="BH10" s="17">
        <f t="shared" si="1"/>
        <v>130056.04800000001</v>
      </c>
      <c r="BI10" s="17">
        <f t="shared" si="1"/>
        <v>13407.840000000002</v>
      </c>
      <c r="BJ10" s="17">
        <f t="shared" si="1"/>
        <v>243352.296</v>
      </c>
      <c r="BK10" s="17">
        <f t="shared" si="1"/>
        <v>104581.15200000002</v>
      </c>
      <c r="BL10" s="17">
        <f t="shared" si="1"/>
        <v>122681.73599999999</v>
      </c>
      <c r="BM10" s="17">
        <f t="shared" si="1"/>
        <v>153519.76800000001</v>
      </c>
      <c r="BN10" s="17">
        <f t="shared" si="1"/>
        <v>539665.56000000006</v>
      </c>
      <c r="BO10" s="17">
        <f t="shared" si="1"/>
        <v>0</v>
      </c>
      <c r="BP10" s="17">
        <f t="shared" si="1"/>
        <v>229944.45600000001</v>
      </c>
      <c r="BQ10" s="17">
        <f t="shared" si="1"/>
        <v>321117.76799999998</v>
      </c>
      <c r="BR10" s="17">
        <f t="shared" si="1"/>
        <v>13407.840000000002</v>
      </c>
      <c r="BS10" s="17">
        <f t="shared" si="1"/>
        <v>28826.856000000003</v>
      </c>
      <c r="BT10" s="17">
        <f t="shared" si="1"/>
        <v>33519.600000000006</v>
      </c>
    </row>
    <row r="11" spans="1:72" s="2" customFormat="1" ht="12" customHeight="1" x14ac:dyDescent="0.25">
      <c r="A11" s="18">
        <f t="shared" si="2"/>
        <v>7</v>
      </c>
      <c r="B11" s="6" t="s">
        <v>862</v>
      </c>
      <c r="C11" s="100">
        <f t="shared" si="0"/>
        <v>20369.2</v>
      </c>
      <c r="D11" s="101">
        <v>19781.400000000001</v>
      </c>
      <c r="E11" s="102">
        <v>587.79999999999995</v>
      </c>
      <c r="F11" s="101">
        <v>4227.8999999999996</v>
      </c>
      <c r="G11" s="18" t="s">
        <v>1484</v>
      </c>
      <c r="H11" s="45">
        <v>1</v>
      </c>
      <c r="I11" s="45" t="s">
        <v>1436</v>
      </c>
      <c r="J11" s="5">
        <v>41.47</v>
      </c>
      <c r="K11" s="3">
        <f t="shared" si="3"/>
        <v>0.84999999999999987</v>
      </c>
      <c r="L11" s="3">
        <f t="shared" si="4"/>
        <v>0.68</v>
      </c>
      <c r="M11" s="3">
        <f t="shared" si="5"/>
        <v>0.99</v>
      </c>
      <c r="N11" s="3">
        <f t="shared" si="6"/>
        <v>0.44</v>
      </c>
      <c r="O11" s="3">
        <f t="shared" si="7"/>
        <v>0.43000000000000005</v>
      </c>
      <c r="P11" s="3">
        <f t="shared" si="8"/>
        <v>1.4200000000000002</v>
      </c>
      <c r="Q11" s="3">
        <f t="shared" si="9"/>
        <v>0.47000000000000003</v>
      </c>
      <c r="R11" s="3">
        <f t="shared" si="10"/>
        <v>1.1600000000000001</v>
      </c>
      <c r="S11" s="3">
        <f t="shared" si="11"/>
        <v>0.31000000000000005</v>
      </c>
      <c r="T11" s="3">
        <v>0.5</v>
      </c>
      <c r="U11" s="3">
        <f t="shared" si="12"/>
        <v>0.26</v>
      </c>
      <c r="V11" s="3">
        <f t="shared" si="13"/>
        <v>0.44999999999999996</v>
      </c>
      <c r="W11" s="3">
        <f t="shared" si="14"/>
        <v>4.66</v>
      </c>
      <c r="X11" s="3">
        <f t="shared" si="15"/>
        <v>1.9400000000000002</v>
      </c>
      <c r="Y11" s="3">
        <v>0.2</v>
      </c>
      <c r="Z11" s="3">
        <f t="shared" si="16"/>
        <v>3.63</v>
      </c>
      <c r="AA11" s="3">
        <f t="shared" si="17"/>
        <v>1.56</v>
      </c>
      <c r="AB11" s="3">
        <f t="shared" si="18"/>
        <v>1.8299999999999998</v>
      </c>
      <c r="AC11" s="3">
        <f t="shared" si="19"/>
        <v>2.29</v>
      </c>
      <c r="AD11" s="3">
        <f t="shared" si="20"/>
        <v>8.0500000000000007</v>
      </c>
      <c r="AE11" s="3">
        <v>0</v>
      </c>
      <c r="AF11" s="3">
        <f t="shared" si="21"/>
        <v>3.4299999999999997</v>
      </c>
      <c r="AG11" s="3">
        <f t="shared" si="22"/>
        <v>4.7899999999999991</v>
      </c>
      <c r="AH11" s="3">
        <v>0.2</v>
      </c>
      <c r="AI11" s="3">
        <f t="shared" si="23"/>
        <v>0.43</v>
      </c>
      <c r="AJ11" s="3">
        <v>0.5</v>
      </c>
      <c r="AK11" s="3">
        <v>40</v>
      </c>
      <c r="AL11" s="3">
        <v>40</v>
      </c>
      <c r="AM11" s="17">
        <v>2193.54</v>
      </c>
      <c r="AN11" s="17">
        <v>171.393046</v>
      </c>
      <c r="AO11" s="17">
        <v>32.83</v>
      </c>
      <c r="AP11" s="17">
        <v>2193.54</v>
      </c>
      <c r="AQ11" s="17">
        <v>0</v>
      </c>
      <c r="AR11" s="17">
        <v>0</v>
      </c>
      <c r="AS11" s="17">
        <v>4.71</v>
      </c>
      <c r="AT11" s="5">
        <f t="shared" si="24"/>
        <v>5068264.3440000005</v>
      </c>
      <c r="AU11" s="17">
        <f t="shared" si="24"/>
        <v>103882.92</v>
      </c>
      <c r="AV11" s="17">
        <f t="shared" si="1"/>
        <v>83106.33600000001</v>
      </c>
      <c r="AW11" s="17">
        <f t="shared" si="1"/>
        <v>120993.04800000001</v>
      </c>
      <c r="AX11" s="17">
        <f t="shared" si="1"/>
        <v>53774.688000000002</v>
      </c>
      <c r="AY11" s="17">
        <f t="shared" si="1"/>
        <v>52552.536000000007</v>
      </c>
      <c r="AZ11" s="17">
        <f t="shared" si="1"/>
        <v>173545.58400000003</v>
      </c>
      <c r="BA11" s="17">
        <f t="shared" si="1"/>
        <v>57441.144000000008</v>
      </c>
      <c r="BB11" s="17">
        <f t="shared" si="1"/>
        <v>141769.63200000004</v>
      </c>
      <c r="BC11" s="17">
        <f t="shared" si="1"/>
        <v>37886.712000000007</v>
      </c>
      <c r="BD11" s="17">
        <f t="shared" si="1"/>
        <v>61107.600000000006</v>
      </c>
      <c r="BE11" s="17">
        <f t="shared" si="1"/>
        <v>31775.952000000001</v>
      </c>
      <c r="BF11" s="17">
        <f t="shared" si="1"/>
        <v>54996.84</v>
      </c>
      <c r="BG11" s="17">
        <f t="shared" si="1"/>
        <v>569522.83200000005</v>
      </c>
      <c r="BH11" s="17">
        <f t="shared" si="1"/>
        <v>237097.48800000004</v>
      </c>
      <c r="BI11" s="17">
        <f t="shared" si="1"/>
        <v>24443.040000000001</v>
      </c>
      <c r="BJ11" s="17">
        <f t="shared" si="1"/>
        <v>443641.17599999998</v>
      </c>
      <c r="BK11" s="17">
        <f t="shared" si="1"/>
        <v>190655.712</v>
      </c>
      <c r="BL11" s="17">
        <f t="shared" si="1"/>
        <v>223653.81599999999</v>
      </c>
      <c r="BM11" s="17">
        <f t="shared" si="1"/>
        <v>279872.80800000002</v>
      </c>
      <c r="BN11" s="17">
        <f t="shared" si="1"/>
        <v>983832.3600000001</v>
      </c>
      <c r="BO11" s="17">
        <f t="shared" si="1"/>
        <v>0</v>
      </c>
      <c r="BP11" s="17">
        <f t="shared" si="1"/>
        <v>419198.136</v>
      </c>
      <c r="BQ11" s="17">
        <f t="shared" si="1"/>
        <v>585410.80799999984</v>
      </c>
      <c r="BR11" s="17">
        <f t="shared" si="1"/>
        <v>24443.040000000001</v>
      </c>
      <c r="BS11" s="17">
        <f t="shared" si="1"/>
        <v>52552.535999999993</v>
      </c>
      <c r="BT11" s="17">
        <f t="shared" si="1"/>
        <v>61107.600000000006</v>
      </c>
    </row>
    <row r="12" spans="1:72" s="2" customFormat="1" ht="12" customHeight="1" x14ac:dyDescent="0.25">
      <c r="A12" s="18">
        <f t="shared" si="2"/>
        <v>8</v>
      </c>
      <c r="B12" s="6" t="s">
        <v>1129</v>
      </c>
      <c r="C12" s="100">
        <f t="shared" si="0"/>
        <v>11104.1</v>
      </c>
      <c r="D12" s="101">
        <v>11104.1</v>
      </c>
      <c r="E12" s="102">
        <v>0</v>
      </c>
      <c r="F12" s="101">
        <v>4403.6000000000004</v>
      </c>
      <c r="G12" s="18" t="s">
        <v>1484</v>
      </c>
      <c r="H12" s="45">
        <v>1</v>
      </c>
      <c r="I12" s="45" t="s">
        <v>1436</v>
      </c>
      <c r="J12" s="5">
        <v>41.47</v>
      </c>
      <c r="K12" s="3">
        <f t="shared" si="3"/>
        <v>0.84999999999999987</v>
      </c>
      <c r="L12" s="3">
        <f t="shared" si="4"/>
        <v>0.68</v>
      </c>
      <c r="M12" s="3">
        <f t="shared" si="5"/>
        <v>0.99</v>
      </c>
      <c r="N12" s="3">
        <f t="shared" si="6"/>
        <v>0.44</v>
      </c>
      <c r="O12" s="3">
        <f t="shared" si="7"/>
        <v>0.43000000000000005</v>
      </c>
      <c r="P12" s="3">
        <f t="shared" si="8"/>
        <v>1.4200000000000002</v>
      </c>
      <c r="Q12" s="3">
        <f t="shared" si="9"/>
        <v>0.47000000000000003</v>
      </c>
      <c r="R12" s="3">
        <f t="shared" si="10"/>
        <v>1.1600000000000001</v>
      </c>
      <c r="S12" s="3">
        <f t="shared" si="11"/>
        <v>0.31000000000000005</v>
      </c>
      <c r="T12" s="3">
        <v>0.5</v>
      </c>
      <c r="U12" s="3">
        <f t="shared" si="12"/>
        <v>0.26</v>
      </c>
      <c r="V12" s="3">
        <f t="shared" si="13"/>
        <v>0.44999999999999996</v>
      </c>
      <c r="W12" s="3">
        <f t="shared" si="14"/>
        <v>4.66</v>
      </c>
      <c r="X12" s="3">
        <f t="shared" si="15"/>
        <v>1.9400000000000002</v>
      </c>
      <c r="Y12" s="3">
        <v>0.2</v>
      </c>
      <c r="Z12" s="3">
        <f t="shared" si="16"/>
        <v>3.63</v>
      </c>
      <c r="AA12" s="3">
        <f t="shared" si="17"/>
        <v>1.56</v>
      </c>
      <c r="AB12" s="3">
        <f t="shared" si="18"/>
        <v>1.8299999999999998</v>
      </c>
      <c r="AC12" s="3">
        <f t="shared" si="19"/>
        <v>2.29</v>
      </c>
      <c r="AD12" s="3">
        <f t="shared" si="20"/>
        <v>8.0500000000000007</v>
      </c>
      <c r="AE12" s="3">
        <v>0</v>
      </c>
      <c r="AF12" s="3">
        <f t="shared" si="21"/>
        <v>3.4299999999999997</v>
      </c>
      <c r="AG12" s="3">
        <f t="shared" si="22"/>
        <v>4.7899999999999991</v>
      </c>
      <c r="AH12" s="3">
        <v>0.2</v>
      </c>
      <c r="AI12" s="3">
        <f t="shared" si="23"/>
        <v>0.43</v>
      </c>
      <c r="AJ12" s="3">
        <v>0.5</v>
      </c>
      <c r="AK12" s="3">
        <v>40</v>
      </c>
      <c r="AL12" s="3">
        <v>40</v>
      </c>
      <c r="AM12" s="17">
        <v>2193.54</v>
      </c>
      <c r="AN12" s="17">
        <v>171.393046</v>
      </c>
      <c r="AO12" s="17">
        <v>32.83</v>
      </c>
      <c r="AP12" s="17">
        <v>2193.54</v>
      </c>
      <c r="AQ12" s="17">
        <v>0</v>
      </c>
      <c r="AR12" s="17">
        <v>0</v>
      </c>
      <c r="AS12" s="17">
        <v>4.71</v>
      </c>
      <c r="AT12" s="5">
        <f t="shared" si="24"/>
        <v>2762922.162</v>
      </c>
      <c r="AU12" s="17">
        <f t="shared" si="24"/>
        <v>56630.909999999989</v>
      </c>
      <c r="AV12" s="17">
        <f t="shared" si="1"/>
        <v>45304.728000000003</v>
      </c>
      <c r="AW12" s="17">
        <f t="shared" si="1"/>
        <v>65958.354000000007</v>
      </c>
      <c r="AX12" s="17">
        <f t="shared" si="1"/>
        <v>29314.824000000001</v>
      </c>
      <c r="AY12" s="17">
        <f t="shared" si="1"/>
        <v>28648.578000000005</v>
      </c>
      <c r="AZ12" s="17">
        <f t="shared" si="1"/>
        <v>94606.932000000015</v>
      </c>
      <c r="BA12" s="17">
        <f t="shared" si="1"/>
        <v>31313.562000000005</v>
      </c>
      <c r="BB12" s="17">
        <f t="shared" si="1"/>
        <v>77284.536000000007</v>
      </c>
      <c r="BC12" s="17">
        <f t="shared" si="1"/>
        <v>20653.626000000004</v>
      </c>
      <c r="BD12" s="17">
        <f t="shared" si="1"/>
        <v>33312.300000000003</v>
      </c>
      <c r="BE12" s="17">
        <f t="shared" si="1"/>
        <v>17322.396000000001</v>
      </c>
      <c r="BF12" s="17">
        <f t="shared" si="1"/>
        <v>29981.069999999996</v>
      </c>
      <c r="BG12" s="17">
        <f t="shared" si="1"/>
        <v>310470.636</v>
      </c>
      <c r="BH12" s="17">
        <f t="shared" si="1"/>
        <v>129251.72400000002</v>
      </c>
      <c r="BI12" s="17">
        <f t="shared" si="1"/>
        <v>13324.920000000002</v>
      </c>
      <c r="BJ12" s="17">
        <f t="shared" si="1"/>
        <v>241847.29800000001</v>
      </c>
      <c r="BK12" s="17">
        <f t="shared" si="1"/>
        <v>103934.376</v>
      </c>
      <c r="BL12" s="17">
        <f t="shared" si="1"/>
        <v>121923.01800000001</v>
      </c>
      <c r="BM12" s="17">
        <f t="shared" si="1"/>
        <v>152570.33400000003</v>
      </c>
      <c r="BN12" s="17">
        <f t="shared" si="1"/>
        <v>536328.03</v>
      </c>
      <c r="BO12" s="17">
        <f t="shared" si="1"/>
        <v>0</v>
      </c>
      <c r="BP12" s="17">
        <f t="shared" si="1"/>
        <v>228522.37799999997</v>
      </c>
      <c r="BQ12" s="17">
        <f t="shared" si="1"/>
        <v>319131.83399999997</v>
      </c>
      <c r="BR12" s="17">
        <f t="shared" si="1"/>
        <v>13324.920000000002</v>
      </c>
      <c r="BS12" s="17">
        <f t="shared" si="1"/>
        <v>28648.578000000001</v>
      </c>
      <c r="BT12" s="17">
        <f t="shared" si="1"/>
        <v>33312.300000000003</v>
      </c>
    </row>
    <row r="13" spans="1:72" s="2" customFormat="1" ht="12" customHeight="1" x14ac:dyDescent="0.25">
      <c r="A13" s="18">
        <f t="shared" si="2"/>
        <v>9</v>
      </c>
      <c r="B13" s="6" t="s">
        <v>996</v>
      </c>
      <c r="C13" s="100">
        <f t="shared" si="0"/>
        <v>11161.5</v>
      </c>
      <c r="D13" s="101">
        <v>11078.7</v>
      </c>
      <c r="E13" s="102">
        <v>82.8</v>
      </c>
      <c r="F13" s="101">
        <v>2389.9</v>
      </c>
      <c r="G13" s="18" t="s">
        <v>1484</v>
      </c>
      <c r="H13" s="45">
        <v>1</v>
      </c>
      <c r="I13" s="45" t="s">
        <v>1436</v>
      </c>
      <c r="J13" s="5">
        <v>41.47</v>
      </c>
      <c r="K13" s="3">
        <f t="shared" si="3"/>
        <v>0.84999999999999987</v>
      </c>
      <c r="L13" s="3">
        <f t="shared" si="4"/>
        <v>0.68</v>
      </c>
      <c r="M13" s="3">
        <f t="shared" si="5"/>
        <v>0.99</v>
      </c>
      <c r="N13" s="3">
        <f t="shared" si="6"/>
        <v>0.44</v>
      </c>
      <c r="O13" s="3">
        <f t="shared" si="7"/>
        <v>0.43000000000000005</v>
      </c>
      <c r="P13" s="3">
        <f t="shared" si="8"/>
        <v>1.4200000000000002</v>
      </c>
      <c r="Q13" s="3">
        <f t="shared" si="9"/>
        <v>0.47000000000000003</v>
      </c>
      <c r="R13" s="3">
        <f t="shared" si="10"/>
        <v>1.1600000000000001</v>
      </c>
      <c r="S13" s="3">
        <f t="shared" si="11"/>
        <v>0.31000000000000005</v>
      </c>
      <c r="T13" s="3">
        <v>0.5</v>
      </c>
      <c r="U13" s="3">
        <f t="shared" si="12"/>
        <v>0.26</v>
      </c>
      <c r="V13" s="3">
        <f t="shared" si="13"/>
        <v>0.44999999999999996</v>
      </c>
      <c r="W13" s="3">
        <f t="shared" si="14"/>
        <v>4.66</v>
      </c>
      <c r="X13" s="3">
        <f t="shared" si="15"/>
        <v>1.9400000000000002</v>
      </c>
      <c r="Y13" s="3">
        <v>0.2</v>
      </c>
      <c r="Z13" s="3">
        <f t="shared" si="16"/>
        <v>3.63</v>
      </c>
      <c r="AA13" s="3">
        <f t="shared" si="17"/>
        <v>1.56</v>
      </c>
      <c r="AB13" s="3">
        <f t="shared" si="18"/>
        <v>1.8299999999999998</v>
      </c>
      <c r="AC13" s="3">
        <f t="shared" si="19"/>
        <v>2.29</v>
      </c>
      <c r="AD13" s="3">
        <f t="shared" si="20"/>
        <v>8.0500000000000007</v>
      </c>
      <c r="AE13" s="3">
        <v>0</v>
      </c>
      <c r="AF13" s="3">
        <f t="shared" si="21"/>
        <v>3.4299999999999997</v>
      </c>
      <c r="AG13" s="3">
        <f t="shared" si="22"/>
        <v>4.7899999999999991</v>
      </c>
      <c r="AH13" s="3">
        <v>0.2</v>
      </c>
      <c r="AI13" s="3">
        <f t="shared" si="23"/>
        <v>0.43</v>
      </c>
      <c r="AJ13" s="3">
        <v>0.5</v>
      </c>
      <c r="AK13" s="3">
        <v>40</v>
      </c>
      <c r="AL13" s="3">
        <v>40</v>
      </c>
      <c r="AM13" s="17">
        <v>2193.54</v>
      </c>
      <c r="AN13" s="17">
        <v>171.393046</v>
      </c>
      <c r="AO13" s="17">
        <v>32.83</v>
      </c>
      <c r="AP13" s="17">
        <v>2193.54</v>
      </c>
      <c r="AQ13" s="17">
        <v>0</v>
      </c>
      <c r="AR13" s="17">
        <v>0</v>
      </c>
      <c r="AS13" s="17">
        <v>4.71</v>
      </c>
      <c r="AT13" s="5">
        <f t="shared" si="24"/>
        <v>2777204.4299999997</v>
      </c>
      <c r="AU13" s="17">
        <f t="shared" si="24"/>
        <v>56923.649999999987</v>
      </c>
      <c r="AV13" s="17">
        <f t="shared" si="1"/>
        <v>45538.920000000006</v>
      </c>
      <c r="AW13" s="17">
        <f t="shared" si="1"/>
        <v>66299.31</v>
      </c>
      <c r="AX13" s="17">
        <f t="shared" si="1"/>
        <v>29466.36</v>
      </c>
      <c r="AY13" s="17">
        <f t="shared" si="1"/>
        <v>28796.670000000006</v>
      </c>
      <c r="AZ13" s="17">
        <f t="shared" si="1"/>
        <v>95095.98000000001</v>
      </c>
      <c r="BA13" s="17">
        <f t="shared" si="1"/>
        <v>31475.430000000004</v>
      </c>
      <c r="BB13" s="17">
        <f t="shared" si="1"/>
        <v>77684.040000000008</v>
      </c>
      <c r="BC13" s="17">
        <f t="shared" si="1"/>
        <v>20760.390000000003</v>
      </c>
      <c r="BD13" s="17">
        <f t="shared" si="1"/>
        <v>33484.5</v>
      </c>
      <c r="BE13" s="17">
        <f t="shared" si="1"/>
        <v>17411.940000000002</v>
      </c>
      <c r="BF13" s="17">
        <f t="shared" si="1"/>
        <v>30136.049999999996</v>
      </c>
      <c r="BG13" s="17">
        <f t="shared" si="1"/>
        <v>312075.54000000004</v>
      </c>
      <c r="BH13" s="17">
        <f t="shared" si="1"/>
        <v>129919.86000000002</v>
      </c>
      <c r="BI13" s="17">
        <f t="shared" si="1"/>
        <v>13393.800000000001</v>
      </c>
      <c r="BJ13" s="17">
        <f t="shared" si="1"/>
        <v>243097.46999999997</v>
      </c>
      <c r="BK13" s="17">
        <f t="shared" si="1"/>
        <v>104471.64000000001</v>
      </c>
      <c r="BL13" s="17">
        <f t="shared" si="1"/>
        <v>122553.26999999999</v>
      </c>
      <c r="BM13" s="17">
        <f t="shared" si="1"/>
        <v>153359.01</v>
      </c>
      <c r="BN13" s="17">
        <f t="shared" si="1"/>
        <v>539100.45000000007</v>
      </c>
      <c r="BO13" s="17">
        <f t="shared" si="1"/>
        <v>0</v>
      </c>
      <c r="BP13" s="17">
        <f t="shared" si="1"/>
        <v>229703.66999999998</v>
      </c>
      <c r="BQ13" s="17">
        <f t="shared" si="1"/>
        <v>320781.50999999995</v>
      </c>
      <c r="BR13" s="17">
        <f t="shared" si="1"/>
        <v>13393.800000000001</v>
      </c>
      <c r="BS13" s="17">
        <f t="shared" si="1"/>
        <v>28796.67</v>
      </c>
      <c r="BT13" s="17">
        <f t="shared" si="1"/>
        <v>33484.5</v>
      </c>
    </row>
    <row r="14" spans="1:72" s="2" customFormat="1" ht="12" customHeight="1" x14ac:dyDescent="0.25">
      <c r="A14" s="18">
        <f t="shared" si="2"/>
        <v>10</v>
      </c>
      <c r="B14" s="6" t="s">
        <v>1030</v>
      </c>
      <c r="C14" s="100">
        <f t="shared" si="0"/>
        <v>6448.65</v>
      </c>
      <c r="D14" s="101">
        <v>4375.55</v>
      </c>
      <c r="E14" s="102">
        <v>2073.1</v>
      </c>
      <c r="F14" s="101">
        <v>1381.8</v>
      </c>
      <c r="G14" s="18" t="s">
        <v>1484</v>
      </c>
      <c r="H14" s="45">
        <v>1</v>
      </c>
      <c r="I14" s="45" t="s">
        <v>1436</v>
      </c>
      <c r="J14" s="5">
        <v>34.979999999999997</v>
      </c>
      <c r="K14" s="3">
        <f>0.15+0.15+0.15+0.1+0.3</f>
        <v>0.84999999999999987</v>
      </c>
      <c r="L14" s="3">
        <f>0.27+0.2+0.21</f>
        <v>0.68</v>
      </c>
      <c r="M14" s="3">
        <f>0.3+0.15+0.3+0.24</f>
        <v>0.99</v>
      </c>
      <c r="N14" s="3">
        <f>0.12+0.12+0.2</f>
        <v>0.44</v>
      </c>
      <c r="O14" s="3">
        <f>0.1+0.1+0.23</f>
        <v>0.43000000000000005</v>
      </c>
      <c r="P14" s="3">
        <f>0.15+0.1+0.12+0.23+0.5+0.32</f>
        <v>1.4200000000000002</v>
      </c>
      <c r="Q14" s="3">
        <f>0.1+0.1+0.27</f>
        <v>0.47000000000000003</v>
      </c>
      <c r="R14" s="3">
        <f>0.15+0.05+0.1+0.2+0.16+0.5</f>
        <v>1.1600000000000001</v>
      </c>
      <c r="S14" s="3">
        <f>0.16+0.05+0.1</f>
        <v>0.31000000000000005</v>
      </c>
      <c r="T14" s="3">
        <v>0.5</v>
      </c>
      <c r="U14" s="3">
        <f>0.1+0.16</f>
        <v>0.26</v>
      </c>
      <c r="V14" s="3">
        <f>0.1+0.35</f>
        <v>0.44999999999999996</v>
      </c>
      <c r="W14" s="3">
        <v>0</v>
      </c>
      <c r="X14" s="3">
        <f>0.27+0.27+0.39+0.34+0.34+0.33</f>
        <v>1.9400000000000002</v>
      </c>
      <c r="Y14" s="3">
        <v>0.2</v>
      </c>
      <c r="Z14" s="3">
        <f>0.48+0.55+0.34+0.31+0.68+0.51+0.38+0.38</f>
        <v>3.63</v>
      </c>
      <c r="AA14" s="3">
        <f>0.34+0.46+0.42+0.34</f>
        <v>1.56</v>
      </c>
      <c r="AB14" s="3">
        <v>0</v>
      </c>
      <c r="AC14" s="3">
        <f>0.5+0.5+0.44+0.46+0.39</f>
        <v>2.29</v>
      </c>
      <c r="AD14" s="3">
        <f>1.07+0.55+0.59+0.62+1.25+2.88+0.57+0.52</f>
        <v>8.0500000000000007</v>
      </c>
      <c r="AE14" s="3">
        <v>0</v>
      </c>
      <c r="AF14" s="3">
        <f>1.5+0.5+0.2+1.01+0.38</f>
        <v>3.59</v>
      </c>
      <c r="AG14" s="3">
        <f>0.69+0.6+0.42+0.54+0.48+0.7+0.34+0.59+0.43</f>
        <v>4.7899999999999991</v>
      </c>
      <c r="AH14" s="3">
        <v>0.2</v>
      </c>
      <c r="AI14" s="3">
        <f>0.05+0.12+0.14</f>
        <v>0.31</v>
      </c>
      <c r="AJ14" s="3">
        <v>0.46</v>
      </c>
      <c r="AK14" s="3">
        <v>40</v>
      </c>
      <c r="AL14" s="3">
        <v>40</v>
      </c>
      <c r="AM14" s="3">
        <v>2604.04</v>
      </c>
      <c r="AN14" s="17">
        <v>195.98199600000001</v>
      </c>
      <c r="AO14" s="17">
        <v>42.3</v>
      </c>
      <c r="AP14" s="3">
        <v>2604.04</v>
      </c>
      <c r="AQ14" s="17">
        <v>0</v>
      </c>
      <c r="AR14" s="17">
        <v>0</v>
      </c>
      <c r="AS14" s="17">
        <v>4.71</v>
      </c>
      <c r="AT14" s="5">
        <f t="shared" si="24"/>
        <v>1353442.6619999998</v>
      </c>
      <c r="AU14" s="17">
        <f t="shared" si="24"/>
        <v>32888.114999999991</v>
      </c>
      <c r="AV14" s="17">
        <f t="shared" si="1"/>
        <v>26310.492000000002</v>
      </c>
      <c r="AW14" s="17">
        <f t="shared" si="1"/>
        <v>38304.981</v>
      </c>
      <c r="AX14" s="17">
        <f t="shared" si="1"/>
        <v>17024.436000000002</v>
      </c>
      <c r="AY14" s="17">
        <f t="shared" si="1"/>
        <v>16637.517</v>
      </c>
      <c r="AZ14" s="17">
        <f t="shared" si="1"/>
        <v>54942.498000000007</v>
      </c>
      <c r="BA14" s="17">
        <f t="shared" si="1"/>
        <v>18185.192999999999</v>
      </c>
      <c r="BB14" s="17">
        <f t="shared" si="1"/>
        <v>44882.603999999999</v>
      </c>
      <c r="BC14" s="17">
        <f t="shared" si="1"/>
        <v>11994.489000000001</v>
      </c>
      <c r="BD14" s="17">
        <f t="shared" si="1"/>
        <v>19345.949999999997</v>
      </c>
      <c r="BE14" s="17">
        <f t="shared" si="1"/>
        <v>10059.894</v>
      </c>
      <c r="BF14" s="17">
        <f t="shared" si="1"/>
        <v>17411.354999999996</v>
      </c>
      <c r="BG14" s="17">
        <f t="shared" si="1"/>
        <v>0</v>
      </c>
      <c r="BH14" s="17">
        <f t="shared" si="1"/>
        <v>75062.286000000007</v>
      </c>
      <c r="BI14" s="17">
        <f t="shared" si="1"/>
        <v>7738.38</v>
      </c>
      <c r="BJ14" s="17">
        <f t="shared" si="1"/>
        <v>140451.59699999998</v>
      </c>
      <c r="BK14" s="17">
        <f t="shared" si="1"/>
        <v>60359.364000000001</v>
      </c>
      <c r="BL14" s="17">
        <f t="shared" si="1"/>
        <v>0</v>
      </c>
      <c r="BM14" s="17">
        <f t="shared" si="1"/>
        <v>88604.451000000001</v>
      </c>
      <c r="BN14" s="17">
        <f t="shared" si="1"/>
        <v>311469.79499999998</v>
      </c>
      <c r="BO14" s="17">
        <f t="shared" si="1"/>
        <v>0</v>
      </c>
      <c r="BP14" s="17">
        <f t="shared" si="1"/>
        <v>138903.92099999997</v>
      </c>
      <c r="BQ14" s="17">
        <f t="shared" si="1"/>
        <v>185334.20099999997</v>
      </c>
      <c r="BR14" s="17">
        <f t="shared" si="1"/>
        <v>7738.38</v>
      </c>
      <c r="BS14" s="17">
        <f t="shared" si="1"/>
        <v>11994.488999999998</v>
      </c>
      <c r="BT14" s="17">
        <f t="shared" si="1"/>
        <v>17798.273999999998</v>
      </c>
    </row>
    <row r="15" spans="1:72" s="2" customFormat="1" ht="12" customHeight="1" x14ac:dyDescent="0.25">
      <c r="A15" s="18">
        <f t="shared" si="2"/>
        <v>11</v>
      </c>
      <c r="B15" s="6" t="s">
        <v>1037</v>
      </c>
      <c r="C15" s="100">
        <f t="shared" si="0"/>
        <v>3124.7</v>
      </c>
      <c r="D15" s="101">
        <v>3124.7</v>
      </c>
      <c r="E15" s="102">
        <v>0</v>
      </c>
      <c r="F15" s="101">
        <v>1469.5</v>
      </c>
      <c r="G15" s="18" t="s">
        <v>1484</v>
      </c>
      <c r="H15" s="45">
        <v>3</v>
      </c>
      <c r="I15" s="45" t="s">
        <v>1436</v>
      </c>
      <c r="J15" s="5">
        <v>40.33</v>
      </c>
      <c r="K15" s="17">
        <f>0.15+0.15+0.15+0.1+0.3</f>
        <v>0.84999999999999987</v>
      </c>
      <c r="L15" s="17">
        <f>0.27+0.2+0.21</f>
        <v>0.68</v>
      </c>
      <c r="M15" s="17">
        <f>0.3+0.15+0.3+0.24</f>
        <v>0.99</v>
      </c>
      <c r="N15" s="17">
        <f>0.12+0.12+0.2</f>
        <v>0.44</v>
      </c>
      <c r="O15" s="17">
        <f>0.1+0.1+0.23</f>
        <v>0.43000000000000005</v>
      </c>
      <c r="P15" s="17">
        <f>0.15+0.1+0.12+0.23+0.5+0.32</f>
        <v>1.4200000000000002</v>
      </c>
      <c r="Q15" s="17">
        <f>0.1+0.1+0.27</f>
        <v>0.47000000000000003</v>
      </c>
      <c r="R15" s="17">
        <f>0.15+0.05+0.1+0.2+0.16+0.5</f>
        <v>1.1600000000000001</v>
      </c>
      <c r="S15" s="17">
        <f>0.16+0.05+0.1</f>
        <v>0.31000000000000005</v>
      </c>
      <c r="T15" s="17">
        <v>0.5</v>
      </c>
      <c r="U15" s="17">
        <f>0.1+0.16</f>
        <v>0.26</v>
      </c>
      <c r="V15" s="17">
        <f>0.1+0.35</f>
        <v>0.44999999999999996</v>
      </c>
      <c r="W15" s="17">
        <f>0.38+1.59+1.49+1.2</f>
        <v>4.66</v>
      </c>
      <c r="X15" s="17">
        <f>0.27+0.27+0.39+0.34+0.34+0.33</f>
        <v>1.9400000000000002</v>
      </c>
      <c r="Y15" s="17">
        <v>0.2</v>
      </c>
      <c r="Z15" s="17">
        <f>0.48+0.55+0.34+0.31+0.68+0.51+0.38+0.38</f>
        <v>3.63</v>
      </c>
      <c r="AA15" s="17">
        <f>0.34+0.46+0.42+0.34</f>
        <v>1.56</v>
      </c>
      <c r="AB15" s="3">
        <v>0</v>
      </c>
      <c r="AC15" s="17">
        <f>0.5+0.5+0.44+0.46+0.39</f>
        <v>2.29</v>
      </c>
      <c r="AD15" s="17">
        <f>1.07+0.55+0.59+0.62+1.25+2.88+0.57+0.52</f>
        <v>8.0500000000000007</v>
      </c>
      <c r="AE15" s="17">
        <f>0.23+0.23+0.23</f>
        <v>0.69000000000000006</v>
      </c>
      <c r="AF15" s="17">
        <f>1.5+0.5+0.2+1.01+0.38</f>
        <v>3.59</v>
      </c>
      <c r="AG15" s="17">
        <f>0.69+0.6+0.42+0.54+0.48+0.7+0.34+0.59+0.43</f>
        <v>4.7899999999999991</v>
      </c>
      <c r="AH15" s="17">
        <v>0.2</v>
      </c>
      <c r="AI15" s="17">
        <f>0.05+0.12+0.14</f>
        <v>0.31</v>
      </c>
      <c r="AJ15" s="17">
        <v>0.46</v>
      </c>
      <c r="AK15" s="3">
        <v>40</v>
      </c>
      <c r="AL15" s="3">
        <v>40</v>
      </c>
      <c r="AM15" s="3">
        <v>2604.04</v>
      </c>
      <c r="AN15" s="17">
        <v>195.98199600000001</v>
      </c>
      <c r="AO15" s="17">
        <v>42.3</v>
      </c>
      <c r="AP15" s="3">
        <v>2604.04</v>
      </c>
      <c r="AQ15" s="17">
        <v>7.85</v>
      </c>
      <c r="AR15" s="17">
        <v>0</v>
      </c>
      <c r="AS15" s="17">
        <v>4.71</v>
      </c>
      <c r="AT15" s="5">
        <f t="shared" si="24"/>
        <v>756114.90599999996</v>
      </c>
      <c r="AU15" s="17">
        <f t="shared" si="24"/>
        <v>15935.969999999998</v>
      </c>
      <c r="AV15" s="17">
        <f t="shared" si="1"/>
        <v>12748.775999999998</v>
      </c>
      <c r="AW15" s="17">
        <f t="shared" si="1"/>
        <v>18560.718000000001</v>
      </c>
      <c r="AX15" s="17">
        <f t="shared" si="1"/>
        <v>8249.2079999999987</v>
      </c>
      <c r="AY15" s="17">
        <f t="shared" si="1"/>
        <v>8061.7260000000006</v>
      </c>
      <c r="AZ15" s="17">
        <f t="shared" si="1"/>
        <v>26622.444000000003</v>
      </c>
      <c r="BA15" s="17">
        <f t="shared" ref="BA15:BP30" si="25">$C15*Q15*6</f>
        <v>8811.6539999999986</v>
      </c>
      <c r="BB15" s="17">
        <f t="shared" si="25"/>
        <v>21747.912</v>
      </c>
      <c r="BC15" s="17">
        <f t="shared" si="25"/>
        <v>5811.9420000000009</v>
      </c>
      <c r="BD15" s="17">
        <f t="shared" si="25"/>
        <v>9374.0999999999985</v>
      </c>
      <c r="BE15" s="17">
        <f t="shared" si="25"/>
        <v>4874.5320000000002</v>
      </c>
      <c r="BF15" s="17">
        <f t="shared" si="25"/>
        <v>8436.6899999999987</v>
      </c>
      <c r="BG15" s="17">
        <f t="shared" si="25"/>
        <v>87366.611999999994</v>
      </c>
      <c r="BH15" s="17">
        <f t="shared" si="25"/>
        <v>36371.508000000002</v>
      </c>
      <c r="BI15" s="17">
        <f t="shared" si="25"/>
        <v>3749.6400000000003</v>
      </c>
      <c r="BJ15" s="17">
        <f t="shared" si="25"/>
        <v>68055.965999999986</v>
      </c>
      <c r="BK15" s="17">
        <f t="shared" si="25"/>
        <v>29247.192000000003</v>
      </c>
      <c r="BL15" s="17">
        <f t="shared" si="25"/>
        <v>0</v>
      </c>
      <c r="BM15" s="17">
        <f t="shared" si="25"/>
        <v>42933.377999999997</v>
      </c>
      <c r="BN15" s="17">
        <f t="shared" si="25"/>
        <v>150923.01</v>
      </c>
      <c r="BO15" s="17">
        <f t="shared" si="25"/>
        <v>12936.258000000002</v>
      </c>
      <c r="BP15" s="17">
        <f t="shared" si="25"/>
        <v>67306.038</v>
      </c>
      <c r="BQ15" s="17">
        <f t="shared" ref="BQ15:BT38" si="26">$C15*AG15*6</f>
        <v>89803.877999999982</v>
      </c>
      <c r="BR15" s="17">
        <f t="shared" si="26"/>
        <v>3749.6400000000003</v>
      </c>
      <c r="BS15" s="17">
        <f t="shared" si="26"/>
        <v>5811.9419999999991</v>
      </c>
      <c r="BT15" s="17">
        <f t="shared" si="26"/>
        <v>8624.1720000000005</v>
      </c>
    </row>
    <row r="16" spans="1:72" s="2" customFormat="1" ht="12" customHeight="1" x14ac:dyDescent="0.25">
      <c r="A16" s="18">
        <f t="shared" si="2"/>
        <v>12</v>
      </c>
      <c r="B16" s="6" t="s">
        <v>1228</v>
      </c>
      <c r="C16" s="100">
        <f t="shared" si="0"/>
        <v>595.5</v>
      </c>
      <c r="D16" s="101">
        <v>595.5</v>
      </c>
      <c r="E16" s="102">
        <v>0</v>
      </c>
      <c r="F16" s="101">
        <v>314.5</v>
      </c>
      <c r="G16" s="18" t="s">
        <v>1484</v>
      </c>
      <c r="H16" s="45">
        <v>6</v>
      </c>
      <c r="I16" s="45" t="s">
        <v>1436</v>
      </c>
      <c r="J16" s="5">
        <v>23.78</v>
      </c>
      <c r="K16" s="17">
        <f>0.15+0.15+0.15+0.1+0.3</f>
        <v>0.84999999999999987</v>
      </c>
      <c r="L16" s="3">
        <v>0</v>
      </c>
      <c r="M16" s="17">
        <f>0.3+0.15+0.3+0.24</f>
        <v>0.99</v>
      </c>
      <c r="N16" s="17">
        <f>0.12+0.12+0.2</f>
        <v>0.44</v>
      </c>
      <c r="O16" s="3">
        <v>0</v>
      </c>
      <c r="P16" s="17">
        <f>0.15+0.1+0.12+0.23+0.5+0.32</f>
        <v>1.4200000000000002</v>
      </c>
      <c r="Q16" s="17">
        <f>0.1+0.1+0.27</f>
        <v>0.47000000000000003</v>
      </c>
      <c r="R16" s="17">
        <f>0.15+0.05+0.1+0.2+0.16+0.5</f>
        <v>1.1600000000000001</v>
      </c>
      <c r="S16" s="17">
        <f>0.16+0.05+0.1</f>
        <v>0.31000000000000005</v>
      </c>
      <c r="T16" s="17">
        <v>0.5</v>
      </c>
      <c r="U16" s="17">
        <f>0.1+0.16</f>
        <v>0.26</v>
      </c>
      <c r="V16" s="17">
        <f>0.1+0.35</f>
        <v>0.44999999999999996</v>
      </c>
      <c r="W16" s="3">
        <v>0</v>
      </c>
      <c r="X16" s="17">
        <f>0.34+0.33</f>
        <v>0.67</v>
      </c>
      <c r="Y16" s="17">
        <v>0.2</v>
      </c>
      <c r="Z16" s="17">
        <f>0.48+0.55+0.34+0.31+0.68+0.51+0.38+0.38</f>
        <v>3.63</v>
      </c>
      <c r="AA16" s="17">
        <f>0.34+0.46+0.42+0.34</f>
        <v>1.56</v>
      </c>
      <c r="AB16" s="3">
        <v>0</v>
      </c>
      <c r="AC16" s="17">
        <f>0.5+0.5+0.44</f>
        <v>1.44</v>
      </c>
      <c r="AD16" s="3">
        <v>0</v>
      </c>
      <c r="AE16" s="3">
        <v>0</v>
      </c>
      <c r="AF16" s="17">
        <f>1.5+0.5+0.2+1.01+0.38</f>
        <v>3.59</v>
      </c>
      <c r="AG16" s="17">
        <f>0.69+0.6+0.42+0.54+0.48+0.7+0.34+0.59+0.43</f>
        <v>4.7899999999999991</v>
      </c>
      <c r="AH16" s="17">
        <v>0.2</v>
      </c>
      <c r="AI16" s="17">
        <f>0.07+0.14+0.16</f>
        <v>0.37</v>
      </c>
      <c r="AJ16" s="17">
        <v>0.48</v>
      </c>
      <c r="AK16" s="3">
        <v>40</v>
      </c>
      <c r="AL16" s="3">
        <v>40</v>
      </c>
      <c r="AM16" s="3">
        <v>2604.04</v>
      </c>
      <c r="AN16" s="17">
        <v>195.98199600000001</v>
      </c>
      <c r="AO16" s="17">
        <v>42.3</v>
      </c>
      <c r="AP16" s="3">
        <v>2604.04</v>
      </c>
      <c r="AQ16" s="17">
        <v>7.85</v>
      </c>
      <c r="AR16" s="17">
        <v>0</v>
      </c>
      <c r="AS16" s="17">
        <v>4.71</v>
      </c>
      <c r="AT16" s="5">
        <f t="shared" si="24"/>
        <v>84965.94</v>
      </c>
      <c r="AU16" s="17">
        <f t="shared" si="24"/>
        <v>3037.0499999999993</v>
      </c>
      <c r="AV16" s="17">
        <f t="shared" si="24"/>
        <v>0</v>
      </c>
      <c r="AW16" s="17">
        <f t="shared" si="24"/>
        <v>3537.2699999999995</v>
      </c>
      <c r="AX16" s="17">
        <f t="shared" si="24"/>
        <v>1572.12</v>
      </c>
      <c r="AY16" s="17">
        <f t="shared" si="24"/>
        <v>0</v>
      </c>
      <c r="AZ16" s="17">
        <f t="shared" si="24"/>
        <v>5073.6600000000008</v>
      </c>
      <c r="BA16" s="17">
        <f t="shared" si="25"/>
        <v>1679.31</v>
      </c>
      <c r="BB16" s="17">
        <f t="shared" si="25"/>
        <v>4144.68</v>
      </c>
      <c r="BC16" s="17">
        <f t="shared" si="25"/>
        <v>1107.6300000000001</v>
      </c>
      <c r="BD16" s="17">
        <f t="shared" si="25"/>
        <v>1786.5</v>
      </c>
      <c r="BE16" s="17">
        <f t="shared" si="25"/>
        <v>928.98</v>
      </c>
      <c r="BF16" s="17">
        <f t="shared" si="25"/>
        <v>1607.85</v>
      </c>
      <c r="BG16" s="17">
        <f t="shared" si="25"/>
        <v>0</v>
      </c>
      <c r="BH16" s="17">
        <f t="shared" si="25"/>
        <v>2393.91</v>
      </c>
      <c r="BI16" s="17">
        <f t="shared" si="25"/>
        <v>714.6</v>
      </c>
      <c r="BJ16" s="17">
        <f t="shared" si="25"/>
        <v>12969.99</v>
      </c>
      <c r="BK16" s="17">
        <f t="shared" si="25"/>
        <v>5573.88</v>
      </c>
      <c r="BL16" s="17">
        <f t="shared" si="25"/>
        <v>0</v>
      </c>
      <c r="BM16" s="17">
        <f t="shared" si="25"/>
        <v>5145.12</v>
      </c>
      <c r="BN16" s="17">
        <f t="shared" si="25"/>
        <v>0</v>
      </c>
      <c r="BO16" s="17">
        <f t="shared" si="25"/>
        <v>0</v>
      </c>
      <c r="BP16" s="17">
        <f t="shared" si="25"/>
        <v>12827.07</v>
      </c>
      <c r="BQ16" s="17">
        <f t="shared" si="26"/>
        <v>17114.669999999998</v>
      </c>
      <c r="BR16" s="17">
        <f t="shared" si="26"/>
        <v>714.6</v>
      </c>
      <c r="BS16" s="17">
        <f t="shared" si="26"/>
        <v>1322.01</v>
      </c>
      <c r="BT16" s="17">
        <f t="shared" si="26"/>
        <v>1715.04</v>
      </c>
    </row>
    <row r="17" spans="1:72" s="2" customFormat="1" ht="12" customHeight="1" x14ac:dyDescent="0.25">
      <c r="A17" s="18">
        <f t="shared" si="2"/>
        <v>13</v>
      </c>
      <c r="B17" s="6" t="s">
        <v>1070</v>
      </c>
      <c r="C17" s="100">
        <f t="shared" si="0"/>
        <v>9375.2000000000007</v>
      </c>
      <c r="D17" s="101">
        <v>9375.2000000000007</v>
      </c>
      <c r="E17" s="102">
        <v>0</v>
      </c>
      <c r="F17" s="101">
        <v>2984.9</v>
      </c>
      <c r="G17" s="18" t="s">
        <v>1484</v>
      </c>
      <c r="H17" s="45">
        <v>1</v>
      </c>
      <c r="I17" s="45" t="s">
        <v>1436</v>
      </c>
      <c r="J17" s="5">
        <v>41.47</v>
      </c>
      <c r="K17" s="3">
        <f t="shared" ref="K17:K38" si="27">0.15+0.15+0.15+0.1+0.3</f>
        <v>0.84999999999999987</v>
      </c>
      <c r="L17" s="3">
        <f t="shared" ref="L17:L38" si="28">0.27+0.2+0.21</f>
        <v>0.68</v>
      </c>
      <c r="M17" s="3">
        <f t="shared" ref="M17:M38" si="29">0.3+0.15+0.3+0.24</f>
        <v>0.99</v>
      </c>
      <c r="N17" s="3">
        <f t="shared" ref="N17:N38" si="30">0.12+0.12+0.2</f>
        <v>0.44</v>
      </c>
      <c r="O17" s="3">
        <f t="shared" ref="O17:O38" si="31">0.1+0.1+0.23</f>
        <v>0.43000000000000005</v>
      </c>
      <c r="P17" s="3">
        <f t="shared" ref="P17:P38" si="32">0.15+0.1+0.12+0.23+0.5+0.32</f>
        <v>1.4200000000000002</v>
      </c>
      <c r="Q17" s="3">
        <f t="shared" ref="Q17:Q38" si="33">0.1+0.1+0.27</f>
        <v>0.47000000000000003</v>
      </c>
      <c r="R17" s="3">
        <f t="shared" ref="R17:R38" si="34">0.15+0.05+0.1+0.2+0.16+0.5</f>
        <v>1.1600000000000001</v>
      </c>
      <c r="S17" s="3">
        <f t="shared" ref="S17:S38" si="35">0.16+0.05+0.1</f>
        <v>0.31000000000000005</v>
      </c>
      <c r="T17" s="3">
        <v>0.5</v>
      </c>
      <c r="U17" s="3">
        <f t="shared" ref="U17:U38" si="36">0.1+0.16</f>
        <v>0.26</v>
      </c>
      <c r="V17" s="3">
        <f t="shared" ref="V17:V38" si="37">0.1+0.35</f>
        <v>0.44999999999999996</v>
      </c>
      <c r="W17" s="3">
        <f t="shared" ref="W17:W38" si="38">0.38+1.59+1.49+1.2</f>
        <v>4.66</v>
      </c>
      <c r="X17" s="3">
        <f t="shared" ref="X17:X38" si="39">0.27+0.27+0.39+0.34+0.34+0.33</f>
        <v>1.9400000000000002</v>
      </c>
      <c r="Y17" s="3">
        <v>0.2</v>
      </c>
      <c r="Z17" s="3">
        <f t="shared" ref="Z17:Z38" si="40">0.48+0.55+0.34+0.31+0.68+0.51+0.38+0.38</f>
        <v>3.63</v>
      </c>
      <c r="AA17" s="3">
        <f t="shared" ref="AA17:AA38" si="41">0.34+0.46+0.42+0.34</f>
        <v>1.56</v>
      </c>
      <c r="AB17" s="3">
        <f t="shared" ref="AB17:AB38" si="42">0.3+0.33+0.5+0.2+0.5</f>
        <v>1.8299999999999998</v>
      </c>
      <c r="AC17" s="3">
        <f t="shared" ref="AC17:AC38" si="43">0.5+0.5+0.44+0.46+0.39</f>
        <v>2.29</v>
      </c>
      <c r="AD17" s="3">
        <f t="shared" ref="AD17:AD38" si="44">1.07+0.55+0.59+0.62+1.25+2.88+0.57+0.52</f>
        <v>8.0500000000000007</v>
      </c>
      <c r="AE17" s="3">
        <v>0</v>
      </c>
      <c r="AF17" s="3">
        <f t="shared" ref="AF17:AF38" si="45">1.46+0.46+0.16+1.01+0.34</f>
        <v>3.4299999999999997</v>
      </c>
      <c r="AG17" s="3">
        <f t="shared" ref="AG17:AG38" si="46">0.69+0.6+0.42+0.54+0.48+0.7+0.34+0.59+0.43</f>
        <v>4.7899999999999991</v>
      </c>
      <c r="AH17" s="3">
        <v>0.2</v>
      </c>
      <c r="AI17" s="3">
        <f t="shared" ref="AI17:AI38" si="47">0.09+0.16+0.18</f>
        <v>0.43</v>
      </c>
      <c r="AJ17" s="3">
        <v>0.5</v>
      </c>
      <c r="AK17" s="3">
        <v>40</v>
      </c>
      <c r="AL17" s="3">
        <v>40</v>
      </c>
      <c r="AM17" s="17">
        <v>2193.54</v>
      </c>
      <c r="AN17" s="17">
        <v>171.393046</v>
      </c>
      <c r="AO17" s="17">
        <v>32.83</v>
      </c>
      <c r="AP17" s="17">
        <v>2193.54</v>
      </c>
      <c r="AQ17" s="17">
        <v>0</v>
      </c>
      <c r="AR17" s="17">
        <v>0</v>
      </c>
      <c r="AS17" s="17">
        <v>4.71</v>
      </c>
      <c r="AT17" s="5">
        <f t="shared" si="24"/>
        <v>2332737.264</v>
      </c>
      <c r="AU17" s="17">
        <f t="shared" si="24"/>
        <v>47813.52</v>
      </c>
      <c r="AV17" s="17">
        <f t="shared" si="24"/>
        <v>38250.816000000006</v>
      </c>
      <c r="AW17" s="17">
        <f t="shared" si="24"/>
        <v>55688.688000000002</v>
      </c>
      <c r="AX17" s="17">
        <f t="shared" si="24"/>
        <v>24750.528000000006</v>
      </c>
      <c r="AY17" s="17">
        <f t="shared" si="24"/>
        <v>24188.016000000003</v>
      </c>
      <c r="AZ17" s="17">
        <f t="shared" si="24"/>
        <v>79876.704000000027</v>
      </c>
      <c r="BA17" s="17">
        <f t="shared" si="25"/>
        <v>26438.064000000006</v>
      </c>
      <c r="BB17" s="17">
        <f t="shared" si="25"/>
        <v>65251.392000000007</v>
      </c>
      <c r="BC17" s="17">
        <f t="shared" si="25"/>
        <v>17437.872000000003</v>
      </c>
      <c r="BD17" s="17">
        <f t="shared" si="25"/>
        <v>28125.600000000002</v>
      </c>
      <c r="BE17" s="17">
        <f t="shared" si="25"/>
        <v>14625.312000000002</v>
      </c>
      <c r="BF17" s="17">
        <f t="shared" si="25"/>
        <v>25313.040000000001</v>
      </c>
      <c r="BG17" s="17">
        <f t="shared" si="25"/>
        <v>262130.59200000006</v>
      </c>
      <c r="BH17" s="17">
        <f t="shared" si="25"/>
        <v>109127.32800000001</v>
      </c>
      <c r="BI17" s="17">
        <f t="shared" si="25"/>
        <v>11250.240000000002</v>
      </c>
      <c r="BJ17" s="17">
        <f t="shared" si="25"/>
        <v>204191.85600000003</v>
      </c>
      <c r="BK17" s="17">
        <f t="shared" si="25"/>
        <v>87751.872000000003</v>
      </c>
      <c r="BL17" s="17">
        <f t="shared" si="25"/>
        <v>102939.696</v>
      </c>
      <c r="BM17" s="17">
        <f t="shared" si="25"/>
        <v>128815.24800000002</v>
      </c>
      <c r="BN17" s="17">
        <f t="shared" si="25"/>
        <v>452822.16000000009</v>
      </c>
      <c r="BO17" s="17">
        <f t="shared" si="25"/>
        <v>0</v>
      </c>
      <c r="BP17" s="17">
        <f t="shared" si="25"/>
        <v>192941.61600000001</v>
      </c>
      <c r="BQ17" s="17">
        <f t="shared" si="26"/>
        <v>269443.24800000002</v>
      </c>
      <c r="BR17" s="17">
        <f t="shared" si="26"/>
        <v>11250.240000000002</v>
      </c>
      <c r="BS17" s="17">
        <f t="shared" si="26"/>
        <v>24188.016000000003</v>
      </c>
      <c r="BT17" s="17">
        <f t="shared" si="26"/>
        <v>28125.600000000002</v>
      </c>
    </row>
    <row r="18" spans="1:72" s="2" customFormat="1" ht="12" customHeight="1" x14ac:dyDescent="0.25">
      <c r="A18" s="18">
        <f t="shared" si="2"/>
        <v>14</v>
      </c>
      <c r="B18" s="6" t="s">
        <v>1021</v>
      </c>
      <c r="C18" s="100">
        <f t="shared" si="0"/>
        <v>6810.3</v>
      </c>
      <c r="D18" s="101">
        <v>5657.3</v>
      </c>
      <c r="E18" s="102">
        <v>1153</v>
      </c>
      <c r="F18" s="101">
        <v>1542.1</v>
      </c>
      <c r="G18" s="18" t="s">
        <v>1484</v>
      </c>
      <c r="H18" s="45">
        <v>1</v>
      </c>
      <c r="I18" s="45" t="s">
        <v>1436</v>
      </c>
      <c r="J18" s="5">
        <v>41.47</v>
      </c>
      <c r="K18" s="3">
        <f t="shared" si="27"/>
        <v>0.84999999999999987</v>
      </c>
      <c r="L18" s="3">
        <f t="shared" si="28"/>
        <v>0.68</v>
      </c>
      <c r="M18" s="3">
        <f t="shared" si="29"/>
        <v>0.99</v>
      </c>
      <c r="N18" s="3">
        <f t="shared" si="30"/>
        <v>0.44</v>
      </c>
      <c r="O18" s="3">
        <f t="shared" si="31"/>
        <v>0.43000000000000005</v>
      </c>
      <c r="P18" s="3">
        <f t="shared" si="32"/>
        <v>1.4200000000000002</v>
      </c>
      <c r="Q18" s="3">
        <f t="shared" si="33"/>
        <v>0.47000000000000003</v>
      </c>
      <c r="R18" s="3">
        <f t="shared" si="34"/>
        <v>1.1600000000000001</v>
      </c>
      <c r="S18" s="3">
        <f t="shared" si="35"/>
        <v>0.31000000000000005</v>
      </c>
      <c r="T18" s="3">
        <v>0.5</v>
      </c>
      <c r="U18" s="3">
        <f t="shared" si="36"/>
        <v>0.26</v>
      </c>
      <c r="V18" s="3">
        <f t="shared" si="37"/>
        <v>0.44999999999999996</v>
      </c>
      <c r="W18" s="3">
        <f t="shared" si="38"/>
        <v>4.66</v>
      </c>
      <c r="X18" s="3">
        <f t="shared" si="39"/>
        <v>1.9400000000000002</v>
      </c>
      <c r="Y18" s="3">
        <v>0.2</v>
      </c>
      <c r="Z18" s="3">
        <f t="shared" si="40"/>
        <v>3.63</v>
      </c>
      <c r="AA18" s="3">
        <f t="shared" si="41"/>
        <v>1.56</v>
      </c>
      <c r="AB18" s="3">
        <f t="shared" si="42"/>
        <v>1.8299999999999998</v>
      </c>
      <c r="AC18" s="3">
        <f t="shared" si="43"/>
        <v>2.29</v>
      </c>
      <c r="AD18" s="3">
        <f t="shared" si="44"/>
        <v>8.0500000000000007</v>
      </c>
      <c r="AE18" s="3">
        <v>0</v>
      </c>
      <c r="AF18" s="3">
        <f t="shared" si="45"/>
        <v>3.4299999999999997</v>
      </c>
      <c r="AG18" s="3">
        <f t="shared" si="46"/>
        <v>4.7899999999999991</v>
      </c>
      <c r="AH18" s="3">
        <v>0.2</v>
      </c>
      <c r="AI18" s="3">
        <f t="shared" si="47"/>
        <v>0.43</v>
      </c>
      <c r="AJ18" s="3">
        <v>0.5</v>
      </c>
      <c r="AK18" s="3">
        <v>40</v>
      </c>
      <c r="AL18" s="3">
        <v>40</v>
      </c>
      <c r="AM18" s="17">
        <v>2193.54</v>
      </c>
      <c r="AN18" s="17">
        <v>171.393046</v>
      </c>
      <c r="AO18" s="17">
        <v>32.83</v>
      </c>
      <c r="AP18" s="17">
        <v>2193.54</v>
      </c>
      <c r="AQ18" s="17">
        <v>0</v>
      </c>
      <c r="AR18" s="17">
        <v>0</v>
      </c>
      <c r="AS18" s="17">
        <v>4.71</v>
      </c>
      <c r="AT18" s="5">
        <f t="shared" si="24"/>
        <v>1694538.8459999999</v>
      </c>
      <c r="AU18" s="17">
        <f t="shared" si="24"/>
        <v>34732.53</v>
      </c>
      <c r="AV18" s="17">
        <f t="shared" si="24"/>
        <v>27786.024000000005</v>
      </c>
      <c r="AW18" s="17">
        <f t="shared" si="24"/>
        <v>40453.182000000001</v>
      </c>
      <c r="AX18" s="17">
        <f t="shared" si="24"/>
        <v>17979.192000000003</v>
      </c>
      <c r="AY18" s="17">
        <f t="shared" si="24"/>
        <v>17570.574000000004</v>
      </c>
      <c r="AZ18" s="17">
        <f t="shared" si="24"/>
        <v>58023.756000000008</v>
      </c>
      <c r="BA18" s="17">
        <f t="shared" si="25"/>
        <v>19205.046000000002</v>
      </c>
      <c r="BB18" s="17">
        <f t="shared" si="25"/>
        <v>47399.688000000009</v>
      </c>
      <c r="BC18" s="17">
        <f t="shared" si="25"/>
        <v>12667.158000000001</v>
      </c>
      <c r="BD18" s="17">
        <f t="shared" si="25"/>
        <v>20430.900000000001</v>
      </c>
      <c r="BE18" s="17">
        <f t="shared" si="25"/>
        <v>10624.068000000001</v>
      </c>
      <c r="BF18" s="17">
        <f t="shared" si="25"/>
        <v>18387.809999999998</v>
      </c>
      <c r="BG18" s="17">
        <f t="shared" si="25"/>
        <v>190415.98800000001</v>
      </c>
      <c r="BH18" s="17">
        <f t="shared" si="25"/>
        <v>79271.892000000007</v>
      </c>
      <c r="BI18" s="17">
        <f t="shared" si="25"/>
        <v>8172.3600000000006</v>
      </c>
      <c r="BJ18" s="17">
        <f t="shared" si="25"/>
        <v>148328.334</v>
      </c>
      <c r="BK18" s="17">
        <f t="shared" si="25"/>
        <v>63744.40800000001</v>
      </c>
      <c r="BL18" s="17">
        <f t="shared" si="25"/>
        <v>74777.093999999997</v>
      </c>
      <c r="BM18" s="17">
        <f t="shared" si="25"/>
        <v>93573.522000000012</v>
      </c>
      <c r="BN18" s="17">
        <f t="shared" si="25"/>
        <v>328937.49000000005</v>
      </c>
      <c r="BO18" s="17">
        <f t="shared" si="25"/>
        <v>0</v>
      </c>
      <c r="BP18" s="17">
        <f t="shared" si="25"/>
        <v>140155.97399999999</v>
      </c>
      <c r="BQ18" s="17">
        <f t="shared" si="26"/>
        <v>195728.02199999997</v>
      </c>
      <c r="BR18" s="17">
        <f t="shared" si="26"/>
        <v>8172.3600000000006</v>
      </c>
      <c r="BS18" s="17">
        <f t="shared" si="26"/>
        <v>17570.574000000001</v>
      </c>
      <c r="BT18" s="17">
        <f t="shared" si="26"/>
        <v>20430.900000000001</v>
      </c>
    </row>
    <row r="19" spans="1:72" s="2" customFormat="1" ht="12" customHeight="1" x14ac:dyDescent="0.25">
      <c r="A19" s="18">
        <f t="shared" si="2"/>
        <v>15</v>
      </c>
      <c r="B19" s="6" t="s">
        <v>900</v>
      </c>
      <c r="C19" s="100">
        <f t="shared" si="0"/>
        <v>12320.1</v>
      </c>
      <c r="D19" s="101">
        <v>12320.1</v>
      </c>
      <c r="E19" s="102">
        <v>0</v>
      </c>
      <c r="F19" s="101">
        <v>2861.6</v>
      </c>
      <c r="G19" s="18" t="s">
        <v>1484</v>
      </c>
      <c r="H19" s="45">
        <v>1</v>
      </c>
      <c r="I19" s="45" t="s">
        <v>1436</v>
      </c>
      <c r="J19" s="5">
        <v>41.47</v>
      </c>
      <c r="K19" s="3">
        <f t="shared" si="27"/>
        <v>0.84999999999999987</v>
      </c>
      <c r="L19" s="3">
        <f t="shared" si="28"/>
        <v>0.68</v>
      </c>
      <c r="M19" s="3">
        <f t="shared" si="29"/>
        <v>0.99</v>
      </c>
      <c r="N19" s="3">
        <f t="shared" si="30"/>
        <v>0.44</v>
      </c>
      <c r="O19" s="3">
        <f t="shared" si="31"/>
        <v>0.43000000000000005</v>
      </c>
      <c r="P19" s="3">
        <f t="shared" si="32"/>
        <v>1.4200000000000002</v>
      </c>
      <c r="Q19" s="3">
        <f t="shared" si="33"/>
        <v>0.47000000000000003</v>
      </c>
      <c r="R19" s="3">
        <f t="shared" si="34"/>
        <v>1.1600000000000001</v>
      </c>
      <c r="S19" s="3">
        <f t="shared" si="35"/>
        <v>0.31000000000000005</v>
      </c>
      <c r="T19" s="3">
        <v>0.5</v>
      </c>
      <c r="U19" s="3">
        <f t="shared" si="36"/>
        <v>0.26</v>
      </c>
      <c r="V19" s="3">
        <f t="shared" si="37"/>
        <v>0.44999999999999996</v>
      </c>
      <c r="W19" s="3">
        <f t="shared" si="38"/>
        <v>4.66</v>
      </c>
      <c r="X19" s="3">
        <f t="shared" si="39"/>
        <v>1.9400000000000002</v>
      </c>
      <c r="Y19" s="3">
        <v>0.2</v>
      </c>
      <c r="Z19" s="3">
        <f t="shared" si="40"/>
        <v>3.63</v>
      </c>
      <c r="AA19" s="3">
        <f t="shared" si="41"/>
        <v>1.56</v>
      </c>
      <c r="AB19" s="3">
        <f t="shared" si="42"/>
        <v>1.8299999999999998</v>
      </c>
      <c r="AC19" s="3">
        <f t="shared" si="43"/>
        <v>2.29</v>
      </c>
      <c r="AD19" s="3">
        <f t="shared" si="44"/>
        <v>8.0500000000000007</v>
      </c>
      <c r="AE19" s="3">
        <v>0</v>
      </c>
      <c r="AF19" s="3">
        <f t="shared" si="45"/>
        <v>3.4299999999999997</v>
      </c>
      <c r="AG19" s="3">
        <f t="shared" si="46"/>
        <v>4.7899999999999991</v>
      </c>
      <c r="AH19" s="3">
        <v>0.2</v>
      </c>
      <c r="AI19" s="3">
        <f t="shared" si="47"/>
        <v>0.43</v>
      </c>
      <c r="AJ19" s="3">
        <v>0.5</v>
      </c>
      <c r="AK19" s="3">
        <v>40</v>
      </c>
      <c r="AL19" s="3">
        <v>40</v>
      </c>
      <c r="AM19" s="17">
        <v>2193.54</v>
      </c>
      <c r="AN19" s="17">
        <v>171.393046</v>
      </c>
      <c r="AO19" s="17">
        <v>32.83</v>
      </c>
      <c r="AP19" s="17">
        <v>2193.54</v>
      </c>
      <c r="AQ19" s="17">
        <v>0</v>
      </c>
      <c r="AR19" s="17">
        <v>0</v>
      </c>
      <c r="AS19" s="17">
        <v>4.71</v>
      </c>
      <c r="AT19" s="5">
        <f t="shared" si="24"/>
        <v>3065487.2820000001</v>
      </c>
      <c r="AU19" s="17">
        <f t="shared" si="24"/>
        <v>62832.509999999995</v>
      </c>
      <c r="AV19" s="17">
        <f t="shared" si="24"/>
        <v>50266.008000000009</v>
      </c>
      <c r="AW19" s="17">
        <f t="shared" si="24"/>
        <v>73181.394</v>
      </c>
      <c r="AX19" s="17">
        <f t="shared" si="24"/>
        <v>32525.063999999998</v>
      </c>
      <c r="AY19" s="17">
        <f t="shared" si="24"/>
        <v>31785.858000000007</v>
      </c>
      <c r="AZ19" s="17">
        <f t="shared" si="24"/>
        <v>104967.25200000001</v>
      </c>
      <c r="BA19" s="17">
        <f t="shared" si="25"/>
        <v>34742.682000000001</v>
      </c>
      <c r="BB19" s="17">
        <f t="shared" si="25"/>
        <v>85747.896000000008</v>
      </c>
      <c r="BC19" s="17">
        <f t="shared" si="25"/>
        <v>22915.386000000006</v>
      </c>
      <c r="BD19" s="17">
        <f t="shared" si="25"/>
        <v>36960.300000000003</v>
      </c>
      <c r="BE19" s="17">
        <f t="shared" si="25"/>
        <v>19219.356</v>
      </c>
      <c r="BF19" s="17">
        <f t="shared" si="25"/>
        <v>33264.269999999997</v>
      </c>
      <c r="BG19" s="17">
        <f t="shared" si="25"/>
        <v>344469.99600000004</v>
      </c>
      <c r="BH19" s="17">
        <f t="shared" si="25"/>
        <v>143405.96400000001</v>
      </c>
      <c r="BI19" s="17">
        <f t="shared" si="25"/>
        <v>14784.120000000003</v>
      </c>
      <c r="BJ19" s="17">
        <f t="shared" si="25"/>
        <v>268331.77800000005</v>
      </c>
      <c r="BK19" s="17">
        <f t="shared" si="25"/>
        <v>115316.136</v>
      </c>
      <c r="BL19" s="17">
        <f t="shared" si="25"/>
        <v>135274.698</v>
      </c>
      <c r="BM19" s="17">
        <f t="shared" si="25"/>
        <v>169278.174</v>
      </c>
      <c r="BN19" s="17">
        <f t="shared" si="25"/>
        <v>595060.83000000007</v>
      </c>
      <c r="BO19" s="17">
        <f t="shared" si="25"/>
        <v>0</v>
      </c>
      <c r="BP19" s="17">
        <f t="shared" si="25"/>
        <v>253547.658</v>
      </c>
      <c r="BQ19" s="17">
        <f t="shared" si="26"/>
        <v>354079.67399999994</v>
      </c>
      <c r="BR19" s="17">
        <f t="shared" si="26"/>
        <v>14784.120000000003</v>
      </c>
      <c r="BS19" s="17">
        <f t="shared" si="26"/>
        <v>31785.858</v>
      </c>
      <c r="BT19" s="17">
        <f t="shared" si="26"/>
        <v>36960.300000000003</v>
      </c>
    </row>
    <row r="20" spans="1:72" s="2" customFormat="1" ht="12" customHeight="1" x14ac:dyDescent="0.25">
      <c r="A20" s="18">
        <f t="shared" si="2"/>
        <v>16</v>
      </c>
      <c r="B20" s="6" t="s">
        <v>1387</v>
      </c>
      <c r="C20" s="100">
        <f t="shared" si="0"/>
        <v>17962.04</v>
      </c>
      <c r="D20" s="101">
        <v>17849.54</v>
      </c>
      <c r="E20" s="102">
        <v>112.5</v>
      </c>
      <c r="F20" s="101">
        <v>4722.8999999999996</v>
      </c>
      <c r="G20" s="18" t="s">
        <v>1484</v>
      </c>
      <c r="H20" s="45">
        <v>1</v>
      </c>
      <c r="I20" s="45" t="s">
        <v>1436</v>
      </c>
      <c r="J20" s="5">
        <v>41.47</v>
      </c>
      <c r="K20" s="3">
        <f t="shared" si="27"/>
        <v>0.84999999999999987</v>
      </c>
      <c r="L20" s="3">
        <f t="shared" si="28"/>
        <v>0.68</v>
      </c>
      <c r="M20" s="3">
        <f t="shared" si="29"/>
        <v>0.99</v>
      </c>
      <c r="N20" s="3">
        <f t="shared" si="30"/>
        <v>0.44</v>
      </c>
      <c r="O20" s="3">
        <f t="shared" si="31"/>
        <v>0.43000000000000005</v>
      </c>
      <c r="P20" s="3">
        <f t="shared" si="32"/>
        <v>1.4200000000000002</v>
      </c>
      <c r="Q20" s="3">
        <f t="shared" si="33"/>
        <v>0.47000000000000003</v>
      </c>
      <c r="R20" s="3">
        <f t="shared" si="34"/>
        <v>1.1600000000000001</v>
      </c>
      <c r="S20" s="3">
        <f t="shared" si="35"/>
        <v>0.31000000000000005</v>
      </c>
      <c r="T20" s="3">
        <v>0.5</v>
      </c>
      <c r="U20" s="3">
        <f t="shared" si="36"/>
        <v>0.26</v>
      </c>
      <c r="V20" s="3">
        <f t="shared" si="37"/>
        <v>0.44999999999999996</v>
      </c>
      <c r="W20" s="3">
        <f t="shared" si="38"/>
        <v>4.66</v>
      </c>
      <c r="X20" s="3">
        <f t="shared" si="39"/>
        <v>1.9400000000000002</v>
      </c>
      <c r="Y20" s="3">
        <v>0.2</v>
      </c>
      <c r="Z20" s="3">
        <f t="shared" si="40"/>
        <v>3.63</v>
      </c>
      <c r="AA20" s="3">
        <f t="shared" si="41"/>
        <v>1.56</v>
      </c>
      <c r="AB20" s="3">
        <f t="shared" si="42"/>
        <v>1.8299999999999998</v>
      </c>
      <c r="AC20" s="3">
        <f t="shared" si="43"/>
        <v>2.29</v>
      </c>
      <c r="AD20" s="3">
        <f t="shared" si="44"/>
        <v>8.0500000000000007</v>
      </c>
      <c r="AE20" s="3">
        <v>0</v>
      </c>
      <c r="AF20" s="3">
        <f t="shared" si="45"/>
        <v>3.4299999999999997</v>
      </c>
      <c r="AG20" s="3">
        <f t="shared" si="46"/>
        <v>4.7899999999999991</v>
      </c>
      <c r="AH20" s="3">
        <v>0.2</v>
      </c>
      <c r="AI20" s="3">
        <f t="shared" si="47"/>
        <v>0.43</v>
      </c>
      <c r="AJ20" s="3">
        <v>0.5</v>
      </c>
      <c r="AK20" s="3">
        <v>40</v>
      </c>
      <c r="AL20" s="3">
        <v>40</v>
      </c>
      <c r="AM20" s="17">
        <v>2193.54</v>
      </c>
      <c r="AN20" s="17">
        <v>171.393046</v>
      </c>
      <c r="AO20" s="17">
        <v>32.83</v>
      </c>
      <c r="AP20" s="17">
        <v>2193.54</v>
      </c>
      <c r="AQ20" s="17">
        <v>0</v>
      </c>
      <c r="AR20" s="17">
        <v>0</v>
      </c>
      <c r="AS20" s="17">
        <v>4.71</v>
      </c>
      <c r="AT20" s="5">
        <f t="shared" si="24"/>
        <v>4469314.7927999999</v>
      </c>
      <c r="AU20" s="17">
        <f t="shared" si="24"/>
        <v>91606.403999999995</v>
      </c>
      <c r="AV20" s="17">
        <f t="shared" si="24"/>
        <v>73285.123200000016</v>
      </c>
      <c r="AW20" s="17">
        <f t="shared" si="24"/>
        <v>106694.51760000001</v>
      </c>
      <c r="AX20" s="17">
        <f t="shared" si="24"/>
        <v>47419.785600000003</v>
      </c>
      <c r="AY20" s="17">
        <f t="shared" si="24"/>
        <v>46342.063200000004</v>
      </c>
      <c r="AZ20" s="17">
        <f t="shared" si="24"/>
        <v>153036.58080000003</v>
      </c>
      <c r="BA20" s="17">
        <f t="shared" si="25"/>
        <v>50652.952800000006</v>
      </c>
      <c r="BB20" s="17">
        <f t="shared" si="25"/>
        <v>125015.79840000003</v>
      </c>
      <c r="BC20" s="17">
        <f t="shared" si="25"/>
        <v>33409.394400000005</v>
      </c>
      <c r="BD20" s="17">
        <f t="shared" si="25"/>
        <v>53886.12</v>
      </c>
      <c r="BE20" s="17">
        <f t="shared" si="25"/>
        <v>28020.7824</v>
      </c>
      <c r="BF20" s="17">
        <f t="shared" si="25"/>
        <v>48497.508000000002</v>
      </c>
      <c r="BG20" s="17">
        <f t="shared" si="25"/>
        <v>502218.63840000005</v>
      </c>
      <c r="BH20" s="17">
        <f t="shared" si="25"/>
        <v>209078.14560000002</v>
      </c>
      <c r="BI20" s="17">
        <f t="shared" si="25"/>
        <v>21554.448000000004</v>
      </c>
      <c r="BJ20" s="17">
        <f t="shared" si="25"/>
        <v>391213.23120000004</v>
      </c>
      <c r="BK20" s="17">
        <f t="shared" si="25"/>
        <v>168124.69440000004</v>
      </c>
      <c r="BL20" s="17">
        <f t="shared" si="25"/>
        <v>197223.19919999997</v>
      </c>
      <c r="BM20" s="17">
        <f t="shared" si="25"/>
        <v>246798.42960000003</v>
      </c>
      <c r="BN20" s="17">
        <f t="shared" si="25"/>
        <v>867566.53200000012</v>
      </c>
      <c r="BO20" s="17">
        <f t="shared" si="25"/>
        <v>0</v>
      </c>
      <c r="BP20" s="17">
        <f t="shared" si="25"/>
        <v>369658.78320000001</v>
      </c>
      <c r="BQ20" s="17">
        <f t="shared" si="26"/>
        <v>516229.02959999989</v>
      </c>
      <c r="BR20" s="17">
        <f t="shared" si="26"/>
        <v>21554.448000000004</v>
      </c>
      <c r="BS20" s="17">
        <f t="shared" si="26"/>
        <v>46342.063200000004</v>
      </c>
      <c r="BT20" s="17">
        <f t="shared" si="26"/>
        <v>53886.12</v>
      </c>
    </row>
    <row r="21" spans="1:72" s="2" customFormat="1" ht="12" customHeight="1" x14ac:dyDescent="0.25">
      <c r="A21" s="18">
        <f t="shared" si="2"/>
        <v>17</v>
      </c>
      <c r="B21" s="6" t="s">
        <v>1118</v>
      </c>
      <c r="C21" s="100">
        <f t="shared" si="0"/>
        <v>2990.6</v>
      </c>
      <c r="D21" s="101">
        <v>2990.6</v>
      </c>
      <c r="E21" s="102">
        <v>0</v>
      </c>
      <c r="F21" s="101">
        <v>1123.4000000000001</v>
      </c>
      <c r="G21" s="18" t="s">
        <v>1484</v>
      </c>
      <c r="H21" s="45">
        <v>1</v>
      </c>
      <c r="I21" s="45" t="s">
        <v>1436</v>
      </c>
      <c r="J21" s="5">
        <v>41.47</v>
      </c>
      <c r="K21" s="3">
        <f t="shared" si="27"/>
        <v>0.84999999999999987</v>
      </c>
      <c r="L21" s="3">
        <f t="shared" si="28"/>
        <v>0.68</v>
      </c>
      <c r="M21" s="3">
        <f t="shared" si="29"/>
        <v>0.99</v>
      </c>
      <c r="N21" s="3">
        <f t="shared" si="30"/>
        <v>0.44</v>
      </c>
      <c r="O21" s="3">
        <f t="shared" si="31"/>
        <v>0.43000000000000005</v>
      </c>
      <c r="P21" s="3">
        <f t="shared" si="32"/>
        <v>1.4200000000000002</v>
      </c>
      <c r="Q21" s="3">
        <f t="shared" si="33"/>
        <v>0.47000000000000003</v>
      </c>
      <c r="R21" s="3">
        <f t="shared" si="34"/>
        <v>1.1600000000000001</v>
      </c>
      <c r="S21" s="3">
        <f t="shared" si="35"/>
        <v>0.31000000000000005</v>
      </c>
      <c r="T21" s="3">
        <v>0.5</v>
      </c>
      <c r="U21" s="3">
        <f t="shared" si="36"/>
        <v>0.26</v>
      </c>
      <c r="V21" s="3">
        <f t="shared" si="37"/>
        <v>0.44999999999999996</v>
      </c>
      <c r="W21" s="3">
        <f t="shared" si="38"/>
        <v>4.66</v>
      </c>
      <c r="X21" s="3">
        <f t="shared" si="39"/>
        <v>1.9400000000000002</v>
      </c>
      <c r="Y21" s="3">
        <v>0.2</v>
      </c>
      <c r="Z21" s="3">
        <f t="shared" si="40"/>
        <v>3.63</v>
      </c>
      <c r="AA21" s="3">
        <f t="shared" si="41"/>
        <v>1.56</v>
      </c>
      <c r="AB21" s="3">
        <f t="shared" si="42"/>
        <v>1.8299999999999998</v>
      </c>
      <c r="AC21" s="3">
        <f t="shared" si="43"/>
        <v>2.29</v>
      </c>
      <c r="AD21" s="3">
        <f t="shared" si="44"/>
        <v>8.0500000000000007</v>
      </c>
      <c r="AE21" s="3">
        <v>0</v>
      </c>
      <c r="AF21" s="3">
        <f t="shared" si="45"/>
        <v>3.4299999999999997</v>
      </c>
      <c r="AG21" s="3">
        <f t="shared" si="46"/>
        <v>4.7899999999999991</v>
      </c>
      <c r="AH21" s="3">
        <v>0.2</v>
      </c>
      <c r="AI21" s="3">
        <f t="shared" si="47"/>
        <v>0.43</v>
      </c>
      <c r="AJ21" s="3">
        <v>0.5</v>
      </c>
      <c r="AK21" s="3">
        <v>40</v>
      </c>
      <c r="AL21" s="3">
        <v>40</v>
      </c>
      <c r="AM21" s="17">
        <v>2193.54</v>
      </c>
      <c r="AN21" s="17">
        <v>171.393046</v>
      </c>
      <c r="AO21" s="17">
        <v>32.83</v>
      </c>
      <c r="AP21" s="17">
        <v>2193.54</v>
      </c>
      <c r="AQ21" s="17">
        <v>0</v>
      </c>
      <c r="AR21" s="17">
        <v>0</v>
      </c>
      <c r="AS21" s="17">
        <v>4.71</v>
      </c>
      <c r="AT21" s="5">
        <f t="shared" si="24"/>
        <v>744121.09199999995</v>
      </c>
      <c r="AU21" s="17">
        <f t="shared" si="24"/>
        <v>15252.059999999996</v>
      </c>
      <c r="AV21" s="17">
        <f t="shared" si="24"/>
        <v>12201.648000000001</v>
      </c>
      <c r="AW21" s="17">
        <f t="shared" si="24"/>
        <v>17764.164000000001</v>
      </c>
      <c r="AX21" s="17">
        <f t="shared" si="24"/>
        <v>7895.1840000000002</v>
      </c>
      <c r="AY21" s="17">
        <f t="shared" si="24"/>
        <v>7715.7480000000005</v>
      </c>
      <c r="AZ21" s="17">
        <f t="shared" si="24"/>
        <v>25479.912</v>
      </c>
      <c r="BA21" s="17">
        <f t="shared" si="25"/>
        <v>8433.4920000000002</v>
      </c>
      <c r="BB21" s="17">
        <f t="shared" si="25"/>
        <v>20814.576000000001</v>
      </c>
      <c r="BC21" s="17">
        <f t="shared" si="25"/>
        <v>5562.5160000000005</v>
      </c>
      <c r="BD21" s="17">
        <f t="shared" si="25"/>
        <v>8971.7999999999993</v>
      </c>
      <c r="BE21" s="17">
        <f t="shared" si="25"/>
        <v>4665.3360000000002</v>
      </c>
      <c r="BF21" s="17">
        <f t="shared" si="25"/>
        <v>8074.619999999999</v>
      </c>
      <c r="BG21" s="17">
        <f t="shared" si="25"/>
        <v>83617.176000000007</v>
      </c>
      <c r="BH21" s="17">
        <f t="shared" si="25"/>
        <v>34810.584000000003</v>
      </c>
      <c r="BI21" s="17">
        <f t="shared" si="25"/>
        <v>3588.7200000000003</v>
      </c>
      <c r="BJ21" s="17">
        <f t="shared" si="25"/>
        <v>65135.267999999996</v>
      </c>
      <c r="BK21" s="17">
        <f t="shared" si="25"/>
        <v>27992.016000000003</v>
      </c>
      <c r="BL21" s="17">
        <f t="shared" si="25"/>
        <v>32836.788</v>
      </c>
      <c r="BM21" s="17">
        <f t="shared" si="25"/>
        <v>41090.843999999997</v>
      </c>
      <c r="BN21" s="17">
        <f t="shared" si="25"/>
        <v>144445.98000000001</v>
      </c>
      <c r="BO21" s="17">
        <f t="shared" si="25"/>
        <v>0</v>
      </c>
      <c r="BP21" s="17">
        <f t="shared" si="25"/>
        <v>61546.547999999988</v>
      </c>
      <c r="BQ21" s="17">
        <f t="shared" si="26"/>
        <v>85949.843999999983</v>
      </c>
      <c r="BR21" s="17">
        <f t="shared" si="26"/>
        <v>3588.7200000000003</v>
      </c>
      <c r="BS21" s="17">
        <f t="shared" si="26"/>
        <v>7715.7479999999996</v>
      </c>
      <c r="BT21" s="17">
        <f t="shared" si="26"/>
        <v>8971.7999999999993</v>
      </c>
    </row>
    <row r="22" spans="1:72" s="2" customFormat="1" ht="12" customHeight="1" x14ac:dyDescent="0.25">
      <c r="A22" s="18">
        <f t="shared" si="2"/>
        <v>18</v>
      </c>
      <c r="B22" s="6" t="s">
        <v>1294</v>
      </c>
      <c r="C22" s="100">
        <f t="shared" si="0"/>
        <v>8629.7999999999993</v>
      </c>
      <c r="D22" s="101">
        <v>6852.2</v>
      </c>
      <c r="E22" s="102">
        <v>1777.6</v>
      </c>
      <c r="F22" s="101">
        <v>2040</v>
      </c>
      <c r="G22" s="18" t="s">
        <v>1484</v>
      </c>
      <c r="H22" s="45">
        <v>1</v>
      </c>
      <c r="I22" s="45" t="s">
        <v>1436</v>
      </c>
      <c r="J22" s="5">
        <v>41.47</v>
      </c>
      <c r="K22" s="3">
        <f t="shared" si="27"/>
        <v>0.84999999999999987</v>
      </c>
      <c r="L22" s="3">
        <f t="shared" si="28"/>
        <v>0.68</v>
      </c>
      <c r="M22" s="3">
        <f t="shared" si="29"/>
        <v>0.99</v>
      </c>
      <c r="N22" s="3">
        <f t="shared" si="30"/>
        <v>0.44</v>
      </c>
      <c r="O22" s="3">
        <f t="shared" si="31"/>
        <v>0.43000000000000005</v>
      </c>
      <c r="P22" s="3">
        <f t="shared" si="32"/>
        <v>1.4200000000000002</v>
      </c>
      <c r="Q22" s="3">
        <f t="shared" si="33"/>
        <v>0.47000000000000003</v>
      </c>
      <c r="R22" s="3">
        <f t="shared" si="34"/>
        <v>1.1600000000000001</v>
      </c>
      <c r="S22" s="3">
        <f t="shared" si="35"/>
        <v>0.31000000000000005</v>
      </c>
      <c r="T22" s="3">
        <v>0.5</v>
      </c>
      <c r="U22" s="3">
        <f t="shared" si="36"/>
        <v>0.26</v>
      </c>
      <c r="V22" s="3">
        <f t="shared" si="37"/>
        <v>0.44999999999999996</v>
      </c>
      <c r="W22" s="3">
        <f t="shared" si="38"/>
        <v>4.66</v>
      </c>
      <c r="X22" s="3">
        <f t="shared" si="39"/>
        <v>1.9400000000000002</v>
      </c>
      <c r="Y22" s="3">
        <v>0.2</v>
      </c>
      <c r="Z22" s="3">
        <f t="shared" si="40"/>
        <v>3.63</v>
      </c>
      <c r="AA22" s="3">
        <f t="shared" si="41"/>
        <v>1.56</v>
      </c>
      <c r="AB22" s="3">
        <f t="shared" si="42"/>
        <v>1.8299999999999998</v>
      </c>
      <c r="AC22" s="3">
        <f t="shared" si="43"/>
        <v>2.29</v>
      </c>
      <c r="AD22" s="3">
        <f t="shared" si="44"/>
        <v>8.0500000000000007</v>
      </c>
      <c r="AE22" s="3">
        <v>0</v>
      </c>
      <c r="AF22" s="3">
        <f t="shared" si="45"/>
        <v>3.4299999999999997</v>
      </c>
      <c r="AG22" s="3">
        <f t="shared" si="46"/>
        <v>4.7899999999999991</v>
      </c>
      <c r="AH22" s="3">
        <v>0.2</v>
      </c>
      <c r="AI22" s="3">
        <f t="shared" si="47"/>
        <v>0.43</v>
      </c>
      <c r="AJ22" s="3">
        <v>0.5</v>
      </c>
      <c r="AK22" s="3">
        <v>40</v>
      </c>
      <c r="AL22" s="3">
        <v>40</v>
      </c>
      <c r="AM22" s="17">
        <v>2193.54</v>
      </c>
      <c r="AN22" s="17">
        <v>171.393046</v>
      </c>
      <c r="AO22" s="17">
        <v>32.83</v>
      </c>
      <c r="AP22" s="17">
        <v>2193.54</v>
      </c>
      <c r="AQ22" s="17">
        <v>0</v>
      </c>
      <c r="AR22" s="17">
        <v>0</v>
      </c>
      <c r="AS22" s="17">
        <v>4.71</v>
      </c>
      <c r="AT22" s="5">
        <f t="shared" si="24"/>
        <v>2147266.8360000001</v>
      </c>
      <c r="AU22" s="17">
        <f t="shared" si="24"/>
        <v>44011.979999999989</v>
      </c>
      <c r="AV22" s="17">
        <f t="shared" si="24"/>
        <v>35209.584000000003</v>
      </c>
      <c r="AW22" s="17">
        <f t="shared" si="24"/>
        <v>51261.011999999988</v>
      </c>
      <c r="AX22" s="17">
        <f t="shared" si="24"/>
        <v>22782.671999999999</v>
      </c>
      <c r="AY22" s="17">
        <f t="shared" si="24"/>
        <v>22264.884000000002</v>
      </c>
      <c r="AZ22" s="17">
        <f t="shared" si="24"/>
        <v>73525.896000000008</v>
      </c>
      <c r="BA22" s="17">
        <f t="shared" si="25"/>
        <v>24336.036</v>
      </c>
      <c r="BB22" s="17">
        <f t="shared" si="25"/>
        <v>60063.40800000001</v>
      </c>
      <c r="BC22" s="17">
        <f t="shared" si="25"/>
        <v>16051.428000000002</v>
      </c>
      <c r="BD22" s="17">
        <f t="shared" si="25"/>
        <v>25889.399999999998</v>
      </c>
      <c r="BE22" s="17">
        <f t="shared" si="25"/>
        <v>13462.488000000001</v>
      </c>
      <c r="BF22" s="17">
        <f t="shared" si="25"/>
        <v>23300.459999999995</v>
      </c>
      <c r="BG22" s="17">
        <f t="shared" si="25"/>
        <v>241289.20799999998</v>
      </c>
      <c r="BH22" s="17">
        <f t="shared" si="25"/>
        <v>100450.872</v>
      </c>
      <c r="BI22" s="17">
        <f t="shared" si="25"/>
        <v>10355.76</v>
      </c>
      <c r="BJ22" s="17">
        <f t="shared" si="25"/>
        <v>187957.04399999997</v>
      </c>
      <c r="BK22" s="17">
        <f t="shared" si="25"/>
        <v>80774.928</v>
      </c>
      <c r="BL22" s="17">
        <f t="shared" si="25"/>
        <v>94755.203999999983</v>
      </c>
      <c r="BM22" s="17">
        <f t="shared" si="25"/>
        <v>118573.45199999999</v>
      </c>
      <c r="BN22" s="17">
        <f t="shared" si="25"/>
        <v>416819.33999999997</v>
      </c>
      <c r="BO22" s="17">
        <f t="shared" si="25"/>
        <v>0</v>
      </c>
      <c r="BP22" s="17">
        <f t="shared" si="25"/>
        <v>177601.28399999999</v>
      </c>
      <c r="BQ22" s="17">
        <f t="shared" si="26"/>
        <v>248020.45199999993</v>
      </c>
      <c r="BR22" s="17">
        <f t="shared" si="26"/>
        <v>10355.76</v>
      </c>
      <c r="BS22" s="17">
        <f t="shared" si="26"/>
        <v>22264.883999999998</v>
      </c>
      <c r="BT22" s="17">
        <f t="shared" si="26"/>
        <v>25889.399999999998</v>
      </c>
    </row>
    <row r="23" spans="1:72" s="2" customFormat="1" ht="12" customHeight="1" x14ac:dyDescent="0.25">
      <c r="A23" s="18">
        <f t="shared" si="2"/>
        <v>19</v>
      </c>
      <c r="B23" s="6" t="s">
        <v>1407</v>
      </c>
      <c r="C23" s="100">
        <f t="shared" si="0"/>
        <v>9350.4</v>
      </c>
      <c r="D23" s="101">
        <v>9350.4</v>
      </c>
      <c r="E23" s="102">
        <v>0</v>
      </c>
      <c r="F23" s="101">
        <v>2655.2</v>
      </c>
      <c r="G23" s="18" t="s">
        <v>1484</v>
      </c>
      <c r="H23" s="45">
        <v>1</v>
      </c>
      <c r="I23" s="45" t="s">
        <v>1436</v>
      </c>
      <c r="J23" s="5">
        <v>41.47</v>
      </c>
      <c r="K23" s="3">
        <f t="shared" si="27"/>
        <v>0.84999999999999987</v>
      </c>
      <c r="L23" s="3">
        <f t="shared" si="28"/>
        <v>0.68</v>
      </c>
      <c r="M23" s="3">
        <f t="shared" si="29"/>
        <v>0.99</v>
      </c>
      <c r="N23" s="3">
        <f t="shared" si="30"/>
        <v>0.44</v>
      </c>
      <c r="O23" s="3">
        <f t="shared" si="31"/>
        <v>0.43000000000000005</v>
      </c>
      <c r="P23" s="3">
        <f t="shared" si="32"/>
        <v>1.4200000000000002</v>
      </c>
      <c r="Q23" s="3">
        <f t="shared" si="33"/>
        <v>0.47000000000000003</v>
      </c>
      <c r="R23" s="3">
        <f t="shared" si="34"/>
        <v>1.1600000000000001</v>
      </c>
      <c r="S23" s="3">
        <f t="shared" si="35"/>
        <v>0.31000000000000005</v>
      </c>
      <c r="T23" s="3">
        <v>0.5</v>
      </c>
      <c r="U23" s="3">
        <f t="shared" si="36"/>
        <v>0.26</v>
      </c>
      <c r="V23" s="3">
        <f t="shared" si="37"/>
        <v>0.44999999999999996</v>
      </c>
      <c r="W23" s="3">
        <f t="shared" si="38"/>
        <v>4.66</v>
      </c>
      <c r="X23" s="3">
        <f t="shared" si="39"/>
        <v>1.9400000000000002</v>
      </c>
      <c r="Y23" s="3">
        <v>0.2</v>
      </c>
      <c r="Z23" s="3">
        <f t="shared" si="40"/>
        <v>3.63</v>
      </c>
      <c r="AA23" s="3">
        <f t="shared" si="41"/>
        <v>1.56</v>
      </c>
      <c r="AB23" s="3">
        <f t="shared" si="42"/>
        <v>1.8299999999999998</v>
      </c>
      <c r="AC23" s="3">
        <f t="shared" si="43"/>
        <v>2.29</v>
      </c>
      <c r="AD23" s="3">
        <f t="shared" si="44"/>
        <v>8.0500000000000007</v>
      </c>
      <c r="AE23" s="3">
        <v>0</v>
      </c>
      <c r="AF23" s="3">
        <f t="shared" si="45"/>
        <v>3.4299999999999997</v>
      </c>
      <c r="AG23" s="3">
        <f t="shared" si="46"/>
        <v>4.7899999999999991</v>
      </c>
      <c r="AH23" s="3">
        <v>0.2</v>
      </c>
      <c r="AI23" s="3">
        <f t="shared" si="47"/>
        <v>0.43</v>
      </c>
      <c r="AJ23" s="3">
        <v>0.5</v>
      </c>
      <c r="AK23" s="3">
        <v>40</v>
      </c>
      <c r="AL23" s="3">
        <v>40</v>
      </c>
      <c r="AM23" s="17">
        <v>2193.54</v>
      </c>
      <c r="AN23" s="17">
        <v>171.393046</v>
      </c>
      <c r="AO23" s="17">
        <v>32.83</v>
      </c>
      <c r="AP23" s="17">
        <v>2193.54</v>
      </c>
      <c r="AQ23" s="17">
        <v>0</v>
      </c>
      <c r="AR23" s="17">
        <v>0</v>
      </c>
      <c r="AS23" s="17">
        <v>4.71</v>
      </c>
      <c r="AT23" s="5">
        <f t="shared" si="24"/>
        <v>2326566.5279999999</v>
      </c>
      <c r="AU23" s="17">
        <f t="shared" si="24"/>
        <v>47687.039999999994</v>
      </c>
      <c r="AV23" s="17">
        <f t="shared" si="24"/>
        <v>38149.631999999998</v>
      </c>
      <c r="AW23" s="17">
        <f t="shared" si="24"/>
        <v>55541.375999999989</v>
      </c>
      <c r="AX23" s="17">
        <f t="shared" si="24"/>
        <v>24685.055999999997</v>
      </c>
      <c r="AY23" s="17">
        <f t="shared" si="24"/>
        <v>24124.032000000003</v>
      </c>
      <c r="AZ23" s="17">
        <f t="shared" si="24"/>
        <v>79665.40800000001</v>
      </c>
      <c r="BA23" s="17">
        <f t="shared" si="25"/>
        <v>26368.128000000001</v>
      </c>
      <c r="BB23" s="17">
        <f t="shared" si="25"/>
        <v>65078.784000000014</v>
      </c>
      <c r="BC23" s="17">
        <f t="shared" si="25"/>
        <v>17391.744000000002</v>
      </c>
      <c r="BD23" s="17">
        <f t="shared" si="25"/>
        <v>28051.199999999997</v>
      </c>
      <c r="BE23" s="17">
        <f t="shared" si="25"/>
        <v>14586.624</v>
      </c>
      <c r="BF23" s="17">
        <f t="shared" si="25"/>
        <v>25246.079999999994</v>
      </c>
      <c r="BG23" s="17">
        <f t="shared" si="25"/>
        <v>261437.18400000001</v>
      </c>
      <c r="BH23" s="17">
        <f t="shared" si="25"/>
        <v>108838.65600000002</v>
      </c>
      <c r="BI23" s="17">
        <f t="shared" si="25"/>
        <v>11220.48</v>
      </c>
      <c r="BJ23" s="17">
        <f t="shared" si="25"/>
        <v>203651.712</v>
      </c>
      <c r="BK23" s="17">
        <f t="shared" si="25"/>
        <v>87519.744000000006</v>
      </c>
      <c r="BL23" s="17">
        <f t="shared" si="25"/>
        <v>102667.39199999998</v>
      </c>
      <c r="BM23" s="17">
        <f t="shared" si="25"/>
        <v>128474.49600000001</v>
      </c>
      <c r="BN23" s="17">
        <f t="shared" si="25"/>
        <v>451624.32</v>
      </c>
      <c r="BO23" s="17">
        <f t="shared" si="25"/>
        <v>0</v>
      </c>
      <c r="BP23" s="17">
        <f t="shared" si="25"/>
        <v>192431.23199999996</v>
      </c>
      <c r="BQ23" s="17">
        <f t="shared" si="26"/>
        <v>268730.49599999993</v>
      </c>
      <c r="BR23" s="17">
        <f t="shared" si="26"/>
        <v>11220.48</v>
      </c>
      <c r="BS23" s="17">
        <f t="shared" si="26"/>
        <v>24124.031999999999</v>
      </c>
      <c r="BT23" s="17">
        <f t="shared" si="26"/>
        <v>28051.199999999997</v>
      </c>
    </row>
    <row r="24" spans="1:72" s="2" customFormat="1" ht="12" customHeight="1" x14ac:dyDescent="0.25">
      <c r="A24" s="18">
        <f t="shared" si="2"/>
        <v>20</v>
      </c>
      <c r="B24" s="6" t="s">
        <v>1281</v>
      </c>
      <c r="C24" s="100">
        <f t="shared" si="0"/>
        <v>5632.5</v>
      </c>
      <c r="D24" s="101">
        <v>5272.4</v>
      </c>
      <c r="E24" s="102">
        <v>360.1</v>
      </c>
      <c r="F24" s="101">
        <v>2075.1999999999998</v>
      </c>
      <c r="G24" s="18" t="s">
        <v>1484</v>
      </c>
      <c r="H24" s="45">
        <v>1</v>
      </c>
      <c r="I24" s="45" t="s">
        <v>1436</v>
      </c>
      <c r="J24" s="5">
        <v>41.47</v>
      </c>
      <c r="K24" s="3">
        <f t="shared" si="27"/>
        <v>0.84999999999999987</v>
      </c>
      <c r="L24" s="3">
        <f t="shared" si="28"/>
        <v>0.68</v>
      </c>
      <c r="M24" s="3">
        <f t="shared" si="29"/>
        <v>0.99</v>
      </c>
      <c r="N24" s="3">
        <f t="shared" si="30"/>
        <v>0.44</v>
      </c>
      <c r="O24" s="3">
        <f t="shared" si="31"/>
        <v>0.43000000000000005</v>
      </c>
      <c r="P24" s="3">
        <f t="shared" si="32"/>
        <v>1.4200000000000002</v>
      </c>
      <c r="Q24" s="3">
        <f t="shared" si="33"/>
        <v>0.47000000000000003</v>
      </c>
      <c r="R24" s="3">
        <f t="shared" si="34"/>
        <v>1.1600000000000001</v>
      </c>
      <c r="S24" s="3">
        <f t="shared" si="35"/>
        <v>0.31000000000000005</v>
      </c>
      <c r="T24" s="3">
        <v>0.5</v>
      </c>
      <c r="U24" s="3">
        <f t="shared" si="36"/>
        <v>0.26</v>
      </c>
      <c r="V24" s="3">
        <f t="shared" si="37"/>
        <v>0.44999999999999996</v>
      </c>
      <c r="W24" s="3">
        <f t="shared" si="38"/>
        <v>4.66</v>
      </c>
      <c r="X24" s="3">
        <f t="shared" si="39"/>
        <v>1.9400000000000002</v>
      </c>
      <c r="Y24" s="3">
        <v>0.2</v>
      </c>
      <c r="Z24" s="3">
        <f t="shared" si="40"/>
        <v>3.63</v>
      </c>
      <c r="AA24" s="3">
        <f t="shared" si="41"/>
        <v>1.56</v>
      </c>
      <c r="AB24" s="3">
        <f t="shared" si="42"/>
        <v>1.8299999999999998</v>
      </c>
      <c r="AC24" s="3">
        <f t="shared" si="43"/>
        <v>2.29</v>
      </c>
      <c r="AD24" s="3">
        <f t="shared" si="44"/>
        <v>8.0500000000000007</v>
      </c>
      <c r="AE24" s="3">
        <v>0</v>
      </c>
      <c r="AF24" s="3">
        <f t="shared" si="45"/>
        <v>3.4299999999999997</v>
      </c>
      <c r="AG24" s="3">
        <f t="shared" si="46"/>
        <v>4.7899999999999991</v>
      </c>
      <c r="AH24" s="3">
        <v>0.2</v>
      </c>
      <c r="AI24" s="3">
        <f t="shared" si="47"/>
        <v>0.43</v>
      </c>
      <c r="AJ24" s="3">
        <v>0.5</v>
      </c>
      <c r="AK24" s="3">
        <v>40</v>
      </c>
      <c r="AL24" s="3">
        <v>40</v>
      </c>
      <c r="AM24" s="17">
        <v>2193.54</v>
      </c>
      <c r="AN24" s="17">
        <v>171.393046</v>
      </c>
      <c r="AO24" s="17">
        <v>32.83</v>
      </c>
      <c r="AP24" s="17">
        <v>2193.54</v>
      </c>
      <c r="AQ24" s="17">
        <v>0</v>
      </c>
      <c r="AR24" s="17">
        <v>0</v>
      </c>
      <c r="AS24" s="17">
        <v>4.71</v>
      </c>
      <c r="AT24" s="5">
        <f t="shared" si="24"/>
        <v>1401478.65</v>
      </c>
      <c r="AU24" s="17">
        <f t="shared" si="24"/>
        <v>28725.749999999993</v>
      </c>
      <c r="AV24" s="17">
        <f t="shared" si="24"/>
        <v>22980.600000000002</v>
      </c>
      <c r="AW24" s="17">
        <f t="shared" si="24"/>
        <v>33457.050000000003</v>
      </c>
      <c r="AX24" s="17">
        <f t="shared" si="24"/>
        <v>14869.800000000001</v>
      </c>
      <c r="AY24" s="17">
        <f t="shared" si="24"/>
        <v>14531.850000000002</v>
      </c>
      <c r="AZ24" s="17">
        <f t="shared" si="24"/>
        <v>47988.9</v>
      </c>
      <c r="BA24" s="17">
        <f t="shared" si="25"/>
        <v>15883.650000000001</v>
      </c>
      <c r="BB24" s="17">
        <f t="shared" si="25"/>
        <v>39202.200000000004</v>
      </c>
      <c r="BC24" s="17">
        <f t="shared" si="25"/>
        <v>10476.450000000001</v>
      </c>
      <c r="BD24" s="17">
        <f t="shared" si="25"/>
        <v>16897.5</v>
      </c>
      <c r="BE24" s="17">
        <f t="shared" si="25"/>
        <v>8786.7000000000007</v>
      </c>
      <c r="BF24" s="17">
        <f t="shared" si="25"/>
        <v>15207.749999999996</v>
      </c>
      <c r="BG24" s="17">
        <f t="shared" si="25"/>
        <v>157484.70000000001</v>
      </c>
      <c r="BH24" s="17">
        <f t="shared" si="25"/>
        <v>65562.3</v>
      </c>
      <c r="BI24" s="17">
        <f t="shared" si="25"/>
        <v>6759</v>
      </c>
      <c r="BJ24" s="17">
        <f t="shared" si="25"/>
        <v>122675.84999999999</v>
      </c>
      <c r="BK24" s="17">
        <f t="shared" si="25"/>
        <v>52720.200000000004</v>
      </c>
      <c r="BL24" s="17">
        <f t="shared" si="25"/>
        <v>61844.849999999991</v>
      </c>
      <c r="BM24" s="17">
        <f t="shared" si="25"/>
        <v>77390.55</v>
      </c>
      <c r="BN24" s="17">
        <f t="shared" si="25"/>
        <v>272049.75000000006</v>
      </c>
      <c r="BO24" s="17">
        <f t="shared" si="25"/>
        <v>0</v>
      </c>
      <c r="BP24" s="17">
        <f t="shared" si="25"/>
        <v>115916.84999999999</v>
      </c>
      <c r="BQ24" s="17">
        <f t="shared" si="26"/>
        <v>161878.04999999999</v>
      </c>
      <c r="BR24" s="17">
        <f t="shared" si="26"/>
        <v>6759</v>
      </c>
      <c r="BS24" s="17">
        <f t="shared" si="26"/>
        <v>14531.849999999999</v>
      </c>
      <c r="BT24" s="17">
        <f t="shared" si="26"/>
        <v>16897.5</v>
      </c>
    </row>
    <row r="25" spans="1:72" s="2" customFormat="1" ht="12" customHeight="1" x14ac:dyDescent="0.25">
      <c r="A25" s="18">
        <f t="shared" si="2"/>
        <v>21</v>
      </c>
      <c r="B25" s="6" t="s">
        <v>1265</v>
      </c>
      <c r="C25" s="100">
        <f t="shared" si="0"/>
        <v>9440.6</v>
      </c>
      <c r="D25" s="101">
        <v>9320.2000000000007</v>
      </c>
      <c r="E25" s="102">
        <v>120.4</v>
      </c>
      <c r="F25" s="101">
        <v>1593.1</v>
      </c>
      <c r="G25" s="18" t="s">
        <v>1484</v>
      </c>
      <c r="H25" s="45">
        <v>1</v>
      </c>
      <c r="I25" s="45" t="s">
        <v>1436</v>
      </c>
      <c r="J25" s="5">
        <v>41.47</v>
      </c>
      <c r="K25" s="3">
        <f t="shared" si="27"/>
        <v>0.84999999999999987</v>
      </c>
      <c r="L25" s="3">
        <f t="shared" si="28"/>
        <v>0.68</v>
      </c>
      <c r="M25" s="3">
        <f t="shared" si="29"/>
        <v>0.99</v>
      </c>
      <c r="N25" s="3">
        <f t="shared" si="30"/>
        <v>0.44</v>
      </c>
      <c r="O25" s="3">
        <f t="shared" si="31"/>
        <v>0.43000000000000005</v>
      </c>
      <c r="P25" s="3">
        <f t="shared" si="32"/>
        <v>1.4200000000000002</v>
      </c>
      <c r="Q25" s="3">
        <f t="shared" si="33"/>
        <v>0.47000000000000003</v>
      </c>
      <c r="R25" s="3">
        <f t="shared" si="34"/>
        <v>1.1600000000000001</v>
      </c>
      <c r="S25" s="3">
        <f t="shared" si="35"/>
        <v>0.31000000000000005</v>
      </c>
      <c r="T25" s="3">
        <v>0.5</v>
      </c>
      <c r="U25" s="3">
        <f t="shared" si="36"/>
        <v>0.26</v>
      </c>
      <c r="V25" s="3">
        <f t="shared" si="37"/>
        <v>0.44999999999999996</v>
      </c>
      <c r="W25" s="3">
        <f t="shared" si="38"/>
        <v>4.66</v>
      </c>
      <c r="X25" s="3">
        <f t="shared" si="39"/>
        <v>1.9400000000000002</v>
      </c>
      <c r="Y25" s="3">
        <v>0.2</v>
      </c>
      <c r="Z25" s="3">
        <f t="shared" si="40"/>
        <v>3.63</v>
      </c>
      <c r="AA25" s="3">
        <f t="shared" si="41"/>
        <v>1.56</v>
      </c>
      <c r="AB25" s="3">
        <f t="shared" si="42"/>
        <v>1.8299999999999998</v>
      </c>
      <c r="AC25" s="3">
        <f t="shared" si="43"/>
        <v>2.29</v>
      </c>
      <c r="AD25" s="3">
        <f t="shared" si="44"/>
        <v>8.0500000000000007</v>
      </c>
      <c r="AE25" s="3">
        <v>0</v>
      </c>
      <c r="AF25" s="3">
        <f t="shared" si="45"/>
        <v>3.4299999999999997</v>
      </c>
      <c r="AG25" s="3">
        <f t="shared" si="46"/>
        <v>4.7899999999999991</v>
      </c>
      <c r="AH25" s="3">
        <v>0.2</v>
      </c>
      <c r="AI25" s="3">
        <f t="shared" si="47"/>
        <v>0.43</v>
      </c>
      <c r="AJ25" s="3">
        <v>0.5</v>
      </c>
      <c r="AK25" s="3">
        <v>40</v>
      </c>
      <c r="AL25" s="3">
        <v>40</v>
      </c>
      <c r="AM25" s="17">
        <v>2193.54</v>
      </c>
      <c r="AN25" s="17">
        <v>171.393046</v>
      </c>
      <c r="AO25" s="17">
        <v>32.83</v>
      </c>
      <c r="AP25" s="17">
        <v>2193.54</v>
      </c>
      <c r="AQ25" s="17">
        <v>0</v>
      </c>
      <c r="AR25" s="17">
        <v>0</v>
      </c>
      <c r="AS25" s="17">
        <v>4.71</v>
      </c>
      <c r="AT25" s="5">
        <f t="shared" si="24"/>
        <v>2349010.0920000002</v>
      </c>
      <c r="AU25" s="17">
        <f t="shared" si="24"/>
        <v>48147.06</v>
      </c>
      <c r="AV25" s="17">
        <f t="shared" si="24"/>
        <v>38517.648000000008</v>
      </c>
      <c r="AW25" s="17">
        <f t="shared" si="24"/>
        <v>56077.163999999997</v>
      </c>
      <c r="AX25" s="17">
        <f t="shared" si="24"/>
        <v>24923.184000000001</v>
      </c>
      <c r="AY25" s="17">
        <f t="shared" si="24"/>
        <v>24356.748000000003</v>
      </c>
      <c r="AZ25" s="17">
        <f t="shared" si="24"/>
        <v>80433.912000000011</v>
      </c>
      <c r="BA25" s="17">
        <f t="shared" si="25"/>
        <v>26622.492000000002</v>
      </c>
      <c r="BB25" s="17">
        <f t="shared" si="25"/>
        <v>65706.576000000001</v>
      </c>
      <c r="BC25" s="17">
        <f t="shared" si="25"/>
        <v>17559.516000000003</v>
      </c>
      <c r="BD25" s="17">
        <f t="shared" si="25"/>
        <v>28321.800000000003</v>
      </c>
      <c r="BE25" s="17">
        <f t="shared" si="25"/>
        <v>14727.335999999999</v>
      </c>
      <c r="BF25" s="17">
        <f t="shared" si="25"/>
        <v>25489.619999999995</v>
      </c>
      <c r="BG25" s="17">
        <f t="shared" si="25"/>
        <v>263959.17600000004</v>
      </c>
      <c r="BH25" s="17">
        <f t="shared" si="25"/>
        <v>109888.58400000002</v>
      </c>
      <c r="BI25" s="17">
        <f t="shared" si="25"/>
        <v>11328.720000000001</v>
      </c>
      <c r="BJ25" s="17">
        <f t="shared" si="25"/>
        <v>205616.26799999998</v>
      </c>
      <c r="BK25" s="17">
        <f t="shared" si="25"/>
        <v>88364.016000000003</v>
      </c>
      <c r="BL25" s="17">
        <f t="shared" si="25"/>
        <v>103657.788</v>
      </c>
      <c r="BM25" s="17">
        <f t="shared" si="25"/>
        <v>129713.84400000001</v>
      </c>
      <c r="BN25" s="17">
        <f t="shared" si="25"/>
        <v>455980.9800000001</v>
      </c>
      <c r="BO25" s="17">
        <f t="shared" si="25"/>
        <v>0</v>
      </c>
      <c r="BP25" s="17">
        <f t="shared" si="25"/>
        <v>194287.54799999998</v>
      </c>
      <c r="BQ25" s="17">
        <f t="shared" si="26"/>
        <v>271322.84399999998</v>
      </c>
      <c r="BR25" s="17">
        <f t="shared" si="26"/>
        <v>11328.720000000001</v>
      </c>
      <c r="BS25" s="17">
        <f t="shared" si="26"/>
        <v>24356.748</v>
      </c>
      <c r="BT25" s="17">
        <f t="shared" si="26"/>
        <v>28321.800000000003</v>
      </c>
    </row>
    <row r="26" spans="1:72" s="2" customFormat="1" ht="12" customHeight="1" x14ac:dyDescent="0.25">
      <c r="A26" s="18">
        <f t="shared" si="2"/>
        <v>22</v>
      </c>
      <c r="B26" s="6" t="s">
        <v>993</v>
      </c>
      <c r="C26" s="100">
        <f t="shared" si="0"/>
        <v>12637.5</v>
      </c>
      <c r="D26" s="101">
        <v>11922.8</v>
      </c>
      <c r="E26" s="102">
        <v>714.7</v>
      </c>
      <c r="F26" s="101">
        <v>4069.7</v>
      </c>
      <c r="G26" s="18" t="s">
        <v>1484</v>
      </c>
      <c r="H26" s="45">
        <v>1</v>
      </c>
      <c r="I26" s="45" t="s">
        <v>1436</v>
      </c>
      <c r="J26" s="5">
        <v>41.47</v>
      </c>
      <c r="K26" s="3">
        <f t="shared" si="27"/>
        <v>0.84999999999999987</v>
      </c>
      <c r="L26" s="3">
        <f t="shared" si="28"/>
        <v>0.68</v>
      </c>
      <c r="M26" s="3">
        <f t="shared" si="29"/>
        <v>0.99</v>
      </c>
      <c r="N26" s="3">
        <f t="shared" si="30"/>
        <v>0.44</v>
      </c>
      <c r="O26" s="3">
        <f t="shared" si="31"/>
        <v>0.43000000000000005</v>
      </c>
      <c r="P26" s="3">
        <f t="shared" si="32"/>
        <v>1.4200000000000002</v>
      </c>
      <c r="Q26" s="3">
        <f t="shared" si="33"/>
        <v>0.47000000000000003</v>
      </c>
      <c r="R26" s="3">
        <f t="shared" si="34"/>
        <v>1.1600000000000001</v>
      </c>
      <c r="S26" s="3">
        <f t="shared" si="35"/>
        <v>0.31000000000000005</v>
      </c>
      <c r="T26" s="3">
        <v>0.5</v>
      </c>
      <c r="U26" s="3">
        <f t="shared" si="36"/>
        <v>0.26</v>
      </c>
      <c r="V26" s="3">
        <f t="shared" si="37"/>
        <v>0.44999999999999996</v>
      </c>
      <c r="W26" s="3">
        <f t="shared" si="38"/>
        <v>4.66</v>
      </c>
      <c r="X26" s="3">
        <f t="shared" si="39"/>
        <v>1.9400000000000002</v>
      </c>
      <c r="Y26" s="3">
        <v>0.2</v>
      </c>
      <c r="Z26" s="3">
        <f t="shared" si="40"/>
        <v>3.63</v>
      </c>
      <c r="AA26" s="3">
        <f t="shared" si="41"/>
        <v>1.56</v>
      </c>
      <c r="AB26" s="3">
        <f t="shared" si="42"/>
        <v>1.8299999999999998</v>
      </c>
      <c r="AC26" s="3">
        <f t="shared" si="43"/>
        <v>2.29</v>
      </c>
      <c r="AD26" s="3">
        <f t="shared" si="44"/>
        <v>8.0500000000000007</v>
      </c>
      <c r="AE26" s="3">
        <v>0</v>
      </c>
      <c r="AF26" s="3">
        <f t="shared" si="45"/>
        <v>3.4299999999999997</v>
      </c>
      <c r="AG26" s="3">
        <f t="shared" si="46"/>
        <v>4.7899999999999991</v>
      </c>
      <c r="AH26" s="3">
        <v>0.2</v>
      </c>
      <c r="AI26" s="3">
        <f t="shared" si="47"/>
        <v>0.43</v>
      </c>
      <c r="AJ26" s="3">
        <v>0.5</v>
      </c>
      <c r="AK26" s="3">
        <v>40</v>
      </c>
      <c r="AL26" s="3">
        <v>40</v>
      </c>
      <c r="AM26" s="17">
        <v>2193.54</v>
      </c>
      <c r="AN26" s="17">
        <v>171.393046</v>
      </c>
      <c r="AO26" s="17">
        <v>32.83</v>
      </c>
      <c r="AP26" s="17">
        <v>2193.54</v>
      </c>
      <c r="AQ26" s="17">
        <v>0</v>
      </c>
      <c r="AR26" s="17">
        <v>0</v>
      </c>
      <c r="AS26" s="17">
        <v>4.71</v>
      </c>
      <c r="AT26" s="5">
        <f t="shared" si="24"/>
        <v>3144462.75</v>
      </c>
      <c r="AU26" s="17">
        <f t="shared" si="24"/>
        <v>64451.249999999985</v>
      </c>
      <c r="AV26" s="17">
        <f t="shared" si="24"/>
        <v>51561</v>
      </c>
      <c r="AW26" s="17">
        <f t="shared" si="24"/>
        <v>75066.75</v>
      </c>
      <c r="AX26" s="17">
        <f t="shared" si="24"/>
        <v>33363</v>
      </c>
      <c r="AY26" s="17">
        <f t="shared" si="24"/>
        <v>32604.750000000007</v>
      </c>
      <c r="AZ26" s="17">
        <f t="shared" si="24"/>
        <v>107671.50000000003</v>
      </c>
      <c r="BA26" s="17">
        <f t="shared" si="25"/>
        <v>35637.75</v>
      </c>
      <c r="BB26" s="17">
        <f t="shared" si="25"/>
        <v>87957.000000000015</v>
      </c>
      <c r="BC26" s="17">
        <f t="shared" si="25"/>
        <v>23505.750000000004</v>
      </c>
      <c r="BD26" s="17">
        <f t="shared" si="25"/>
        <v>37912.5</v>
      </c>
      <c r="BE26" s="17">
        <f t="shared" si="25"/>
        <v>19714.5</v>
      </c>
      <c r="BF26" s="17">
        <f t="shared" si="25"/>
        <v>34121.249999999993</v>
      </c>
      <c r="BG26" s="17">
        <f t="shared" si="25"/>
        <v>353344.5</v>
      </c>
      <c r="BH26" s="17">
        <f t="shared" si="25"/>
        <v>147100.50000000003</v>
      </c>
      <c r="BI26" s="17">
        <f t="shared" si="25"/>
        <v>15165</v>
      </c>
      <c r="BJ26" s="17">
        <f t="shared" si="25"/>
        <v>275244.75</v>
      </c>
      <c r="BK26" s="17">
        <f t="shared" si="25"/>
        <v>118287</v>
      </c>
      <c r="BL26" s="17">
        <f t="shared" si="25"/>
        <v>138759.74999999997</v>
      </c>
      <c r="BM26" s="17">
        <f t="shared" si="25"/>
        <v>173639.25</v>
      </c>
      <c r="BN26" s="17">
        <f t="shared" si="25"/>
        <v>610391.25000000012</v>
      </c>
      <c r="BO26" s="17">
        <f t="shared" si="25"/>
        <v>0</v>
      </c>
      <c r="BP26" s="17">
        <f t="shared" si="25"/>
        <v>260079.75</v>
      </c>
      <c r="BQ26" s="17">
        <f t="shared" si="26"/>
        <v>363201.74999999994</v>
      </c>
      <c r="BR26" s="17">
        <f t="shared" si="26"/>
        <v>15165</v>
      </c>
      <c r="BS26" s="17">
        <f t="shared" si="26"/>
        <v>32604.75</v>
      </c>
      <c r="BT26" s="17">
        <f t="shared" si="26"/>
        <v>37912.5</v>
      </c>
    </row>
    <row r="27" spans="1:72" s="2" customFormat="1" ht="12" customHeight="1" x14ac:dyDescent="0.25">
      <c r="A27" s="18">
        <f t="shared" si="2"/>
        <v>23</v>
      </c>
      <c r="B27" s="6" t="s">
        <v>939</v>
      </c>
      <c r="C27" s="100">
        <f t="shared" si="0"/>
        <v>3763.4</v>
      </c>
      <c r="D27" s="101">
        <v>3533.9</v>
      </c>
      <c r="E27" s="102">
        <v>229.5</v>
      </c>
      <c r="F27" s="101">
        <v>1350.9</v>
      </c>
      <c r="G27" s="18" t="s">
        <v>1484</v>
      </c>
      <c r="H27" s="45">
        <v>1</v>
      </c>
      <c r="I27" s="45" t="s">
        <v>1436</v>
      </c>
      <c r="J27" s="5">
        <v>41.47</v>
      </c>
      <c r="K27" s="3">
        <f t="shared" si="27"/>
        <v>0.84999999999999987</v>
      </c>
      <c r="L27" s="3">
        <f t="shared" si="28"/>
        <v>0.68</v>
      </c>
      <c r="M27" s="3">
        <f t="shared" si="29"/>
        <v>0.99</v>
      </c>
      <c r="N27" s="3">
        <f t="shared" si="30"/>
        <v>0.44</v>
      </c>
      <c r="O27" s="3">
        <f t="shared" si="31"/>
        <v>0.43000000000000005</v>
      </c>
      <c r="P27" s="3">
        <f t="shared" si="32"/>
        <v>1.4200000000000002</v>
      </c>
      <c r="Q27" s="3">
        <f t="shared" si="33"/>
        <v>0.47000000000000003</v>
      </c>
      <c r="R27" s="3">
        <f t="shared" si="34"/>
        <v>1.1600000000000001</v>
      </c>
      <c r="S27" s="3">
        <f t="shared" si="35"/>
        <v>0.31000000000000005</v>
      </c>
      <c r="T27" s="3">
        <v>0.5</v>
      </c>
      <c r="U27" s="3">
        <f t="shared" si="36"/>
        <v>0.26</v>
      </c>
      <c r="V27" s="3">
        <f t="shared" si="37"/>
        <v>0.44999999999999996</v>
      </c>
      <c r="W27" s="3">
        <f t="shared" si="38"/>
        <v>4.66</v>
      </c>
      <c r="X27" s="3">
        <f t="shared" si="39"/>
        <v>1.9400000000000002</v>
      </c>
      <c r="Y27" s="3">
        <v>0.2</v>
      </c>
      <c r="Z27" s="3">
        <f t="shared" si="40"/>
        <v>3.63</v>
      </c>
      <c r="AA27" s="3">
        <f t="shared" si="41"/>
        <v>1.56</v>
      </c>
      <c r="AB27" s="3">
        <f t="shared" si="42"/>
        <v>1.8299999999999998</v>
      </c>
      <c r="AC27" s="3">
        <f t="shared" si="43"/>
        <v>2.29</v>
      </c>
      <c r="AD27" s="3">
        <f t="shared" si="44"/>
        <v>8.0500000000000007</v>
      </c>
      <c r="AE27" s="3">
        <v>0</v>
      </c>
      <c r="AF27" s="3">
        <f t="shared" si="45"/>
        <v>3.4299999999999997</v>
      </c>
      <c r="AG27" s="3">
        <f t="shared" si="46"/>
        <v>4.7899999999999991</v>
      </c>
      <c r="AH27" s="3">
        <v>0.2</v>
      </c>
      <c r="AI27" s="3">
        <f t="shared" si="47"/>
        <v>0.43</v>
      </c>
      <c r="AJ27" s="3">
        <v>0.5</v>
      </c>
      <c r="AK27" s="3">
        <v>40</v>
      </c>
      <c r="AL27" s="3">
        <v>40</v>
      </c>
      <c r="AM27" s="17">
        <v>2193.54</v>
      </c>
      <c r="AN27" s="17">
        <v>171.393046</v>
      </c>
      <c r="AO27" s="17">
        <v>32.83</v>
      </c>
      <c r="AP27" s="17">
        <v>2193.54</v>
      </c>
      <c r="AQ27" s="17">
        <v>0</v>
      </c>
      <c r="AR27" s="17">
        <v>0</v>
      </c>
      <c r="AS27" s="17">
        <v>4.71</v>
      </c>
      <c r="AT27" s="5">
        <f t="shared" si="24"/>
        <v>936409.18800000008</v>
      </c>
      <c r="AU27" s="17">
        <f t="shared" si="24"/>
        <v>19193.339999999997</v>
      </c>
      <c r="AV27" s="17">
        <f t="shared" si="24"/>
        <v>15354.672</v>
      </c>
      <c r="AW27" s="17">
        <f t="shared" si="24"/>
        <v>22354.596000000001</v>
      </c>
      <c r="AX27" s="17">
        <f t="shared" si="24"/>
        <v>9935.3760000000002</v>
      </c>
      <c r="AY27" s="17">
        <f t="shared" si="24"/>
        <v>9709.5720000000001</v>
      </c>
      <c r="AZ27" s="17">
        <f t="shared" si="24"/>
        <v>32064.168000000001</v>
      </c>
      <c r="BA27" s="17">
        <f t="shared" si="25"/>
        <v>10612.788</v>
      </c>
      <c r="BB27" s="17">
        <f t="shared" si="25"/>
        <v>26193.264000000003</v>
      </c>
      <c r="BC27" s="17">
        <f t="shared" si="25"/>
        <v>6999.9240000000009</v>
      </c>
      <c r="BD27" s="17">
        <f t="shared" si="25"/>
        <v>11290.2</v>
      </c>
      <c r="BE27" s="17">
        <f t="shared" si="25"/>
        <v>5870.9040000000005</v>
      </c>
      <c r="BF27" s="17">
        <f t="shared" si="25"/>
        <v>10161.18</v>
      </c>
      <c r="BG27" s="17">
        <f t="shared" si="25"/>
        <v>105224.66399999999</v>
      </c>
      <c r="BH27" s="17">
        <f t="shared" si="25"/>
        <v>43805.97600000001</v>
      </c>
      <c r="BI27" s="17">
        <f t="shared" si="25"/>
        <v>4516.08</v>
      </c>
      <c r="BJ27" s="17">
        <f t="shared" si="25"/>
        <v>81966.851999999999</v>
      </c>
      <c r="BK27" s="17">
        <f t="shared" si="25"/>
        <v>35225.423999999999</v>
      </c>
      <c r="BL27" s="17">
        <f t="shared" si="25"/>
        <v>41322.131999999998</v>
      </c>
      <c r="BM27" s="17">
        <f t="shared" si="25"/>
        <v>51709.115999999995</v>
      </c>
      <c r="BN27" s="17">
        <f t="shared" si="25"/>
        <v>181772.22000000003</v>
      </c>
      <c r="BO27" s="17">
        <f t="shared" si="25"/>
        <v>0</v>
      </c>
      <c r="BP27" s="17">
        <f t="shared" si="25"/>
        <v>77450.771999999997</v>
      </c>
      <c r="BQ27" s="17">
        <f t="shared" si="26"/>
        <v>108160.11599999998</v>
      </c>
      <c r="BR27" s="17">
        <f t="shared" si="26"/>
        <v>4516.08</v>
      </c>
      <c r="BS27" s="17">
        <f t="shared" si="26"/>
        <v>9709.5720000000001</v>
      </c>
      <c r="BT27" s="17">
        <f t="shared" si="26"/>
        <v>11290.2</v>
      </c>
    </row>
    <row r="28" spans="1:72" s="2" customFormat="1" ht="12" customHeight="1" x14ac:dyDescent="0.25">
      <c r="A28" s="18">
        <f t="shared" si="2"/>
        <v>24</v>
      </c>
      <c r="B28" s="6" t="s">
        <v>1065</v>
      </c>
      <c r="C28" s="100">
        <f t="shared" si="0"/>
        <v>9401.6</v>
      </c>
      <c r="D28" s="101">
        <v>9352.4</v>
      </c>
      <c r="E28" s="102">
        <v>49.2</v>
      </c>
      <c r="F28" s="101">
        <v>2148.6999999999998</v>
      </c>
      <c r="G28" s="18" t="s">
        <v>1484</v>
      </c>
      <c r="H28" s="45">
        <v>1</v>
      </c>
      <c r="I28" s="45" t="s">
        <v>1436</v>
      </c>
      <c r="J28" s="5">
        <v>41.47</v>
      </c>
      <c r="K28" s="3">
        <f t="shared" si="27"/>
        <v>0.84999999999999987</v>
      </c>
      <c r="L28" s="3">
        <f t="shared" si="28"/>
        <v>0.68</v>
      </c>
      <c r="M28" s="3">
        <f t="shared" si="29"/>
        <v>0.99</v>
      </c>
      <c r="N28" s="3">
        <f t="shared" si="30"/>
        <v>0.44</v>
      </c>
      <c r="O28" s="3">
        <f t="shared" si="31"/>
        <v>0.43000000000000005</v>
      </c>
      <c r="P28" s="3">
        <f t="shared" si="32"/>
        <v>1.4200000000000002</v>
      </c>
      <c r="Q28" s="3">
        <f t="shared" si="33"/>
        <v>0.47000000000000003</v>
      </c>
      <c r="R28" s="3">
        <f t="shared" si="34"/>
        <v>1.1600000000000001</v>
      </c>
      <c r="S28" s="3">
        <f t="shared" si="35"/>
        <v>0.31000000000000005</v>
      </c>
      <c r="T28" s="3">
        <v>0.5</v>
      </c>
      <c r="U28" s="3">
        <f t="shared" si="36"/>
        <v>0.26</v>
      </c>
      <c r="V28" s="3">
        <f t="shared" si="37"/>
        <v>0.44999999999999996</v>
      </c>
      <c r="W28" s="3">
        <f t="shared" si="38"/>
        <v>4.66</v>
      </c>
      <c r="X28" s="3">
        <f t="shared" si="39"/>
        <v>1.9400000000000002</v>
      </c>
      <c r="Y28" s="3">
        <v>0.2</v>
      </c>
      <c r="Z28" s="3">
        <f t="shared" si="40"/>
        <v>3.63</v>
      </c>
      <c r="AA28" s="3">
        <f t="shared" si="41"/>
        <v>1.56</v>
      </c>
      <c r="AB28" s="3">
        <f t="shared" si="42"/>
        <v>1.8299999999999998</v>
      </c>
      <c r="AC28" s="3">
        <f t="shared" si="43"/>
        <v>2.29</v>
      </c>
      <c r="AD28" s="3">
        <f t="shared" si="44"/>
        <v>8.0500000000000007</v>
      </c>
      <c r="AE28" s="3">
        <v>0</v>
      </c>
      <c r="AF28" s="3">
        <f t="shared" si="45"/>
        <v>3.4299999999999997</v>
      </c>
      <c r="AG28" s="3">
        <f t="shared" si="46"/>
        <v>4.7899999999999991</v>
      </c>
      <c r="AH28" s="3">
        <v>0.2</v>
      </c>
      <c r="AI28" s="3">
        <f t="shared" si="47"/>
        <v>0.43</v>
      </c>
      <c r="AJ28" s="3">
        <v>0.5</v>
      </c>
      <c r="AK28" s="3">
        <v>40</v>
      </c>
      <c r="AL28" s="3">
        <v>40</v>
      </c>
      <c r="AM28" s="17">
        <v>2193.54</v>
      </c>
      <c r="AN28" s="17">
        <v>171.393046</v>
      </c>
      <c r="AO28" s="17">
        <v>32.83</v>
      </c>
      <c r="AP28" s="17">
        <v>2193.54</v>
      </c>
      <c r="AQ28" s="17">
        <v>0</v>
      </c>
      <c r="AR28" s="17">
        <v>0</v>
      </c>
      <c r="AS28" s="17">
        <v>4.71</v>
      </c>
      <c r="AT28" s="5">
        <f t="shared" si="24"/>
        <v>2339306.1120000002</v>
      </c>
      <c r="AU28" s="17">
        <f t="shared" si="24"/>
        <v>47948.159999999989</v>
      </c>
      <c r="AV28" s="17">
        <f t="shared" si="24"/>
        <v>38358.528000000006</v>
      </c>
      <c r="AW28" s="17">
        <f t="shared" si="24"/>
        <v>55845.504000000001</v>
      </c>
      <c r="AX28" s="17">
        <f t="shared" si="24"/>
        <v>24820.224000000002</v>
      </c>
      <c r="AY28" s="17">
        <f t="shared" si="24"/>
        <v>24256.128000000004</v>
      </c>
      <c r="AZ28" s="17">
        <f t="shared" si="24"/>
        <v>80101.632000000012</v>
      </c>
      <c r="BA28" s="17">
        <f t="shared" si="25"/>
        <v>26512.512000000002</v>
      </c>
      <c r="BB28" s="17">
        <f t="shared" si="25"/>
        <v>65435.136000000013</v>
      </c>
      <c r="BC28" s="17">
        <f t="shared" si="25"/>
        <v>17486.976000000002</v>
      </c>
      <c r="BD28" s="17">
        <f t="shared" si="25"/>
        <v>28204.800000000003</v>
      </c>
      <c r="BE28" s="17">
        <f t="shared" si="25"/>
        <v>14666.496000000001</v>
      </c>
      <c r="BF28" s="17">
        <f t="shared" si="25"/>
        <v>25384.319999999996</v>
      </c>
      <c r="BG28" s="17">
        <f t="shared" si="25"/>
        <v>262868.73600000003</v>
      </c>
      <c r="BH28" s="17">
        <f t="shared" si="25"/>
        <v>109434.62400000001</v>
      </c>
      <c r="BI28" s="17">
        <f t="shared" si="25"/>
        <v>11281.920000000002</v>
      </c>
      <c r="BJ28" s="17">
        <f t="shared" si="25"/>
        <v>204766.848</v>
      </c>
      <c r="BK28" s="17">
        <f t="shared" si="25"/>
        <v>87998.97600000001</v>
      </c>
      <c r="BL28" s="17">
        <f t="shared" si="25"/>
        <v>103229.568</v>
      </c>
      <c r="BM28" s="17">
        <f t="shared" si="25"/>
        <v>129177.984</v>
      </c>
      <c r="BN28" s="17">
        <f t="shared" si="25"/>
        <v>454097.28</v>
      </c>
      <c r="BO28" s="17">
        <f t="shared" si="25"/>
        <v>0</v>
      </c>
      <c r="BP28" s="17">
        <f t="shared" si="25"/>
        <v>193484.92799999999</v>
      </c>
      <c r="BQ28" s="17">
        <f t="shared" si="26"/>
        <v>270201.984</v>
      </c>
      <c r="BR28" s="17">
        <f t="shared" si="26"/>
        <v>11281.920000000002</v>
      </c>
      <c r="BS28" s="17">
        <f t="shared" si="26"/>
        <v>24256.128000000001</v>
      </c>
      <c r="BT28" s="17">
        <f t="shared" si="26"/>
        <v>28204.800000000003</v>
      </c>
    </row>
    <row r="29" spans="1:72" s="2" customFormat="1" ht="12" customHeight="1" x14ac:dyDescent="0.25">
      <c r="A29" s="18">
        <f t="shared" si="2"/>
        <v>25</v>
      </c>
      <c r="B29" s="6" t="s">
        <v>921</v>
      </c>
      <c r="C29" s="100">
        <f t="shared" si="0"/>
        <v>8401</v>
      </c>
      <c r="D29" s="101">
        <v>8068.9</v>
      </c>
      <c r="E29" s="102">
        <v>332.1</v>
      </c>
      <c r="F29" s="101">
        <v>2571.6999999999998</v>
      </c>
      <c r="G29" s="18" t="s">
        <v>1484</v>
      </c>
      <c r="H29" s="45">
        <v>1</v>
      </c>
      <c r="I29" s="45" t="s">
        <v>1436</v>
      </c>
      <c r="J29" s="5">
        <v>41.47</v>
      </c>
      <c r="K29" s="3">
        <f t="shared" si="27"/>
        <v>0.84999999999999987</v>
      </c>
      <c r="L29" s="3">
        <f t="shared" si="28"/>
        <v>0.68</v>
      </c>
      <c r="M29" s="3">
        <f t="shared" si="29"/>
        <v>0.99</v>
      </c>
      <c r="N29" s="3">
        <f t="shared" si="30"/>
        <v>0.44</v>
      </c>
      <c r="O29" s="3">
        <f t="shared" si="31"/>
        <v>0.43000000000000005</v>
      </c>
      <c r="P29" s="3">
        <f t="shared" si="32"/>
        <v>1.4200000000000002</v>
      </c>
      <c r="Q29" s="3">
        <f t="shared" si="33"/>
        <v>0.47000000000000003</v>
      </c>
      <c r="R29" s="3">
        <f t="shared" si="34"/>
        <v>1.1600000000000001</v>
      </c>
      <c r="S29" s="3">
        <f t="shared" si="35"/>
        <v>0.31000000000000005</v>
      </c>
      <c r="T29" s="3">
        <v>0.5</v>
      </c>
      <c r="U29" s="3">
        <f t="shared" si="36"/>
        <v>0.26</v>
      </c>
      <c r="V29" s="3">
        <f t="shared" si="37"/>
        <v>0.44999999999999996</v>
      </c>
      <c r="W29" s="3">
        <f t="shared" si="38"/>
        <v>4.66</v>
      </c>
      <c r="X29" s="3">
        <f t="shared" si="39"/>
        <v>1.9400000000000002</v>
      </c>
      <c r="Y29" s="3">
        <v>0.2</v>
      </c>
      <c r="Z29" s="3">
        <f t="shared" si="40"/>
        <v>3.63</v>
      </c>
      <c r="AA29" s="3">
        <f t="shared" si="41"/>
        <v>1.56</v>
      </c>
      <c r="AB29" s="3">
        <f t="shared" si="42"/>
        <v>1.8299999999999998</v>
      </c>
      <c r="AC29" s="3">
        <f t="shared" si="43"/>
        <v>2.29</v>
      </c>
      <c r="AD29" s="3">
        <f t="shared" si="44"/>
        <v>8.0500000000000007</v>
      </c>
      <c r="AE29" s="3">
        <v>0</v>
      </c>
      <c r="AF29" s="3">
        <f t="shared" si="45"/>
        <v>3.4299999999999997</v>
      </c>
      <c r="AG29" s="3">
        <f t="shared" si="46"/>
        <v>4.7899999999999991</v>
      </c>
      <c r="AH29" s="3">
        <v>0.2</v>
      </c>
      <c r="AI29" s="3">
        <f t="shared" si="47"/>
        <v>0.43</v>
      </c>
      <c r="AJ29" s="3">
        <v>0.5</v>
      </c>
      <c r="AK29" s="3">
        <v>40</v>
      </c>
      <c r="AL29" s="3">
        <v>40</v>
      </c>
      <c r="AM29" s="17">
        <v>2193.54</v>
      </c>
      <c r="AN29" s="17">
        <v>171.393046</v>
      </c>
      <c r="AO29" s="17">
        <v>32.83</v>
      </c>
      <c r="AP29" s="17">
        <v>2193.54</v>
      </c>
      <c r="AQ29" s="17">
        <v>0</v>
      </c>
      <c r="AR29" s="17">
        <v>0</v>
      </c>
      <c r="AS29" s="17">
        <v>4.71</v>
      </c>
      <c r="AT29" s="5">
        <f t="shared" si="24"/>
        <v>2090336.8199999998</v>
      </c>
      <c r="AU29" s="17">
        <f t="shared" si="24"/>
        <v>42845.099999999991</v>
      </c>
      <c r="AV29" s="17">
        <f t="shared" si="24"/>
        <v>34276.080000000002</v>
      </c>
      <c r="AW29" s="17">
        <f t="shared" si="24"/>
        <v>49901.94</v>
      </c>
      <c r="AX29" s="17">
        <f t="shared" si="24"/>
        <v>22178.639999999999</v>
      </c>
      <c r="AY29" s="17">
        <f t="shared" si="24"/>
        <v>21674.58</v>
      </c>
      <c r="AZ29" s="17">
        <f t="shared" si="24"/>
        <v>71576.520000000019</v>
      </c>
      <c r="BA29" s="17">
        <f t="shared" si="25"/>
        <v>23690.82</v>
      </c>
      <c r="BB29" s="17">
        <f t="shared" si="25"/>
        <v>58470.960000000006</v>
      </c>
      <c r="BC29" s="17">
        <f t="shared" si="25"/>
        <v>15625.860000000002</v>
      </c>
      <c r="BD29" s="17">
        <f t="shared" si="25"/>
        <v>25203</v>
      </c>
      <c r="BE29" s="17">
        <f t="shared" si="25"/>
        <v>13105.560000000001</v>
      </c>
      <c r="BF29" s="17">
        <f t="shared" si="25"/>
        <v>22682.699999999997</v>
      </c>
      <c r="BG29" s="17">
        <f t="shared" si="25"/>
        <v>234891.96000000002</v>
      </c>
      <c r="BH29" s="17">
        <f t="shared" si="25"/>
        <v>97787.64</v>
      </c>
      <c r="BI29" s="17">
        <f t="shared" si="25"/>
        <v>10081.200000000001</v>
      </c>
      <c r="BJ29" s="17">
        <f t="shared" si="25"/>
        <v>182973.77999999997</v>
      </c>
      <c r="BK29" s="17">
        <f t="shared" si="25"/>
        <v>78633.360000000015</v>
      </c>
      <c r="BL29" s="17">
        <f t="shared" si="25"/>
        <v>92242.979999999981</v>
      </c>
      <c r="BM29" s="17">
        <f t="shared" si="25"/>
        <v>115429.74</v>
      </c>
      <c r="BN29" s="17">
        <f t="shared" si="25"/>
        <v>405768.30000000005</v>
      </c>
      <c r="BO29" s="17">
        <f t="shared" si="25"/>
        <v>0</v>
      </c>
      <c r="BP29" s="17">
        <f t="shared" si="25"/>
        <v>172892.58</v>
      </c>
      <c r="BQ29" s="17">
        <f t="shared" si="26"/>
        <v>241444.73999999996</v>
      </c>
      <c r="BR29" s="17">
        <f t="shared" si="26"/>
        <v>10081.200000000001</v>
      </c>
      <c r="BS29" s="17">
        <f t="shared" si="26"/>
        <v>21674.579999999998</v>
      </c>
      <c r="BT29" s="17">
        <f t="shared" si="26"/>
        <v>25203</v>
      </c>
    </row>
    <row r="30" spans="1:72" s="2" customFormat="1" ht="12" customHeight="1" x14ac:dyDescent="0.25">
      <c r="A30" s="18">
        <f t="shared" si="2"/>
        <v>26</v>
      </c>
      <c r="B30" s="6" t="s">
        <v>1192</v>
      </c>
      <c r="C30" s="100">
        <f t="shared" si="0"/>
        <v>9350.5</v>
      </c>
      <c r="D30" s="101">
        <v>9350.5</v>
      </c>
      <c r="E30" s="102">
        <v>0</v>
      </c>
      <c r="F30" s="101">
        <v>2155.4</v>
      </c>
      <c r="G30" s="18" t="s">
        <v>1484</v>
      </c>
      <c r="H30" s="45">
        <v>1</v>
      </c>
      <c r="I30" s="45" t="s">
        <v>1436</v>
      </c>
      <c r="J30" s="5">
        <v>41.47</v>
      </c>
      <c r="K30" s="3">
        <f t="shared" si="27"/>
        <v>0.84999999999999987</v>
      </c>
      <c r="L30" s="3">
        <f t="shared" si="28"/>
        <v>0.68</v>
      </c>
      <c r="M30" s="3">
        <f t="shared" si="29"/>
        <v>0.99</v>
      </c>
      <c r="N30" s="3">
        <f t="shared" si="30"/>
        <v>0.44</v>
      </c>
      <c r="O30" s="3">
        <f t="shared" si="31"/>
        <v>0.43000000000000005</v>
      </c>
      <c r="P30" s="3">
        <f t="shared" si="32"/>
        <v>1.4200000000000002</v>
      </c>
      <c r="Q30" s="3">
        <f t="shared" si="33"/>
        <v>0.47000000000000003</v>
      </c>
      <c r="R30" s="3">
        <f t="shared" si="34"/>
        <v>1.1600000000000001</v>
      </c>
      <c r="S30" s="3">
        <f t="shared" si="35"/>
        <v>0.31000000000000005</v>
      </c>
      <c r="T30" s="3">
        <v>0.5</v>
      </c>
      <c r="U30" s="3">
        <f t="shared" si="36"/>
        <v>0.26</v>
      </c>
      <c r="V30" s="3">
        <f t="shared" si="37"/>
        <v>0.44999999999999996</v>
      </c>
      <c r="W30" s="3">
        <f t="shared" si="38"/>
        <v>4.66</v>
      </c>
      <c r="X30" s="3">
        <f t="shared" si="39"/>
        <v>1.9400000000000002</v>
      </c>
      <c r="Y30" s="3">
        <v>0.2</v>
      </c>
      <c r="Z30" s="3">
        <f t="shared" si="40"/>
        <v>3.63</v>
      </c>
      <c r="AA30" s="3">
        <f t="shared" si="41"/>
        <v>1.56</v>
      </c>
      <c r="AB30" s="3">
        <f t="shared" si="42"/>
        <v>1.8299999999999998</v>
      </c>
      <c r="AC30" s="3">
        <f t="shared" si="43"/>
        <v>2.29</v>
      </c>
      <c r="AD30" s="3">
        <f t="shared" si="44"/>
        <v>8.0500000000000007</v>
      </c>
      <c r="AE30" s="3">
        <v>0</v>
      </c>
      <c r="AF30" s="3">
        <f t="shared" si="45"/>
        <v>3.4299999999999997</v>
      </c>
      <c r="AG30" s="3">
        <f t="shared" si="46"/>
        <v>4.7899999999999991</v>
      </c>
      <c r="AH30" s="3">
        <v>0.2</v>
      </c>
      <c r="AI30" s="3">
        <f t="shared" si="47"/>
        <v>0.43</v>
      </c>
      <c r="AJ30" s="3">
        <v>0.5</v>
      </c>
      <c r="AK30" s="3">
        <v>40</v>
      </c>
      <c r="AL30" s="3">
        <v>40</v>
      </c>
      <c r="AM30" s="17">
        <v>2193.54</v>
      </c>
      <c r="AN30" s="17">
        <v>171.393046</v>
      </c>
      <c r="AO30" s="17">
        <v>32.83</v>
      </c>
      <c r="AP30" s="17">
        <v>2193.54</v>
      </c>
      <c r="AQ30" s="17">
        <v>0</v>
      </c>
      <c r="AR30" s="17">
        <v>0</v>
      </c>
      <c r="AS30" s="17">
        <v>4.71</v>
      </c>
      <c r="AT30" s="5">
        <f t="shared" si="24"/>
        <v>2326591.41</v>
      </c>
      <c r="AU30" s="17">
        <f t="shared" si="24"/>
        <v>47687.549999999988</v>
      </c>
      <c r="AV30" s="17">
        <f t="shared" si="24"/>
        <v>38150.04</v>
      </c>
      <c r="AW30" s="17">
        <f t="shared" si="24"/>
        <v>55541.97</v>
      </c>
      <c r="AX30" s="17">
        <f t="shared" si="24"/>
        <v>24685.32</v>
      </c>
      <c r="AY30" s="17">
        <f t="shared" si="24"/>
        <v>24124.290000000005</v>
      </c>
      <c r="AZ30" s="17">
        <f t="shared" si="24"/>
        <v>79666.260000000009</v>
      </c>
      <c r="BA30" s="17">
        <f t="shared" si="25"/>
        <v>26368.410000000003</v>
      </c>
      <c r="BB30" s="17">
        <f t="shared" si="25"/>
        <v>65079.48000000001</v>
      </c>
      <c r="BC30" s="17">
        <f t="shared" si="25"/>
        <v>17391.930000000004</v>
      </c>
      <c r="BD30" s="17">
        <f t="shared" si="25"/>
        <v>28051.5</v>
      </c>
      <c r="BE30" s="17">
        <f t="shared" si="25"/>
        <v>14586.78</v>
      </c>
      <c r="BF30" s="17">
        <f t="shared" si="25"/>
        <v>25246.35</v>
      </c>
      <c r="BG30" s="17">
        <f t="shared" si="25"/>
        <v>261439.98</v>
      </c>
      <c r="BH30" s="17">
        <f t="shared" si="25"/>
        <v>108839.82</v>
      </c>
      <c r="BI30" s="17">
        <f t="shared" si="25"/>
        <v>11220.6</v>
      </c>
      <c r="BJ30" s="17">
        <f t="shared" si="25"/>
        <v>203653.89</v>
      </c>
      <c r="BK30" s="17">
        <f t="shared" si="25"/>
        <v>87520.680000000008</v>
      </c>
      <c r="BL30" s="17">
        <f t="shared" si="25"/>
        <v>102668.48999999999</v>
      </c>
      <c r="BM30" s="17">
        <f t="shared" si="25"/>
        <v>128475.87</v>
      </c>
      <c r="BN30" s="17">
        <f t="shared" si="25"/>
        <v>451629.15</v>
      </c>
      <c r="BO30" s="17">
        <f t="shared" si="25"/>
        <v>0</v>
      </c>
      <c r="BP30" s="17">
        <f t="shared" ref="BP30:BP38" si="48">$C30*AF30*6</f>
        <v>192433.28999999998</v>
      </c>
      <c r="BQ30" s="17">
        <f t="shared" si="26"/>
        <v>268733.36999999994</v>
      </c>
      <c r="BR30" s="17">
        <f t="shared" si="26"/>
        <v>11220.6</v>
      </c>
      <c r="BS30" s="17">
        <f t="shared" si="26"/>
        <v>24124.29</v>
      </c>
      <c r="BT30" s="17">
        <f t="shared" si="26"/>
        <v>28051.5</v>
      </c>
    </row>
    <row r="31" spans="1:72" s="2" customFormat="1" ht="12" customHeight="1" x14ac:dyDescent="0.25">
      <c r="A31" s="18">
        <f t="shared" si="2"/>
        <v>27</v>
      </c>
      <c r="B31" s="6" t="s">
        <v>894</v>
      </c>
      <c r="C31" s="100">
        <f t="shared" si="0"/>
        <v>10002.200000000001</v>
      </c>
      <c r="D31" s="101">
        <v>10002.200000000001</v>
      </c>
      <c r="E31" s="102">
        <v>0</v>
      </c>
      <c r="F31" s="101">
        <v>3808.6</v>
      </c>
      <c r="G31" s="18" t="s">
        <v>1484</v>
      </c>
      <c r="H31" s="45">
        <v>1</v>
      </c>
      <c r="I31" s="45" t="s">
        <v>1436</v>
      </c>
      <c r="J31" s="5">
        <v>41.47</v>
      </c>
      <c r="K31" s="3">
        <f t="shared" si="27"/>
        <v>0.84999999999999987</v>
      </c>
      <c r="L31" s="3">
        <f t="shared" si="28"/>
        <v>0.68</v>
      </c>
      <c r="M31" s="3">
        <f t="shared" si="29"/>
        <v>0.99</v>
      </c>
      <c r="N31" s="3">
        <f t="shared" si="30"/>
        <v>0.44</v>
      </c>
      <c r="O31" s="3">
        <f t="shared" si="31"/>
        <v>0.43000000000000005</v>
      </c>
      <c r="P31" s="3">
        <f t="shared" si="32"/>
        <v>1.4200000000000002</v>
      </c>
      <c r="Q31" s="3">
        <f t="shared" si="33"/>
        <v>0.47000000000000003</v>
      </c>
      <c r="R31" s="3">
        <f t="shared" si="34"/>
        <v>1.1600000000000001</v>
      </c>
      <c r="S31" s="3">
        <f t="shared" si="35"/>
        <v>0.31000000000000005</v>
      </c>
      <c r="T31" s="3">
        <v>0.5</v>
      </c>
      <c r="U31" s="3">
        <f t="shared" si="36"/>
        <v>0.26</v>
      </c>
      <c r="V31" s="3">
        <f t="shared" si="37"/>
        <v>0.44999999999999996</v>
      </c>
      <c r="W31" s="3">
        <f t="shared" si="38"/>
        <v>4.66</v>
      </c>
      <c r="X31" s="3">
        <f t="shared" si="39"/>
        <v>1.9400000000000002</v>
      </c>
      <c r="Y31" s="3">
        <v>0.2</v>
      </c>
      <c r="Z31" s="3">
        <f t="shared" si="40"/>
        <v>3.63</v>
      </c>
      <c r="AA31" s="3">
        <f t="shared" si="41"/>
        <v>1.56</v>
      </c>
      <c r="AB31" s="3">
        <f t="shared" si="42"/>
        <v>1.8299999999999998</v>
      </c>
      <c r="AC31" s="3">
        <f t="shared" si="43"/>
        <v>2.29</v>
      </c>
      <c r="AD31" s="3">
        <f t="shared" si="44"/>
        <v>8.0500000000000007</v>
      </c>
      <c r="AE31" s="3">
        <v>0</v>
      </c>
      <c r="AF31" s="3">
        <f t="shared" si="45"/>
        <v>3.4299999999999997</v>
      </c>
      <c r="AG31" s="3">
        <f t="shared" si="46"/>
        <v>4.7899999999999991</v>
      </c>
      <c r="AH31" s="3">
        <v>0.2</v>
      </c>
      <c r="AI31" s="3">
        <f t="shared" si="47"/>
        <v>0.43</v>
      </c>
      <c r="AJ31" s="3">
        <v>0.5</v>
      </c>
      <c r="AK31" s="3">
        <v>40</v>
      </c>
      <c r="AL31" s="3">
        <v>40</v>
      </c>
      <c r="AM31" s="17">
        <v>2193.54</v>
      </c>
      <c r="AN31" s="17">
        <v>171.393046</v>
      </c>
      <c r="AO31" s="17">
        <v>32.83</v>
      </c>
      <c r="AP31" s="17">
        <v>2193.54</v>
      </c>
      <c r="AQ31" s="17">
        <v>0</v>
      </c>
      <c r="AR31" s="17">
        <v>0</v>
      </c>
      <c r="AS31" s="17">
        <v>4.71</v>
      </c>
      <c r="AT31" s="5">
        <f t="shared" si="24"/>
        <v>2488747.4040000001</v>
      </c>
      <c r="AU31" s="17">
        <f t="shared" si="24"/>
        <v>51011.219999999994</v>
      </c>
      <c r="AV31" s="17">
        <f t="shared" si="24"/>
        <v>40808.97600000001</v>
      </c>
      <c r="AW31" s="17">
        <f t="shared" si="24"/>
        <v>59413.067999999999</v>
      </c>
      <c r="AX31" s="17">
        <f t="shared" si="24"/>
        <v>26405.808000000005</v>
      </c>
      <c r="AY31" s="17">
        <f t="shared" si="24"/>
        <v>25805.676000000007</v>
      </c>
      <c r="AZ31" s="17">
        <f t="shared" si="24"/>
        <v>85218.744000000021</v>
      </c>
      <c r="BA31" s="17">
        <f t="shared" si="24"/>
        <v>28206.204000000005</v>
      </c>
      <c r="BB31" s="17">
        <f t="shared" si="24"/>
        <v>69615.312000000005</v>
      </c>
      <c r="BC31" s="17">
        <f t="shared" si="24"/>
        <v>18604.092000000004</v>
      </c>
      <c r="BD31" s="17">
        <f t="shared" si="24"/>
        <v>30006.600000000002</v>
      </c>
      <c r="BE31" s="17">
        <f t="shared" si="24"/>
        <v>15603.432000000001</v>
      </c>
      <c r="BF31" s="17">
        <f t="shared" si="24"/>
        <v>27005.94</v>
      </c>
      <c r="BG31" s="17">
        <f t="shared" si="24"/>
        <v>279661.51200000005</v>
      </c>
      <c r="BH31" s="17">
        <f t="shared" si="24"/>
        <v>116425.60800000002</v>
      </c>
      <c r="BI31" s="17">
        <f t="shared" si="24"/>
        <v>12002.640000000001</v>
      </c>
      <c r="BJ31" s="17">
        <f t="shared" ref="BJ31:BO38" si="49">$C31*Z31*6</f>
        <v>217847.91600000003</v>
      </c>
      <c r="BK31" s="17">
        <f t="shared" si="49"/>
        <v>93620.592000000019</v>
      </c>
      <c r="BL31" s="17">
        <f t="shared" si="49"/>
        <v>109824.15599999999</v>
      </c>
      <c r="BM31" s="17">
        <f t="shared" si="49"/>
        <v>137430.228</v>
      </c>
      <c r="BN31" s="17">
        <f t="shared" si="49"/>
        <v>483106.26</v>
      </c>
      <c r="BO31" s="17">
        <f t="shared" si="49"/>
        <v>0</v>
      </c>
      <c r="BP31" s="17">
        <f t="shared" si="48"/>
        <v>205845.27600000001</v>
      </c>
      <c r="BQ31" s="17">
        <f t="shared" si="26"/>
        <v>287463.22799999994</v>
      </c>
      <c r="BR31" s="17">
        <f t="shared" si="26"/>
        <v>12002.640000000001</v>
      </c>
      <c r="BS31" s="17">
        <f t="shared" si="26"/>
        <v>25805.675999999999</v>
      </c>
      <c r="BT31" s="17">
        <f t="shared" si="26"/>
        <v>30006.600000000002</v>
      </c>
    </row>
    <row r="32" spans="1:72" s="2" customFormat="1" ht="12" customHeight="1" x14ac:dyDescent="0.25">
      <c r="A32" s="18">
        <f t="shared" si="2"/>
        <v>28</v>
      </c>
      <c r="B32" s="6" t="s">
        <v>1045</v>
      </c>
      <c r="C32" s="100">
        <f t="shared" si="0"/>
        <v>12324.3</v>
      </c>
      <c r="D32" s="101">
        <v>12324.3</v>
      </c>
      <c r="E32" s="102">
        <v>0</v>
      </c>
      <c r="F32" s="101">
        <v>4414.2</v>
      </c>
      <c r="G32" s="18" t="s">
        <v>1484</v>
      </c>
      <c r="H32" s="45">
        <v>1</v>
      </c>
      <c r="I32" s="45" t="s">
        <v>1436</v>
      </c>
      <c r="J32" s="5">
        <v>41.47</v>
      </c>
      <c r="K32" s="3">
        <f t="shared" si="27"/>
        <v>0.84999999999999987</v>
      </c>
      <c r="L32" s="3">
        <f t="shared" si="28"/>
        <v>0.68</v>
      </c>
      <c r="M32" s="3">
        <f t="shared" si="29"/>
        <v>0.99</v>
      </c>
      <c r="N32" s="3">
        <f t="shared" si="30"/>
        <v>0.44</v>
      </c>
      <c r="O32" s="3">
        <f t="shared" si="31"/>
        <v>0.43000000000000005</v>
      </c>
      <c r="P32" s="3">
        <f t="shared" si="32"/>
        <v>1.4200000000000002</v>
      </c>
      <c r="Q32" s="3">
        <f t="shared" si="33"/>
        <v>0.47000000000000003</v>
      </c>
      <c r="R32" s="3">
        <f t="shared" si="34"/>
        <v>1.1600000000000001</v>
      </c>
      <c r="S32" s="3">
        <f t="shared" si="35"/>
        <v>0.31000000000000005</v>
      </c>
      <c r="T32" s="3">
        <v>0.5</v>
      </c>
      <c r="U32" s="3">
        <f t="shared" si="36"/>
        <v>0.26</v>
      </c>
      <c r="V32" s="3">
        <f t="shared" si="37"/>
        <v>0.44999999999999996</v>
      </c>
      <c r="W32" s="3">
        <f t="shared" si="38"/>
        <v>4.66</v>
      </c>
      <c r="X32" s="3">
        <f t="shared" si="39"/>
        <v>1.9400000000000002</v>
      </c>
      <c r="Y32" s="3">
        <v>0.2</v>
      </c>
      <c r="Z32" s="3">
        <f t="shared" si="40"/>
        <v>3.63</v>
      </c>
      <c r="AA32" s="3">
        <f t="shared" si="41"/>
        <v>1.56</v>
      </c>
      <c r="AB32" s="3">
        <f t="shared" si="42"/>
        <v>1.8299999999999998</v>
      </c>
      <c r="AC32" s="3">
        <f t="shared" si="43"/>
        <v>2.29</v>
      </c>
      <c r="AD32" s="3">
        <f t="shared" si="44"/>
        <v>8.0500000000000007</v>
      </c>
      <c r="AE32" s="3">
        <v>0</v>
      </c>
      <c r="AF32" s="3">
        <f t="shared" si="45"/>
        <v>3.4299999999999997</v>
      </c>
      <c r="AG32" s="3">
        <f t="shared" si="46"/>
        <v>4.7899999999999991</v>
      </c>
      <c r="AH32" s="3">
        <v>0.2</v>
      </c>
      <c r="AI32" s="3">
        <f t="shared" si="47"/>
        <v>0.43</v>
      </c>
      <c r="AJ32" s="3">
        <v>0.5</v>
      </c>
      <c r="AK32" s="3">
        <v>40</v>
      </c>
      <c r="AL32" s="3">
        <v>40</v>
      </c>
      <c r="AM32" s="17">
        <v>2193.54</v>
      </c>
      <c r="AN32" s="17">
        <v>171.393046</v>
      </c>
      <c r="AO32" s="17">
        <v>32.83</v>
      </c>
      <c r="AP32" s="17">
        <v>2193.54</v>
      </c>
      <c r="AQ32" s="17">
        <v>0</v>
      </c>
      <c r="AR32" s="17">
        <v>0</v>
      </c>
      <c r="AS32" s="17">
        <v>4.71</v>
      </c>
      <c r="AT32" s="5">
        <f t="shared" si="24"/>
        <v>3066532.3259999999</v>
      </c>
      <c r="AU32" s="17">
        <f t="shared" si="24"/>
        <v>62853.929999999978</v>
      </c>
      <c r="AV32" s="17">
        <f t="shared" si="24"/>
        <v>50283.144</v>
      </c>
      <c r="AW32" s="17">
        <f t="shared" si="24"/>
        <v>73206.34199999999</v>
      </c>
      <c r="AX32" s="17">
        <f t="shared" si="24"/>
        <v>32536.152000000002</v>
      </c>
      <c r="AY32" s="17">
        <f t="shared" si="24"/>
        <v>31796.694000000003</v>
      </c>
      <c r="AZ32" s="17">
        <f t="shared" si="24"/>
        <v>105003.03600000001</v>
      </c>
      <c r="BA32" s="17">
        <f t="shared" si="24"/>
        <v>34754.525999999998</v>
      </c>
      <c r="BB32" s="17">
        <f t="shared" si="24"/>
        <v>85777.127999999997</v>
      </c>
      <c r="BC32" s="17">
        <f t="shared" si="24"/>
        <v>22923.198000000004</v>
      </c>
      <c r="BD32" s="17">
        <f t="shared" si="24"/>
        <v>36972.899999999994</v>
      </c>
      <c r="BE32" s="17">
        <f t="shared" si="24"/>
        <v>19225.907999999999</v>
      </c>
      <c r="BF32" s="17">
        <f t="shared" si="24"/>
        <v>33275.61</v>
      </c>
      <c r="BG32" s="17">
        <f t="shared" si="24"/>
        <v>344587.42799999996</v>
      </c>
      <c r="BH32" s="17">
        <f t="shared" si="24"/>
        <v>143454.85200000001</v>
      </c>
      <c r="BI32" s="17">
        <f t="shared" si="24"/>
        <v>14789.16</v>
      </c>
      <c r="BJ32" s="17">
        <f t="shared" si="49"/>
        <v>268423.25399999996</v>
      </c>
      <c r="BK32" s="17">
        <f t="shared" si="49"/>
        <v>115355.448</v>
      </c>
      <c r="BL32" s="17">
        <f t="shared" si="49"/>
        <v>135320.81399999998</v>
      </c>
      <c r="BM32" s="17">
        <f t="shared" si="49"/>
        <v>169335.88199999998</v>
      </c>
      <c r="BN32" s="17">
        <f t="shared" si="49"/>
        <v>595263.69000000006</v>
      </c>
      <c r="BO32" s="17">
        <f t="shared" si="49"/>
        <v>0</v>
      </c>
      <c r="BP32" s="17">
        <f t="shared" si="48"/>
        <v>253634.09399999998</v>
      </c>
      <c r="BQ32" s="17">
        <f t="shared" si="26"/>
        <v>354200.38199999987</v>
      </c>
      <c r="BR32" s="17">
        <f t="shared" si="26"/>
        <v>14789.16</v>
      </c>
      <c r="BS32" s="17">
        <f t="shared" si="26"/>
        <v>31796.693999999996</v>
      </c>
      <c r="BT32" s="17">
        <f t="shared" si="26"/>
        <v>36972.899999999994</v>
      </c>
    </row>
    <row r="33" spans="1:72" s="2" customFormat="1" ht="12" customHeight="1" x14ac:dyDescent="0.25">
      <c r="A33" s="18">
        <f t="shared" si="2"/>
        <v>29</v>
      </c>
      <c r="B33" s="6" t="s">
        <v>1403</v>
      </c>
      <c r="C33" s="100">
        <f t="shared" si="0"/>
        <v>12389.5</v>
      </c>
      <c r="D33" s="101">
        <v>12389.5</v>
      </c>
      <c r="E33" s="102">
        <v>0</v>
      </c>
      <c r="F33" s="101">
        <v>4505.5</v>
      </c>
      <c r="G33" s="18" t="s">
        <v>1484</v>
      </c>
      <c r="H33" s="45">
        <v>1</v>
      </c>
      <c r="I33" s="45" t="s">
        <v>1436</v>
      </c>
      <c r="J33" s="5">
        <v>41.47</v>
      </c>
      <c r="K33" s="3">
        <f t="shared" si="27"/>
        <v>0.84999999999999987</v>
      </c>
      <c r="L33" s="3">
        <f t="shared" si="28"/>
        <v>0.68</v>
      </c>
      <c r="M33" s="3">
        <f t="shared" si="29"/>
        <v>0.99</v>
      </c>
      <c r="N33" s="3">
        <f t="shared" si="30"/>
        <v>0.44</v>
      </c>
      <c r="O33" s="3">
        <f t="shared" si="31"/>
        <v>0.43000000000000005</v>
      </c>
      <c r="P33" s="3">
        <f t="shared" si="32"/>
        <v>1.4200000000000002</v>
      </c>
      <c r="Q33" s="3">
        <f t="shared" si="33"/>
        <v>0.47000000000000003</v>
      </c>
      <c r="R33" s="3">
        <f t="shared" si="34"/>
        <v>1.1600000000000001</v>
      </c>
      <c r="S33" s="3">
        <f t="shared" si="35"/>
        <v>0.31000000000000005</v>
      </c>
      <c r="T33" s="3">
        <v>0.5</v>
      </c>
      <c r="U33" s="3">
        <f t="shared" si="36"/>
        <v>0.26</v>
      </c>
      <c r="V33" s="3">
        <f t="shared" si="37"/>
        <v>0.44999999999999996</v>
      </c>
      <c r="W33" s="3">
        <f t="shared" si="38"/>
        <v>4.66</v>
      </c>
      <c r="X33" s="3">
        <f t="shared" si="39"/>
        <v>1.9400000000000002</v>
      </c>
      <c r="Y33" s="3">
        <v>0.2</v>
      </c>
      <c r="Z33" s="3">
        <f t="shared" si="40"/>
        <v>3.63</v>
      </c>
      <c r="AA33" s="3">
        <f t="shared" si="41"/>
        <v>1.56</v>
      </c>
      <c r="AB33" s="3">
        <f t="shared" si="42"/>
        <v>1.8299999999999998</v>
      </c>
      <c r="AC33" s="3">
        <f t="shared" si="43"/>
        <v>2.29</v>
      </c>
      <c r="AD33" s="3">
        <f t="shared" si="44"/>
        <v>8.0500000000000007</v>
      </c>
      <c r="AE33" s="3">
        <v>0</v>
      </c>
      <c r="AF33" s="3">
        <f t="shared" si="45"/>
        <v>3.4299999999999997</v>
      </c>
      <c r="AG33" s="3">
        <f t="shared" si="46"/>
        <v>4.7899999999999991</v>
      </c>
      <c r="AH33" s="3">
        <v>0.2</v>
      </c>
      <c r="AI33" s="3">
        <f t="shared" si="47"/>
        <v>0.43</v>
      </c>
      <c r="AJ33" s="3">
        <v>0.5</v>
      </c>
      <c r="AK33" s="3">
        <v>40</v>
      </c>
      <c r="AL33" s="3">
        <v>40</v>
      </c>
      <c r="AM33" s="17">
        <v>2193.54</v>
      </c>
      <c r="AN33" s="17">
        <v>171.393046</v>
      </c>
      <c r="AO33" s="17">
        <v>32.83</v>
      </c>
      <c r="AP33" s="17">
        <v>2193.54</v>
      </c>
      <c r="AQ33" s="17">
        <v>0</v>
      </c>
      <c r="AR33" s="17">
        <v>0</v>
      </c>
      <c r="AS33" s="17">
        <v>4.71</v>
      </c>
      <c r="AT33" s="5">
        <f t="shared" si="24"/>
        <v>3082755.39</v>
      </c>
      <c r="AU33" s="17">
        <f t="shared" si="24"/>
        <v>63186.45</v>
      </c>
      <c r="AV33" s="17">
        <f t="shared" si="24"/>
        <v>50549.16</v>
      </c>
      <c r="AW33" s="17">
        <f t="shared" si="24"/>
        <v>73593.63</v>
      </c>
      <c r="AX33" s="17">
        <f t="shared" si="24"/>
        <v>32708.28</v>
      </c>
      <c r="AY33" s="17">
        <f t="shared" si="24"/>
        <v>31964.910000000003</v>
      </c>
      <c r="AZ33" s="17">
        <f t="shared" si="24"/>
        <v>105558.54000000001</v>
      </c>
      <c r="BA33" s="17">
        <f t="shared" si="24"/>
        <v>34938.39</v>
      </c>
      <c r="BB33" s="17">
        <f t="shared" si="24"/>
        <v>86230.920000000013</v>
      </c>
      <c r="BC33" s="17">
        <f t="shared" si="24"/>
        <v>23044.470000000005</v>
      </c>
      <c r="BD33" s="17">
        <f t="shared" si="24"/>
        <v>37168.5</v>
      </c>
      <c r="BE33" s="17">
        <f t="shared" si="24"/>
        <v>19327.62</v>
      </c>
      <c r="BF33" s="17">
        <f t="shared" si="24"/>
        <v>33451.649999999994</v>
      </c>
      <c r="BG33" s="17">
        <f t="shared" si="24"/>
        <v>346410.42</v>
      </c>
      <c r="BH33" s="17">
        <f t="shared" si="24"/>
        <v>144213.78</v>
      </c>
      <c r="BI33" s="17">
        <f t="shared" si="24"/>
        <v>14867.400000000001</v>
      </c>
      <c r="BJ33" s="17">
        <f t="shared" si="49"/>
        <v>269843.31</v>
      </c>
      <c r="BK33" s="17">
        <f t="shared" si="49"/>
        <v>115965.72</v>
      </c>
      <c r="BL33" s="17">
        <f t="shared" si="49"/>
        <v>136036.71</v>
      </c>
      <c r="BM33" s="17">
        <f t="shared" si="49"/>
        <v>170231.73</v>
      </c>
      <c r="BN33" s="17">
        <f t="shared" si="49"/>
        <v>598412.85000000009</v>
      </c>
      <c r="BO33" s="17">
        <f t="shared" si="49"/>
        <v>0</v>
      </c>
      <c r="BP33" s="17">
        <f t="shared" si="48"/>
        <v>254975.90999999997</v>
      </c>
      <c r="BQ33" s="17">
        <f t="shared" si="26"/>
        <v>356074.22999999992</v>
      </c>
      <c r="BR33" s="17">
        <f t="shared" si="26"/>
        <v>14867.400000000001</v>
      </c>
      <c r="BS33" s="17">
        <f t="shared" si="26"/>
        <v>31964.909999999996</v>
      </c>
      <c r="BT33" s="17">
        <f t="shared" si="26"/>
        <v>37168.5</v>
      </c>
    </row>
    <row r="34" spans="1:72" s="2" customFormat="1" ht="12" customHeight="1" x14ac:dyDescent="0.25">
      <c r="A34" s="18">
        <f t="shared" si="2"/>
        <v>30</v>
      </c>
      <c r="B34" s="6" t="s">
        <v>1199</v>
      </c>
      <c r="C34" s="100">
        <f t="shared" si="0"/>
        <v>8641.2599999999984</v>
      </c>
      <c r="D34" s="101">
        <v>8258.9599999999991</v>
      </c>
      <c r="E34" s="102">
        <v>382.3</v>
      </c>
      <c r="F34" s="101">
        <v>3075.9</v>
      </c>
      <c r="G34" s="18" t="s">
        <v>1484</v>
      </c>
      <c r="H34" s="45">
        <v>1</v>
      </c>
      <c r="I34" s="45" t="s">
        <v>1436</v>
      </c>
      <c r="J34" s="5">
        <v>41.47</v>
      </c>
      <c r="K34" s="3">
        <f t="shared" si="27"/>
        <v>0.84999999999999987</v>
      </c>
      <c r="L34" s="3">
        <f t="shared" si="28"/>
        <v>0.68</v>
      </c>
      <c r="M34" s="3">
        <f t="shared" si="29"/>
        <v>0.99</v>
      </c>
      <c r="N34" s="3">
        <f t="shared" si="30"/>
        <v>0.44</v>
      </c>
      <c r="O34" s="3">
        <f t="shared" si="31"/>
        <v>0.43000000000000005</v>
      </c>
      <c r="P34" s="3">
        <f t="shared" si="32"/>
        <v>1.4200000000000002</v>
      </c>
      <c r="Q34" s="3">
        <f t="shared" si="33"/>
        <v>0.47000000000000003</v>
      </c>
      <c r="R34" s="3">
        <f t="shared" si="34"/>
        <v>1.1600000000000001</v>
      </c>
      <c r="S34" s="3">
        <f t="shared" si="35"/>
        <v>0.31000000000000005</v>
      </c>
      <c r="T34" s="3">
        <v>0.5</v>
      </c>
      <c r="U34" s="3">
        <f t="shared" si="36"/>
        <v>0.26</v>
      </c>
      <c r="V34" s="3">
        <f t="shared" si="37"/>
        <v>0.44999999999999996</v>
      </c>
      <c r="W34" s="3">
        <f t="shared" si="38"/>
        <v>4.66</v>
      </c>
      <c r="X34" s="3">
        <f t="shared" si="39"/>
        <v>1.9400000000000002</v>
      </c>
      <c r="Y34" s="3">
        <v>0.2</v>
      </c>
      <c r="Z34" s="3">
        <f t="shared" si="40"/>
        <v>3.63</v>
      </c>
      <c r="AA34" s="3">
        <f t="shared" si="41"/>
        <v>1.56</v>
      </c>
      <c r="AB34" s="3">
        <f t="shared" si="42"/>
        <v>1.8299999999999998</v>
      </c>
      <c r="AC34" s="3">
        <f t="shared" si="43"/>
        <v>2.29</v>
      </c>
      <c r="AD34" s="3">
        <f t="shared" si="44"/>
        <v>8.0500000000000007</v>
      </c>
      <c r="AE34" s="3">
        <v>0</v>
      </c>
      <c r="AF34" s="3">
        <f t="shared" si="45"/>
        <v>3.4299999999999997</v>
      </c>
      <c r="AG34" s="3">
        <f t="shared" si="46"/>
        <v>4.7899999999999991</v>
      </c>
      <c r="AH34" s="3">
        <v>0.2</v>
      </c>
      <c r="AI34" s="3">
        <f t="shared" si="47"/>
        <v>0.43</v>
      </c>
      <c r="AJ34" s="3">
        <v>0.5</v>
      </c>
      <c r="AK34" s="3">
        <v>40</v>
      </c>
      <c r="AL34" s="3">
        <v>40</v>
      </c>
      <c r="AM34" s="17">
        <v>2193.54</v>
      </c>
      <c r="AN34" s="17">
        <v>171.393046</v>
      </c>
      <c r="AO34" s="17">
        <v>32.83</v>
      </c>
      <c r="AP34" s="17">
        <v>2193.54</v>
      </c>
      <c r="AQ34" s="17">
        <v>0</v>
      </c>
      <c r="AR34" s="17">
        <v>0</v>
      </c>
      <c r="AS34" s="17">
        <v>4.71</v>
      </c>
      <c r="AT34" s="5">
        <f t="shared" si="24"/>
        <v>2150118.3131999997</v>
      </c>
      <c r="AU34" s="17">
        <f t="shared" si="24"/>
        <v>44070.425999999985</v>
      </c>
      <c r="AV34" s="17">
        <f t="shared" si="24"/>
        <v>35256.340799999998</v>
      </c>
      <c r="AW34" s="17">
        <f t="shared" si="24"/>
        <v>51329.084399999992</v>
      </c>
      <c r="AX34" s="17">
        <f t="shared" si="24"/>
        <v>22812.926399999997</v>
      </c>
      <c r="AY34" s="17">
        <f t="shared" si="24"/>
        <v>22294.450799999999</v>
      </c>
      <c r="AZ34" s="17">
        <f t="shared" si="24"/>
        <v>73623.535199999984</v>
      </c>
      <c r="BA34" s="17">
        <f t="shared" si="24"/>
        <v>24368.353199999998</v>
      </c>
      <c r="BB34" s="17">
        <f t="shared" si="24"/>
        <v>60143.169600000001</v>
      </c>
      <c r="BC34" s="17">
        <f t="shared" si="24"/>
        <v>16072.743599999998</v>
      </c>
      <c r="BD34" s="17">
        <f t="shared" si="24"/>
        <v>25923.779999999995</v>
      </c>
      <c r="BE34" s="17">
        <f t="shared" si="24"/>
        <v>13480.365599999997</v>
      </c>
      <c r="BF34" s="17">
        <f t="shared" si="24"/>
        <v>23331.401999999995</v>
      </c>
      <c r="BG34" s="17">
        <f t="shared" si="24"/>
        <v>241609.62959999996</v>
      </c>
      <c r="BH34" s="17">
        <f t="shared" si="24"/>
        <v>100584.26639999999</v>
      </c>
      <c r="BI34" s="17">
        <f t="shared" si="24"/>
        <v>10369.511999999999</v>
      </c>
      <c r="BJ34" s="17">
        <f t="shared" si="49"/>
        <v>188206.64279999994</v>
      </c>
      <c r="BK34" s="17">
        <f t="shared" si="49"/>
        <v>80882.193599999984</v>
      </c>
      <c r="BL34" s="17">
        <f t="shared" si="49"/>
        <v>94881.034799999965</v>
      </c>
      <c r="BM34" s="17">
        <f t="shared" si="49"/>
        <v>118730.91239999999</v>
      </c>
      <c r="BN34" s="17">
        <f t="shared" si="49"/>
        <v>417372.85800000001</v>
      </c>
      <c r="BO34" s="17">
        <f t="shared" si="49"/>
        <v>0</v>
      </c>
      <c r="BP34" s="17">
        <f t="shared" si="48"/>
        <v>177837.13079999996</v>
      </c>
      <c r="BQ34" s="17">
        <f t="shared" si="26"/>
        <v>248349.81239999991</v>
      </c>
      <c r="BR34" s="17">
        <f t="shared" si="26"/>
        <v>10369.511999999999</v>
      </c>
      <c r="BS34" s="17">
        <f t="shared" si="26"/>
        <v>22294.450799999995</v>
      </c>
      <c r="BT34" s="17">
        <f t="shared" si="26"/>
        <v>25923.779999999995</v>
      </c>
    </row>
    <row r="35" spans="1:72" s="2" customFormat="1" ht="12" customHeight="1" x14ac:dyDescent="0.25">
      <c r="A35" s="18">
        <f t="shared" si="2"/>
        <v>31</v>
      </c>
      <c r="B35" s="6" t="s">
        <v>1268</v>
      </c>
      <c r="C35" s="100">
        <f t="shared" si="0"/>
        <v>3526.3</v>
      </c>
      <c r="D35" s="101">
        <v>3526.3</v>
      </c>
      <c r="E35" s="102">
        <v>0</v>
      </c>
      <c r="F35" s="101">
        <v>1356.5</v>
      </c>
      <c r="G35" s="18" t="s">
        <v>1484</v>
      </c>
      <c r="H35" s="45">
        <v>1</v>
      </c>
      <c r="I35" s="45" t="s">
        <v>1436</v>
      </c>
      <c r="J35" s="5">
        <v>41.47</v>
      </c>
      <c r="K35" s="3">
        <f t="shared" si="27"/>
        <v>0.84999999999999987</v>
      </c>
      <c r="L35" s="3">
        <f t="shared" si="28"/>
        <v>0.68</v>
      </c>
      <c r="M35" s="3">
        <f t="shared" si="29"/>
        <v>0.99</v>
      </c>
      <c r="N35" s="3">
        <f t="shared" si="30"/>
        <v>0.44</v>
      </c>
      <c r="O35" s="3">
        <f t="shared" si="31"/>
        <v>0.43000000000000005</v>
      </c>
      <c r="P35" s="3">
        <f t="shared" si="32"/>
        <v>1.4200000000000002</v>
      </c>
      <c r="Q35" s="3">
        <f t="shared" si="33"/>
        <v>0.47000000000000003</v>
      </c>
      <c r="R35" s="3">
        <f t="shared" si="34"/>
        <v>1.1600000000000001</v>
      </c>
      <c r="S35" s="3">
        <f t="shared" si="35"/>
        <v>0.31000000000000005</v>
      </c>
      <c r="T35" s="3">
        <v>0.5</v>
      </c>
      <c r="U35" s="3">
        <f t="shared" si="36"/>
        <v>0.26</v>
      </c>
      <c r="V35" s="3">
        <f t="shared" si="37"/>
        <v>0.44999999999999996</v>
      </c>
      <c r="W35" s="3">
        <f t="shared" si="38"/>
        <v>4.66</v>
      </c>
      <c r="X35" s="3">
        <f t="shared" si="39"/>
        <v>1.9400000000000002</v>
      </c>
      <c r="Y35" s="3">
        <v>0.2</v>
      </c>
      <c r="Z35" s="3">
        <f t="shared" si="40"/>
        <v>3.63</v>
      </c>
      <c r="AA35" s="3">
        <f t="shared" si="41"/>
        <v>1.56</v>
      </c>
      <c r="AB35" s="3">
        <f t="shared" si="42"/>
        <v>1.8299999999999998</v>
      </c>
      <c r="AC35" s="3">
        <f t="shared" si="43"/>
        <v>2.29</v>
      </c>
      <c r="AD35" s="3">
        <f t="shared" si="44"/>
        <v>8.0500000000000007</v>
      </c>
      <c r="AE35" s="3">
        <v>0</v>
      </c>
      <c r="AF35" s="3">
        <f t="shared" si="45"/>
        <v>3.4299999999999997</v>
      </c>
      <c r="AG35" s="3">
        <f t="shared" si="46"/>
        <v>4.7899999999999991</v>
      </c>
      <c r="AH35" s="3">
        <v>0.2</v>
      </c>
      <c r="AI35" s="3">
        <f t="shared" si="47"/>
        <v>0.43</v>
      </c>
      <c r="AJ35" s="3">
        <v>0.5</v>
      </c>
      <c r="AK35" s="3">
        <v>40</v>
      </c>
      <c r="AL35" s="3">
        <v>40</v>
      </c>
      <c r="AM35" s="17">
        <v>2193.54</v>
      </c>
      <c r="AN35" s="17">
        <v>171.393046</v>
      </c>
      <c r="AO35" s="17">
        <v>32.83</v>
      </c>
      <c r="AP35" s="17">
        <v>2193.54</v>
      </c>
      <c r="AQ35" s="17">
        <v>0</v>
      </c>
      <c r="AR35" s="17">
        <v>0</v>
      </c>
      <c r="AS35" s="17">
        <v>4.71</v>
      </c>
      <c r="AT35" s="5">
        <f t="shared" si="24"/>
        <v>877413.96600000001</v>
      </c>
      <c r="AU35" s="17">
        <f t="shared" si="24"/>
        <v>17984.129999999997</v>
      </c>
      <c r="AV35" s="17">
        <f t="shared" si="24"/>
        <v>14387.304000000004</v>
      </c>
      <c r="AW35" s="17">
        <f t="shared" si="24"/>
        <v>20946.222000000002</v>
      </c>
      <c r="AX35" s="17">
        <f t="shared" si="24"/>
        <v>9309.4320000000007</v>
      </c>
      <c r="AY35" s="17">
        <f t="shared" si="24"/>
        <v>9097.8540000000012</v>
      </c>
      <c r="AZ35" s="17">
        <f t="shared" si="24"/>
        <v>30044.076000000001</v>
      </c>
      <c r="BA35" s="17">
        <f t="shared" si="24"/>
        <v>9944.1660000000011</v>
      </c>
      <c r="BB35" s="17">
        <f t="shared" si="24"/>
        <v>24543.048000000003</v>
      </c>
      <c r="BC35" s="17">
        <f t="shared" si="24"/>
        <v>6558.9180000000015</v>
      </c>
      <c r="BD35" s="17">
        <f t="shared" si="24"/>
        <v>10578.900000000001</v>
      </c>
      <c r="BE35" s="17">
        <f t="shared" si="24"/>
        <v>5501.0280000000002</v>
      </c>
      <c r="BF35" s="17">
        <f t="shared" si="24"/>
        <v>9521.01</v>
      </c>
      <c r="BG35" s="17">
        <f t="shared" si="24"/>
        <v>98595.347999999998</v>
      </c>
      <c r="BH35" s="17">
        <f t="shared" si="24"/>
        <v>41046.132000000005</v>
      </c>
      <c r="BI35" s="17">
        <f t="shared" si="24"/>
        <v>4231.5600000000004</v>
      </c>
      <c r="BJ35" s="17">
        <f t="shared" si="49"/>
        <v>76802.814000000013</v>
      </c>
      <c r="BK35" s="17">
        <f t="shared" si="49"/>
        <v>33006.168000000005</v>
      </c>
      <c r="BL35" s="17">
        <f t="shared" si="49"/>
        <v>38718.773999999998</v>
      </c>
      <c r="BM35" s="17">
        <f t="shared" si="49"/>
        <v>48451.362000000008</v>
      </c>
      <c r="BN35" s="17">
        <f t="shared" si="49"/>
        <v>170320.29000000004</v>
      </c>
      <c r="BO35" s="17">
        <f t="shared" si="49"/>
        <v>0</v>
      </c>
      <c r="BP35" s="17">
        <f t="shared" si="48"/>
        <v>72571.253999999986</v>
      </c>
      <c r="BQ35" s="17">
        <f t="shared" si="26"/>
        <v>101345.86199999999</v>
      </c>
      <c r="BR35" s="17">
        <f t="shared" si="26"/>
        <v>4231.5600000000004</v>
      </c>
      <c r="BS35" s="17">
        <f t="shared" si="26"/>
        <v>9097.8539999999994</v>
      </c>
      <c r="BT35" s="17">
        <f t="shared" si="26"/>
        <v>10578.900000000001</v>
      </c>
    </row>
    <row r="36" spans="1:72" s="2" customFormat="1" ht="12" customHeight="1" x14ac:dyDescent="0.25">
      <c r="A36" s="18">
        <f t="shared" si="2"/>
        <v>32</v>
      </c>
      <c r="B36" s="6" t="s">
        <v>1137</v>
      </c>
      <c r="C36" s="100">
        <f t="shared" si="0"/>
        <v>12594.5</v>
      </c>
      <c r="D36" s="101">
        <v>12320</v>
      </c>
      <c r="E36" s="102">
        <v>274.5</v>
      </c>
      <c r="F36" s="101">
        <v>4453.8999999999996</v>
      </c>
      <c r="G36" s="18" t="s">
        <v>1484</v>
      </c>
      <c r="H36" s="45">
        <v>1</v>
      </c>
      <c r="I36" s="45" t="s">
        <v>1436</v>
      </c>
      <c r="J36" s="5">
        <v>41.47</v>
      </c>
      <c r="K36" s="3">
        <f t="shared" si="27"/>
        <v>0.84999999999999987</v>
      </c>
      <c r="L36" s="3">
        <f t="shared" si="28"/>
        <v>0.68</v>
      </c>
      <c r="M36" s="3">
        <f t="shared" si="29"/>
        <v>0.99</v>
      </c>
      <c r="N36" s="3">
        <f t="shared" si="30"/>
        <v>0.44</v>
      </c>
      <c r="O36" s="3">
        <f t="shared" si="31"/>
        <v>0.43000000000000005</v>
      </c>
      <c r="P36" s="3">
        <f t="shared" si="32"/>
        <v>1.4200000000000002</v>
      </c>
      <c r="Q36" s="3">
        <f t="shared" si="33"/>
        <v>0.47000000000000003</v>
      </c>
      <c r="R36" s="3">
        <f t="shared" si="34"/>
        <v>1.1600000000000001</v>
      </c>
      <c r="S36" s="3">
        <f t="shared" si="35"/>
        <v>0.31000000000000005</v>
      </c>
      <c r="T36" s="3">
        <v>0.5</v>
      </c>
      <c r="U36" s="3">
        <f t="shared" si="36"/>
        <v>0.26</v>
      </c>
      <c r="V36" s="3">
        <f t="shared" si="37"/>
        <v>0.44999999999999996</v>
      </c>
      <c r="W36" s="3">
        <f t="shared" si="38"/>
        <v>4.66</v>
      </c>
      <c r="X36" s="3">
        <f t="shared" si="39"/>
        <v>1.9400000000000002</v>
      </c>
      <c r="Y36" s="3">
        <v>0.2</v>
      </c>
      <c r="Z36" s="3">
        <f t="shared" si="40"/>
        <v>3.63</v>
      </c>
      <c r="AA36" s="3">
        <f t="shared" si="41"/>
        <v>1.56</v>
      </c>
      <c r="AB36" s="3">
        <f t="shared" si="42"/>
        <v>1.8299999999999998</v>
      </c>
      <c r="AC36" s="3">
        <f t="shared" si="43"/>
        <v>2.29</v>
      </c>
      <c r="AD36" s="3">
        <f t="shared" si="44"/>
        <v>8.0500000000000007</v>
      </c>
      <c r="AE36" s="3">
        <v>0</v>
      </c>
      <c r="AF36" s="3">
        <f t="shared" si="45"/>
        <v>3.4299999999999997</v>
      </c>
      <c r="AG36" s="3">
        <f t="shared" si="46"/>
        <v>4.7899999999999991</v>
      </c>
      <c r="AH36" s="3">
        <v>0.2</v>
      </c>
      <c r="AI36" s="3">
        <f t="shared" si="47"/>
        <v>0.43</v>
      </c>
      <c r="AJ36" s="3">
        <v>0.5</v>
      </c>
      <c r="AK36" s="3">
        <v>40</v>
      </c>
      <c r="AL36" s="3">
        <v>40</v>
      </c>
      <c r="AM36" s="17">
        <v>2193.54</v>
      </c>
      <c r="AN36" s="17">
        <v>171.393046</v>
      </c>
      <c r="AO36" s="17">
        <v>32.83</v>
      </c>
      <c r="AP36" s="17">
        <v>2193.54</v>
      </c>
      <c r="AQ36" s="17">
        <v>0</v>
      </c>
      <c r="AR36" s="17">
        <v>0</v>
      </c>
      <c r="AS36" s="17">
        <v>4.71</v>
      </c>
      <c r="AT36" s="5">
        <f t="shared" si="24"/>
        <v>3133763.4899999998</v>
      </c>
      <c r="AU36" s="17">
        <f t="shared" si="24"/>
        <v>64231.95</v>
      </c>
      <c r="AV36" s="17">
        <f t="shared" si="24"/>
        <v>51385.56</v>
      </c>
      <c r="AW36" s="17">
        <f t="shared" si="24"/>
        <v>74811.33</v>
      </c>
      <c r="AX36" s="17">
        <f t="shared" si="24"/>
        <v>33249.479999999996</v>
      </c>
      <c r="AY36" s="17">
        <f t="shared" si="24"/>
        <v>32493.81</v>
      </c>
      <c r="AZ36" s="17">
        <f t="shared" si="24"/>
        <v>107305.14000000001</v>
      </c>
      <c r="BA36" s="17">
        <f t="shared" si="24"/>
        <v>35516.49</v>
      </c>
      <c r="BB36" s="17">
        <f t="shared" si="24"/>
        <v>87657.720000000016</v>
      </c>
      <c r="BC36" s="17">
        <f t="shared" si="24"/>
        <v>23425.770000000004</v>
      </c>
      <c r="BD36" s="17">
        <f t="shared" si="24"/>
        <v>37783.5</v>
      </c>
      <c r="BE36" s="17">
        <f t="shared" si="24"/>
        <v>19647.420000000002</v>
      </c>
      <c r="BF36" s="17">
        <f t="shared" si="24"/>
        <v>34005.149999999994</v>
      </c>
      <c r="BG36" s="17">
        <f t="shared" si="24"/>
        <v>352142.22000000003</v>
      </c>
      <c r="BH36" s="17">
        <f t="shared" si="24"/>
        <v>146599.98000000001</v>
      </c>
      <c r="BI36" s="17">
        <f t="shared" si="24"/>
        <v>15113.400000000001</v>
      </c>
      <c r="BJ36" s="17">
        <f t="shared" si="49"/>
        <v>274308.20999999996</v>
      </c>
      <c r="BK36" s="17">
        <f t="shared" si="49"/>
        <v>117884.52000000002</v>
      </c>
      <c r="BL36" s="17">
        <f t="shared" si="49"/>
        <v>138287.60999999999</v>
      </c>
      <c r="BM36" s="17">
        <f t="shared" si="49"/>
        <v>173048.43</v>
      </c>
      <c r="BN36" s="17">
        <f t="shared" si="49"/>
        <v>608314.35000000009</v>
      </c>
      <c r="BO36" s="17">
        <f t="shared" si="49"/>
        <v>0</v>
      </c>
      <c r="BP36" s="17">
        <f t="shared" si="48"/>
        <v>259194.80999999997</v>
      </c>
      <c r="BQ36" s="17">
        <f t="shared" si="26"/>
        <v>361965.92999999993</v>
      </c>
      <c r="BR36" s="17">
        <f t="shared" si="26"/>
        <v>15113.400000000001</v>
      </c>
      <c r="BS36" s="17">
        <f t="shared" si="26"/>
        <v>32493.81</v>
      </c>
      <c r="BT36" s="17">
        <f t="shared" si="26"/>
        <v>37783.5</v>
      </c>
    </row>
    <row r="37" spans="1:72" s="2" customFormat="1" ht="12" customHeight="1" x14ac:dyDescent="0.25">
      <c r="A37" s="18">
        <f t="shared" si="2"/>
        <v>33</v>
      </c>
      <c r="B37" s="6" t="s">
        <v>1102</v>
      </c>
      <c r="C37" s="100">
        <f t="shared" si="0"/>
        <v>3755.4</v>
      </c>
      <c r="D37" s="101">
        <v>3536.6</v>
      </c>
      <c r="E37" s="102">
        <v>218.8</v>
      </c>
      <c r="F37" s="101">
        <v>1635.6</v>
      </c>
      <c r="G37" s="18" t="s">
        <v>1484</v>
      </c>
      <c r="H37" s="45">
        <v>1</v>
      </c>
      <c r="I37" s="45" t="s">
        <v>1436</v>
      </c>
      <c r="J37" s="5">
        <v>41.47</v>
      </c>
      <c r="K37" s="3">
        <f t="shared" si="27"/>
        <v>0.84999999999999987</v>
      </c>
      <c r="L37" s="3">
        <f t="shared" si="28"/>
        <v>0.68</v>
      </c>
      <c r="M37" s="3">
        <f t="shared" si="29"/>
        <v>0.99</v>
      </c>
      <c r="N37" s="3">
        <f t="shared" si="30"/>
        <v>0.44</v>
      </c>
      <c r="O37" s="3">
        <f t="shared" si="31"/>
        <v>0.43000000000000005</v>
      </c>
      <c r="P37" s="3">
        <f t="shared" si="32"/>
        <v>1.4200000000000002</v>
      </c>
      <c r="Q37" s="3">
        <f t="shared" si="33"/>
        <v>0.47000000000000003</v>
      </c>
      <c r="R37" s="3">
        <f t="shared" si="34"/>
        <v>1.1600000000000001</v>
      </c>
      <c r="S37" s="3">
        <f t="shared" si="35"/>
        <v>0.31000000000000005</v>
      </c>
      <c r="T37" s="3">
        <v>0.5</v>
      </c>
      <c r="U37" s="3">
        <f t="shared" si="36"/>
        <v>0.26</v>
      </c>
      <c r="V37" s="3">
        <f t="shared" si="37"/>
        <v>0.44999999999999996</v>
      </c>
      <c r="W37" s="3">
        <f t="shared" si="38"/>
        <v>4.66</v>
      </c>
      <c r="X37" s="3">
        <f t="shared" si="39"/>
        <v>1.9400000000000002</v>
      </c>
      <c r="Y37" s="3">
        <v>0.2</v>
      </c>
      <c r="Z37" s="3">
        <f t="shared" si="40"/>
        <v>3.63</v>
      </c>
      <c r="AA37" s="3">
        <f t="shared" si="41"/>
        <v>1.56</v>
      </c>
      <c r="AB37" s="3">
        <f t="shared" si="42"/>
        <v>1.8299999999999998</v>
      </c>
      <c r="AC37" s="3">
        <f t="shared" si="43"/>
        <v>2.29</v>
      </c>
      <c r="AD37" s="3">
        <f t="shared" si="44"/>
        <v>8.0500000000000007</v>
      </c>
      <c r="AE37" s="3">
        <v>0</v>
      </c>
      <c r="AF37" s="3">
        <f t="shared" si="45"/>
        <v>3.4299999999999997</v>
      </c>
      <c r="AG37" s="3">
        <f t="shared" si="46"/>
        <v>4.7899999999999991</v>
      </c>
      <c r="AH37" s="3">
        <v>0.2</v>
      </c>
      <c r="AI37" s="3">
        <f t="shared" si="47"/>
        <v>0.43</v>
      </c>
      <c r="AJ37" s="3">
        <v>0.5</v>
      </c>
      <c r="AK37" s="3">
        <v>40</v>
      </c>
      <c r="AL37" s="3">
        <v>40</v>
      </c>
      <c r="AM37" s="17">
        <v>2193.54</v>
      </c>
      <c r="AN37" s="17">
        <v>171.393046</v>
      </c>
      <c r="AO37" s="17">
        <v>32.83</v>
      </c>
      <c r="AP37" s="17">
        <v>2193.54</v>
      </c>
      <c r="AQ37" s="17">
        <v>0</v>
      </c>
      <c r="AR37" s="17">
        <v>0</v>
      </c>
      <c r="AS37" s="17">
        <v>4.71</v>
      </c>
      <c r="AT37" s="5">
        <f t="shared" si="24"/>
        <v>934418.62800000003</v>
      </c>
      <c r="AU37" s="17">
        <f t="shared" si="24"/>
        <v>19152.539999999997</v>
      </c>
      <c r="AV37" s="17">
        <f t="shared" si="24"/>
        <v>15322.031999999999</v>
      </c>
      <c r="AW37" s="17">
        <f t="shared" si="24"/>
        <v>22307.076000000001</v>
      </c>
      <c r="AX37" s="17">
        <f t="shared" si="24"/>
        <v>9914.2559999999994</v>
      </c>
      <c r="AY37" s="17">
        <f t="shared" si="24"/>
        <v>9688.9320000000007</v>
      </c>
      <c r="AZ37" s="17">
        <f t="shared" si="24"/>
        <v>31996.008000000002</v>
      </c>
      <c r="BA37" s="17">
        <f t="shared" si="24"/>
        <v>10590.228000000001</v>
      </c>
      <c r="BB37" s="17">
        <f t="shared" si="24"/>
        <v>26137.584000000006</v>
      </c>
      <c r="BC37" s="17">
        <f t="shared" si="24"/>
        <v>6985.0440000000017</v>
      </c>
      <c r="BD37" s="17">
        <f t="shared" si="24"/>
        <v>11266.2</v>
      </c>
      <c r="BE37" s="17">
        <f t="shared" si="24"/>
        <v>5858.4240000000009</v>
      </c>
      <c r="BF37" s="17">
        <f t="shared" si="24"/>
        <v>10139.579999999998</v>
      </c>
      <c r="BG37" s="17">
        <f t="shared" si="24"/>
        <v>105000.984</v>
      </c>
      <c r="BH37" s="17">
        <f t="shared" si="24"/>
        <v>43712.856</v>
      </c>
      <c r="BI37" s="17">
        <f t="shared" si="24"/>
        <v>4506.4800000000005</v>
      </c>
      <c r="BJ37" s="17">
        <f t="shared" si="49"/>
        <v>81792.612000000008</v>
      </c>
      <c r="BK37" s="17">
        <f t="shared" si="49"/>
        <v>35150.544000000002</v>
      </c>
      <c r="BL37" s="17">
        <f t="shared" si="49"/>
        <v>41234.292000000001</v>
      </c>
      <c r="BM37" s="17">
        <f t="shared" si="49"/>
        <v>51599.195999999996</v>
      </c>
      <c r="BN37" s="17">
        <f t="shared" si="49"/>
        <v>181385.82000000004</v>
      </c>
      <c r="BO37" s="17">
        <f t="shared" si="49"/>
        <v>0</v>
      </c>
      <c r="BP37" s="17">
        <f t="shared" si="48"/>
        <v>77286.131999999998</v>
      </c>
      <c r="BQ37" s="17">
        <f t="shared" si="26"/>
        <v>107930.196</v>
      </c>
      <c r="BR37" s="17">
        <f t="shared" si="26"/>
        <v>4506.4800000000005</v>
      </c>
      <c r="BS37" s="17">
        <f t="shared" si="26"/>
        <v>9688.9320000000007</v>
      </c>
      <c r="BT37" s="17">
        <f t="shared" si="26"/>
        <v>11266.2</v>
      </c>
    </row>
    <row r="38" spans="1:72" s="2" customFormat="1" ht="12" customHeight="1" x14ac:dyDescent="0.25">
      <c r="A38" s="18">
        <f t="shared" si="2"/>
        <v>34</v>
      </c>
      <c r="B38" s="6" t="s">
        <v>1236</v>
      </c>
      <c r="C38" s="100">
        <f t="shared" si="0"/>
        <v>3339.9</v>
      </c>
      <c r="D38" s="101">
        <v>3339.9</v>
      </c>
      <c r="E38" s="102">
        <v>0</v>
      </c>
      <c r="F38" s="101">
        <v>1341.3</v>
      </c>
      <c r="G38" s="18" t="s">
        <v>1484</v>
      </c>
      <c r="H38" s="45">
        <v>1</v>
      </c>
      <c r="I38" s="45" t="s">
        <v>1436</v>
      </c>
      <c r="J38" s="5">
        <v>41.47</v>
      </c>
      <c r="K38" s="3">
        <f t="shared" si="27"/>
        <v>0.84999999999999987</v>
      </c>
      <c r="L38" s="3">
        <f t="shared" si="28"/>
        <v>0.68</v>
      </c>
      <c r="M38" s="3">
        <f t="shared" si="29"/>
        <v>0.99</v>
      </c>
      <c r="N38" s="3">
        <f t="shared" si="30"/>
        <v>0.44</v>
      </c>
      <c r="O38" s="3">
        <f t="shared" si="31"/>
        <v>0.43000000000000005</v>
      </c>
      <c r="P38" s="3">
        <f t="shared" si="32"/>
        <v>1.4200000000000002</v>
      </c>
      <c r="Q38" s="3">
        <f t="shared" si="33"/>
        <v>0.47000000000000003</v>
      </c>
      <c r="R38" s="3">
        <f t="shared" si="34"/>
        <v>1.1600000000000001</v>
      </c>
      <c r="S38" s="3">
        <f t="shared" si="35"/>
        <v>0.31000000000000005</v>
      </c>
      <c r="T38" s="3">
        <v>0.5</v>
      </c>
      <c r="U38" s="3">
        <f t="shared" si="36"/>
        <v>0.26</v>
      </c>
      <c r="V38" s="3">
        <f t="shared" si="37"/>
        <v>0.44999999999999996</v>
      </c>
      <c r="W38" s="3">
        <f t="shared" si="38"/>
        <v>4.66</v>
      </c>
      <c r="X38" s="3">
        <f t="shared" si="39"/>
        <v>1.9400000000000002</v>
      </c>
      <c r="Y38" s="3">
        <v>0.2</v>
      </c>
      <c r="Z38" s="3">
        <f t="shared" si="40"/>
        <v>3.63</v>
      </c>
      <c r="AA38" s="3">
        <f t="shared" si="41"/>
        <v>1.56</v>
      </c>
      <c r="AB38" s="3">
        <f t="shared" si="42"/>
        <v>1.8299999999999998</v>
      </c>
      <c r="AC38" s="3">
        <f t="shared" si="43"/>
        <v>2.29</v>
      </c>
      <c r="AD38" s="3">
        <f t="shared" si="44"/>
        <v>8.0500000000000007</v>
      </c>
      <c r="AE38" s="3">
        <v>0</v>
      </c>
      <c r="AF38" s="3">
        <f t="shared" si="45"/>
        <v>3.4299999999999997</v>
      </c>
      <c r="AG38" s="3">
        <f t="shared" si="46"/>
        <v>4.7899999999999991</v>
      </c>
      <c r="AH38" s="3">
        <v>0.2</v>
      </c>
      <c r="AI38" s="3">
        <f t="shared" si="47"/>
        <v>0.43</v>
      </c>
      <c r="AJ38" s="3">
        <v>0.5</v>
      </c>
      <c r="AK38" s="3">
        <v>40</v>
      </c>
      <c r="AL38" s="3">
        <v>40</v>
      </c>
      <c r="AM38" s="17">
        <v>2193.54</v>
      </c>
      <c r="AN38" s="17">
        <v>171.393046</v>
      </c>
      <c r="AO38" s="17">
        <v>32.83</v>
      </c>
      <c r="AP38" s="17">
        <v>2193.54</v>
      </c>
      <c r="AQ38" s="17">
        <v>0</v>
      </c>
      <c r="AR38" s="17">
        <v>0</v>
      </c>
      <c r="AS38" s="17">
        <v>4.71</v>
      </c>
      <c r="AT38" s="5">
        <f t="shared" si="24"/>
        <v>831033.91799999995</v>
      </c>
      <c r="AU38" s="17">
        <f t="shared" si="24"/>
        <v>17033.489999999998</v>
      </c>
      <c r="AV38" s="17">
        <f t="shared" si="24"/>
        <v>13626.792000000001</v>
      </c>
      <c r="AW38" s="17">
        <f t="shared" si="24"/>
        <v>19839.006000000001</v>
      </c>
      <c r="AX38" s="17">
        <f t="shared" si="24"/>
        <v>8817.3359999999993</v>
      </c>
      <c r="AY38" s="17">
        <f t="shared" si="24"/>
        <v>8616.9420000000009</v>
      </c>
      <c r="AZ38" s="17">
        <f t="shared" si="24"/>
        <v>28455.948000000004</v>
      </c>
      <c r="BA38" s="17">
        <f t="shared" si="24"/>
        <v>9418.518</v>
      </c>
      <c r="BB38" s="17">
        <f t="shared" si="24"/>
        <v>23245.704000000005</v>
      </c>
      <c r="BC38" s="17">
        <f t="shared" si="24"/>
        <v>6212.2140000000009</v>
      </c>
      <c r="BD38" s="17">
        <f t="shared" si="24"/>
        <v>10019.700000000001</v>
      </c>
      <c r="BE38" s="17">
        <f t="shared" si="24"/>
        <v>5210.2440000000006</v>
      </c>
      <c r="BF38" s="17">
        <f t="shared" si="24"/>
        <v>9017.73</v>
      </c>
      <c r="BG38" s="17">
        <f t="shared" si="24"/>
        <v>93383.604000000007</v>
      </c>
      <c r="BH38" s="17">
        <f t="shared" si="24"/>
        <v>38876.436000000002</v>
      </c>
      <c r="BI38" s="17">
        <f t="shared" si="24"/>
        <v>4007.88</v>
      </c>
      <c r="BJ38" s="17">
        <f t="shared" si="49"/>
        <v>72743.021999999997</v>
      </c>
      <c r="BK38" s="17">
        <f t="shared" si="49"/>
        <v>31261.464000000004</v>
      </c>
      <c r="BL38" s="17">
        <f t="shared" si="49"/>
        <v>36672.101999999999</v>
      </c>
      <c r="BM38" s="17">
        <f t="shared" si="49"/>
        <v>45890.226000000002</v>
      </c>
      <c r="BN38" s="17">
        <f t="shared" si="49"/>
        <v>161317.17000000001</v>
      </c>
      <c r="BO38" s="17">
        <f t="shared" si="49"/>
        <v>0</v>
      </c>
      <c r="BP38" s="17">
        <f t="shared" si="48"/>
        <v>68735.141999999993</v>
      </c>
      <c r="BQ38" s="17">
        <f t="shared" si="26"/>
        <v>95988.725999999981</v>
      </c>
      <c r="BR38" s="17">
        <f t="shared" si="26"/>
        <v>4007.88</v>
      </c>
      <c r="BS38" s="17">
        <f t="shared" si="26"/>
        <v>8616.9419999999991</v>
      </c>
      <c r="BT38" s="17">
        <f t="shared" si="26"/>
        <v>10019.700000000001</v>
      </c>
    </row>
    <row r="39" spans="1:72" s="2" customFormat="1" ht="12" customHeight="1" x14ac:dyDescent="0.25">
      <c r="A39" s="222" t="s">
        <v>232</v>
      </c>
      <c r="B39" s="222"/>
      <c r="C39" s="10">
        <f t="shared" ref="C39:F39" si="50">SUM(C5:C38)</f>
        <v>325673.08</v>
      </c>
      <c r="D39" s="10">
        <f t="shared" si="50"/>
        <v>313382.98000000004</v>
      </c>
      <c r="E39" s="10">
        <f t="shared" si="50"/>
        <v>12290.1</v>
      </c>
      <c r="F39" s="10">
        <f t="shared" si="50"/>
        <v>96015.459999999992</v>
      </c>
      <c r="G39" s="47" t="s">
        <v>211</v>
      </c>
      <c r="H39" s="44" t="s">
        <v>211</v>
      </c>
      <c r="I39" s="44" t="s">
        <v>211</v>
      </c>
      <c r="J39" s="44" t="s">
        <v>211</v>
      </c>
      <c r="K39" s="44" t="s">
        <v>211</v>
      </c>
      <c r="L39" s="44" t="s">
        <v>211</v>
      </c>
      <c r="M39" s="44" t="s">
        <v>211</v>
      </c>
      <c r="N39" s="44" t="s">
        <v>211</v>
      </c>
      <c r="O39" s="44" t="s">
        <v>211</v>
      </c>
      <c r="P39" s="44" t="s">
        <v>211</v>
      </c>
      <c r="Q39" s="44" t="s">
        <v>211</v>
      </c>
      <c r="R39" s="44" t="s">
        <v>211</v>
      </c>
      <c r="S39" s="44" t="s">
        <v>211</v>
      </c>
      <c r="T39" s="44" t="s">
        <v>211</v>
      </c>
      <c r="U39" s="44" t="s">
        <v>211</v>
      </c>
      <c r="V39" s="44" t="s">
        <v>211</v>
      </c>
      <c r="W39" s="44" t="s">
        <v>211</v>
      </c>
      <c r="X39" s="44" t="s">
        <v>211</v>
      </c>
      <c r="Y39" s="44" t="s">
        <v>211</v>
      </c>
      <c r="Z39" s="44" t="s">
        <v>211</v>
      </c>
      <c r="AA39" s="44" t="s">
        <v>211</v>
      </c>
      <c r="AB39" s="44" t="s">
        <v>211</v>
      </c>
      <c r="AC39" s="44" t="s">
        <v>211</v>
      </c>
      <c r="AD39" s="44" t="s">
        <v>211</v>
      </c>
      <c r="AE39" s="44" t="s">
        <v>211</v>
      </c>
      <c r="AF39" s="44" t="s">
        <v>211</v>
      </c>
      <c r="AG39" s="44" t="s">
        <v>211</v>
      </c>
      <c r="AH39" s="44" t="s">
        <v>211</v>
      </c>
      <c r="AI39" s="44" t="s">
        <v>211</v>
      </c>
      <c r="AJ39" s="44" t="s">
        <v>211</v>
      </c>
      <c r="AK39" s="44" t="s">
        <v>211</v>
      </c>
      <c r="AL39" s="44" t="s">
        <v>211</v>
      </c>
      <c r="AM39" s="44" t="s">
        <v>211</v>
      </c>
      <c r="AN39" s="44" t="s">
        <v>211</v>
      </c>
      <c r="AO39" s="44" t="s">
        <v>211</v>
      </c>
      <c r="AP39" s="44" t="s">
        <v>211</v>
      </c>
      <c r="AQ39" s="44" t="s">
        <v>211</v>
      </c>
      <c r="AR39" s="44" t="s">
        <v>211</v>
      </c>
      <c r="AS39" s="44" t="s">
        <v>211</v>
      </c>
      <c r="AT39" s="11">
        <f>SUM(AT5:AT38)</f>
        <v>80698286.016600013</v>
      </c>
      <c r="AU39" s="19">
        <f>SUM(AU5:AU38)</f>
        <v>1660932.7079999999</v>
      </c>
      <c r="AV39" s="19">
        <f t="shared" ref="AV39:BT39" si="51">SUM(AV5:AV38)</f>
        <v>1326316.5263999999</v>
      </c>
      <c r="AW39" s="19">
        <f t="shared" si="51"/>
        <v>1934498.0951999999</v>
      </c>
      <c r="AX39" s="19">
        <f t="shared" si="51"/>
        <v>859776.93120000022</v>
      </c>
      <c r="AY39" s="19">
        <f t="shared" si="51"/>
        <v>838700.15640000044</v>
      </c>
      <c r="AZ39" s="19">
        <f t="shared" si="51"/>
        <v>2774734.6415999997</v>
      </c>
      <c r="BA39" s="19">
        <f t="shared" si="51"/>
        <v>918398.08560000011</v>
      </c>
      <c r="BB39" s="19">
        <f t="shared" si="51"/>
        <v>2266684.6368</v>
      </c>
      <c r="BC39" s="19">
        <f t="shared" si="51"/>
        <v>605751.92880000011</v>
      </c>
      <c r="BD39" s="19">
        <f t="shared" si="51"/>
        <v>977019.24</v>
      </c>
      <c r="BE39" s="19">
        <f t="shared" si="51"/>
        <v>508050.00480000011</v>
      </c>
      <c r="BF39" s="19">
        <f t="shared" si="51"/>
        <v>879317.31599999976</v>
      </c>
      <c r="BG39" s="19">
        <f t="shared" si="51"/>
        <v>8908864.8828000017</v>
      </c>
      <c r="BH39" s="19">
        <f t="shared" si="51"/>
        <v>3786296.9411999993</v>
      </c>
      <c r="BI39" s="19">
        <f t="shared" si="51"/>
        <v>390807.69600000005</v>
      </c>
      <c r="BJ39" s="19">
        <f t="shared" si="51"/>
        <v>7093159.6823999994</v>
      </c>
      <c r="BK39" s="19">
        <f t="shared" si="51"/>
        <v>3048300.0288000009</v>
      </c>
      <c r="BL39" s="19">
        <f t="shared" si="51"/>
        <v>3464236.4454000001</v>
      </c>
      <c r="BM39" s="19">
        <f t="shared" si="51"/>
        <v>4471711.0691999998</v>
      </c>
      <c r="BN39" s="19">
        <f t="shared" si="51"/>
        <v>15701247.114</v>
      </c>
      <c r="BO39" s="19">
        <f t="shared" si="51"/>
        <v>12936.258000000002</v>
      </c>
      <c r="BP39" s="19">
        <f t="shared" si="51"/>
        <v>6712114.0823999988</v>
      </c>
      <c r="BQ39" s="19">
        <f t="shared" si="51"/>
        <v>9359844.3191999979</v>
      </c>
      <c r="BR39" s="19">
        <f t="shared" si="51"/>
        <v>390807.69600000005</v>
      </c>
      <c r="BS39" s="19">
        <f t="shared" si="51"/>
        <v>833129.3544000003</v>
      </c>
      <c r="BT39" s="19">
        <f t="shared" si="51"/>
        <v>974650.17599999998</v>
      </c>
    </row>
    <row r="48" spans="1:72" ht="12" customHeight="1" x14ac:dyDescent="0.25"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</row>
    <row r="49" spans="1:45" s="2" customFormat="1" ht="12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AK49" s="1"/>
      <c r="AL49" s="1"/>
      <c r="AM49" s="1"/>
      <c r="AN49" s="1"/>
      <c r="AO49" s="1"/>
      <c r="AP49" s="1"/>
      <c r="AS49" s="1"/>
    </row>
  </sheetData>
  <autoFilter ref="A4:AS39"/>
  <mergeCells count="73">
    <mergeCell ref="A39:B39"/>
    <mergeCell ref="BO2:BO4"/>
    <mergeCell ref="BP2:BP4"/>
    <mergeCell ref="BQ2:BQ4"/>
    <mergeCell ref="BR2:BR4"/>
    <mergeCell ref="BC2:BC4"/>
    <mergeCell ref="BD2:BD4"/>
    <mergeCell ref="BE2:BE4"/>
    <mergeCell ref="BF2:BF4"/>
    <mergeCell ref="BG2:BG4"/>
    <mergeCell ref="BH2:BH4"/>
    <mergeCell ref="AW2:AW4"/>
    <mergeCell ref="AX2:AX4"/>
    <mergeCell ref="AY2:AY4"/>
    <mergeCell ref="AZ2:AZ4"/>
    <mergeCell ref="BA2:BA4"/>
    <mergeCell ref="BS2:BS4"/>
    <mergeCell ref="BT2:BT4"/>
    <mergeCell ref="BI2:BI4"/>
    <mergeCell ref="BJ2:BJ4"/>
    <mergeCell ref="BK2:BK4"/>
    <mergeCell ref="BL2:BL4"/>
    <mergeCell ref="BM2:BM4"/>
    <mergeCell ref="BN2:BN4"/>
    <mergeCell ref="BB2:BB4"/>
    <mergeCell ref="AO2:AO3"/>
    <mergeCell ref="AP2:AP3"/>
    <mergeCell ref="AQ2:AR2"/>
    <mergeCell ref="AS2:AS3"/>
    <mergeCell ref="AU2:AU4"/>
    <mergeCell ref="AV2:AV4"/>
    <mergeCell ref="AT1:AT4"/>
    <mergeCell ref="AL2:AN2"/>
    <mergeCell ref="AA2:AA4"/>
    <mergeCell ref="AB2:AB4"/>
    <mergeCell ref="AC2:AC4"/>
    <mergeCell ref="AD2:AD4"/>
    <mergeCell ref="AE2:AE4"/>
    <mergeCell ref="AF2:AF4"/>
    <mergeCell ref="AG2:AG4"/>
    <mergeCell ref="AH2:AH4"/>
    <mergeCell ref="AI2:AI4"/>
    <mergeCell ref="AJ2:AJ4"/>
    <mergeCell ref="AK2:AK3"/>
    <mergeCell ref="U2:U4"/>
    <mergeCell ref="V2:V4"/>
    <mergeCell ref="W2:W4"/>
    <mergeCell ref="X2:X4"/>
    <mergeCell ref="Y2:Y4"/>
    <mergeCell ref="H1:H4"/>
    <mergeCell ref="I1:I4"/>
    <mergeCell ref="J1:J4"/>
    <mergeCell ref="K1:AJ1"/>
    <mergeCell ref="AK1:AS1"/>
    <mergeCell ref="K2:K4"/>
    <mergeCell ref="L2:L4"/>
    <mergeCell ref="M2:M4"/>
    <mergeCell ref="N2:N4"/>
    <mergeCell ref="Z2:Z4"/>
    <mergeCell ref="O2:O4"/>
    <mergeCell ref="P2:P4"/>
    <mergeCell ref="Q2:Q4"/>
    <mergeCell ref="R2:R4"/>
    <mergeCell ref="S2:S4"/>
    <mergeCell ref="T2:T4"/>
    <mergeCell ref="G1:G4"/>
    <mergeCell ref="D2:D4"/>
    <mergeCell ref="E2:E4"/>
    <mergeCell ref="A1:A4"/>
    <mergeCell ref="B1:B4"/>
    <mergeCell ref="C1:C4"/>
    <mergeCell ref="D1:E1"/>
    <mergeCell ref="F1:F4"/>
  </mergeCells>
  <pageMargins left="0.25" right="0.25" top="0.75" bottom="0.75" header="0.3" footer="0.3"/>
  <pageSetup paperSize="9" scale="2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3"/>
  <sheetViews>
    <sheetView zoomScale="90" zoomScaleNormal="90" workbookViewId="0">
      <pane xSplit="2" ySplit="3" topLeftCell="C4" activePane="bottomRight" state="frozen"/>
      <selection activeCell="CA28" sqref="CA28:CA233"/>
      <selection pane="topRight" activeCell="CA28" sqref="CA28:CA233"/>
      <selection pane="bottomLeft" activeCell="CA28" sqref="CA28:CA233"/>
      <selection pane="bottomRight" activeCell="CA28" sqref="CA28:CA233"/>
    </sheetView>
  </sheetViews>
  <sheetFormatPr defaultColWidth="10.7109375" defaultRowHeight="12" customHeight="1" outlineLevelRow="1" x14ac:dyDescent="0.25"/>
  <cols>
    <col min="1" max="1" width="5.7109375" style="1" customWidth="1"/>
    <col min="2" max="2" width="100.7109375" style="1" customWidth="1"/>
    <col min="3" max="3" width="10.7109375" style="1" customWidth="1"/>
    <col min="4" max="16384" width="10.7109375" style="1"/>
  </cols>
  <sheetData>
    <row r="1" spans="1:6" ht="24.95" customHeight="1" x14ac:dyDescent="0.25">
      <c r="A1" s="267" t="s">
        <v>1485</v>
      </c>
      <c r="B1" s="267"/>
      <c r="C1" s="267"/>
      <c r="D1" s="267"/>
    </row>
    <row r="2" spans="1:6" ht="15" customHeight="1" x14ac:dyDescent="0.25">
      <c r="A2" s="267"/>
      <c r="B2" s="103"/>
      <c r="C2" s="104" t="s">
        <v>1422</v>
      </c>
    </row>
    <row r="3" spans="1:6" ht="15" customHeight="1" x14ac:dyDescent="0.25">
      <c r="A3" s="267"/>
      <c r="B3" s="103"/>
      <c r="C3" s="278" t="s">
        <v>1486</v>
      </c>
      <c r="D3" s="278"/>
    </row>
    <row r="4" spans="1:6" ht="30" customHeight="1" x14ac:dyDescent="0.25">
      <c r="A4" s="279" t="s">
        <v>1485</v>
      </c>
      <c r="B4" s="280"/>
      <c r="C4" s="105">
        <v>41.47</v>
      </c>
      <c r="D4" s="105">
        <v>34.979999999999997</v>
      </c>
      <c r="E4" s="9">
        <v>40.33</v>
      </c>
      <c r="F4" s="9">
        <v>23.78</v>
      </c>
    </row>
    <row r="5" spans="1:6" ht="30" customHeight="1" outlineLevel="1" x14ac:dyDescent="0.25">
      <c r="A5" s="106">
        <v>1</v>
      </c>
      <c r="B5" s="107" t="s">
        <v>1487</v>
      </c>
      <c r="C5" s="108">
        <f>SUM(C6:C17)</f>
        <v>7.96</v>
      </c>
      <c r="D5" s="108">
        <f>SUM(D6:D17)</f>
        <v>7.96</v>
      </c>
      <c r="E5" s="5">
        <f>SUM(E6:E17)</f>
        <v>7.96</v>
      </c>
      <c r="F5" s="5">
        <f>SUM(F6:F17)</f>
        <v>6.8500000000000005</v>
      </c>
    </row>
    <row r="6" spans="1:6" ht="15" customHeight="1" outlineLevel="1" x14ac:dyDescent="0.25">
      <c r="A6" s="109" t="s">
        <v>1488</v>
      </c>
      <c r="B6" s="40" t="s">
        <v>1458</v>
      </c>
      <c r="C6" s="3">
        <f>0.15+0.15+0.15+0.1+0.3</f>
        <v>0.84999999999999987</v>
      </c>
      <c r="D6" s="3">
        <f>0.15+0.15+0.15+0.1+0.3</f>
        <v>0.84999999999999987</v>
      </c>
      <c r="E6" s="17">
        <f>0.15+0.15+0.15+0.1+0.3</f>
        <v>0.84999999999999987</v>
      </c>
      <c r="F6" s="17">
        <f>0.15+0.15+0.15+0.1+0.3</f>
        <v>0.84999999999999987</v>
      </c>
    </row>
    <row r="7" spans="1:6" ht="15" customHeight="1" outlineLevel="1" x14ac:dyDescent="0.25">
      <c r="A7" s="109" t="s">
        <v>1489</v>
      </c>
      <c r="B7" s="40" t="s">
        <v>1459</v>
      </c>
      <c r="C7" s="3">
        <f>0.27+0.2+0.21</f>
        <v>0.68</v>
      </c>
      <c r="D7" s="3">
        <f>0.27+0.2+0.21</f>
        <v>0.68</v>
      </c>
      <c r="E7" s="17">
        <f>0.27+0.2+0.21</f>
        <v>0.68</v>
      </c>
      <c r="F7" s="3">
        <v>0</v>
      </c>
    </row>
    <row r="8" spans="1:6" ht="15" customHeight="1" outlineLevel="1" x14ac:dyDescent="0.25">
      <c r="A8" s="109" t="s">
        <v>1490</v>
      </c>
      <c r="B8" s="40" t="s">
        <v>1460</v>
      </c>
      <c r="C8" s="3">
        <f>0.3+0.15+0.3+0.24</f>
        <v>0.99</v>
      </c>
      <c r="D8" s="3">
        <f>0.3+0.15+0.3+0.24</f>
        <v>0.99</v>
      </c>
      <c r="E8" s="17">
        <f>0.3+0.15+0.3+0.24</f>
        <v>0.99</v>
      </c>
      <c r="F8" s="17">
        <f>0.3+0.15+0.3+0.24</f>
        <v>0.99</v>
      </c>
    </row>
    <row r="9" spans="1:6" ht="15" customHeight="1" outlineLevel="1" x14ac:dyDescent="0.25">
      <c r="A9" s="109" t="s">
        <v>1491</v>
      </c>
      <c r="B9" s="40" t="s">
        <v>1461</v>
      </c>
      <c r="C9" s="3">
        <f>0.12+0.12+0.2</f>
        <v>0.44</v>
      </c>
      <c r="D9" s="3">
        <f>0.12+0.12+0.2</f>
        <v>0.44</v>
      </c>
      <c r="E9" s="17">
        <f>0.12+0.12+0.2</f>
        <v>0.44</v>
      </c>
      <c r="F9" s="17">
        <f>0.12+0.12+0.2</f>
        <v>0.44</v>
      </c>
    </row>
    <row r="10" spans="1:6" ht="15" customHeight="1" outlineLevel="1" x14ac:dyDescent="0.25">
      <c r="A10" s="109" t="s">
        <v>1492</v>
      </c>
      <c r="B10" s="40" t="s">
        <v>1462</v>
      </c>
      <c r="C10" s="3">
        <f>0.1+0.1+0.23</f>
        <v>0.43000000000000005</v>
      </c>
      <c r="D10" s="3">
        <f>0.1+0.1+0.23</f>
        <v>0.43000000000000005</v>
      </c>
      <c r="E10" s="17">
        <f>0.1+0.1+0.23</f>
        <v>0.43000000000000005</v>
      </c>
      <c r="F10" s="3">
        <v>0</v>
      </c>
    </row>
    <row r="11" spans="1:6" ht="15" customHeight="1" outlineLevel="1" x14ac:dyDescent="0.25">
      <c r="A11" s="109" t="s">
        <v>1493</v>
      </c>
      <c r="B11" s="40" t="s">
        <v>1463</v>
      </c>
      <c r="C11" s="3">
        <f>0.15+0.1+0.12+0.23+0.5+0.32</f>
        <v>1.4200000000000002</v>
      </c>
      <c r="D11" s="3">
        <f>0.15+0.1+0.12+0.23+0.5+0.32</f>
        <v>1.4200000000000002</v>
      </c>
      <c r="E11" s="17">
        <f>0.15+0.1+0.12+0.23+0.5+0.32</f>
        <v>1.4200000000000002</v>
      </c>
      <c r="F11" s="17">
        <f>0.15+0.1+0.12+0.23+0.5+0.32</f>
        <v>1.4200000000000002</v>
      </c>
    </row>
    <row r="12" spans="1:6" ht="15" customHeight="1" outlineLevel="1" x14ac:dyDescent="0.25">
      <c r="A12" s="109" t="s">
        <v>1494</v>
      </c>
      <c r="B12" s="40" t="s">
        <v>1464</v>
      </c>
      <c r="C12" s="3">
        <f>0.1+0.1+0.27</f>
        <v>0.47000000000000003</v>
      </c>
      <c r="D12" s="3">
        <f>0.1+0.1+0.27</f>
        <v>0.47000000000000003</v>
      </c>
      <c r="E12" s="17">
        <f>0.1+0.1+0.27</f>
        <v>0.47000000000000003</v>
      </c>
      <c r="F12" s="17">
        <f>0.1+0.1+0.27</f>
        <v>0.47000000000000003</v>
      </c>
    </row>
    <row r="13" spans="1:6" ht="15" customHeight="1" outlineLevel="1" x14ac:dyDescent="0.25">
      <c r="A13" s="109" t="s">
        <v>1495</v>
      </c>
      <c r="B13" s="40" t="s">
        <v>1465</v>
      </c>
      <c r="C13" s="3">
        <f>0.15+0.05+0.1+0.2+0.16+0.5</f>
        <v>1.1600000000000001</v>
      </c>
      <c r="D13" s="3">
        <f>0.15+0.05+0.1+0.2+0.16+0.5</f>
        <v>1.1600000000000001</v>
      </c>
      <c r="E13" s="17">
        <f>0.15+0.05+0.1+0.2+0.16+0.5</f>
        <v>1.1600000000000001</v>
      </c>
      <c r="F13" s="17">
        <f>0.15+0.05+0.1+0.2+0.16+0.5</f>
        <v>1.1600000000000001</v>
      </c>
    </row>
    <row r="14" spans="1:6" ht="15" customHeight="1" outlineLevel="1" x14ac:dyDescent="0.25">
      <c r="A14" s="109" t="s">
        <v>1496</v>
      </c>
      <c r="B14" s="40" t="s">
        <v>1466</v>
      </c>
      <c r="C14" s="3">
        <f>0.16+0.05+0.1</f>
        <v>0.31000000000000005</v>
      </c>
      <c r="D14" s="3">
        <f>0.16+0.05+0.1</f>
        <v>0.31000000000000005</v>
      </c>
      <c r="E14" s="17">
        <f>0.16+0.05+0.1</f>
        <v>0.31000000000000005</v>
      </c>
      <c r="F14" s="17">
        <f>0.16+0.05+0.1</f>
        <v>0.31000000000000005</v>
      </c>
    </row>
    <row r="15" spans="1:6" ht="15" customHeight="1" outlineLevel="1" x14ac:dyDescent="0.25">
      <c r="A15" s="109" t="s">
        <v>1497</v>
      </c>
      <c r="B15" s="40" t="s">
        <v>1467</v>
      </c>
      <c r="C15" s="3">
        <v>0.5</v>
      </c>
      <c r="D15" s="3">
        <v>0.5</v>
      </c>
      <c r="E15" s="17">
        <v>0.5</v>
      </c>
      <c r="F15" s="17">
        <v>0.5</v>
      </c>
    </row>
    <row r="16" spans="1:6" ht="15" customHeight="1" outlineLevel="1" x14ac:dyDescent="0.25">
      <c r="A16" s="109" t="s">
        <v>1498</v>
      </c>
      <c r="B16" s="40" t="s">
        <v>1468</v>
      </c>
      <c r="C16" s="3">
        <f>0.1+0.16</f>
        <v>0.26</v>
      </c>
      <c r="D16" s="3">
        <f>0.1+0.16</f>
        <v>0.26</v>
      </c>
      <c r="E16" s="17">
        <f>0.1+0.16</f>
        <v>0.26</v>
      </c>
      <c r="F16" s="17">
        <f>0.1+0.16</f>
        <v>0.26</v>
      </c>
    </row>
    <row r="17" spans="1:6" ht="15" customHeight="1" outlineLevel="1" x14ac:dyDescent="0.25">
      <c r="A17" s="109" t="s">
        <v>1499</v>
      </c>
      <c r="B17" s="40" t="s">
        <v>1469</v>
      </c>
      <c r="C17" s="3">
        <f>0.1+0.35</f>
        <v>0.44999999999999996</v>
      </c>
      <c r="D17" s="3">
        <f>0.1+0.35</f>
        <v>0.44999999999999996</v>
      </c>
      <c r="E17" s="17">
        <f>0.1+0.35</f>
        <v>0.44999999999999996</v>
      </c>
      <c r="F17" s="17">
        <f>0.1+0.35</f>
        <v>0.44999999999999996</v>
      </c>
    </row>
    <row r="18" spans="1:6" ht="30" customHeight="1" outlineLevel="1" x14ac:dyDescent="0.25">
      <c r="A18" s="106">
        <v>2</v>
      </c>
      <c r="B18" s="107" t="s">
        <v>1500</v>
      </c>
      <c r="C18" s="108">
        <f>SUM(C19:C26)</f>
        <v>24.16</v>
      </c>
      <c r="D18" s="108">
        <f>SUM(D19:D26)</f>
        <v>17.670000000000002</v>
      </c>
      <c r="E18" s="108">
        <f>SUM(E19:E27)</f>
        <v>23.020000000000003</v>
      </c>
      <c r="F18" s="108">
        <f>SUM(F19:F27)</f>
        <v>7.5</v>
      </c>
    </row>
    <row r="19" spans="1:6" ht="15" customHeight="1" outlineLevel="1" x14ac:dyDescent="0.25">
      <c r="A19" s="109" t="s">
        <v>1501</v>
      </c>
      <c r="B19" s="40" t="s">
        <v>1470</v>
      </c>
      <c r="C19" s="3">
        <f>0.38+1.59+1.49+1.2</f>
        <v>4.66</v>
      </c>
      <c r="D19" s="3">
        <v>0</v>
      </c>
      <c r="E19" s="17">
        <f>0.38+1.59+1.49+1.2</f>
        <v>4.66</v>
      </c>
      <c r="F19" s="3">
        <v>0</v>
      </c>
    </row>
    <row r="20" spans="1:6" ht="15" customHeight="1" outlineLevel="1" x14ac:dyDescent="0.25">
      <c r="A20" s="109" t="s">
        <v>1502</v>
      </c>
      <c r="B20" s="40" t="s">
        <v>1471</v>
      </c>
      <c r="C20" s="3">
        <f>0.27+0.27+0.39+0.34+0.34+0.33</f>
        <v>1.9400000000000002</v>
      </c>
      <c r="D20" s="3">
        <f>0.27+0.27+0.39+0.34+0.34+0.33</f>
        <v>1.9400000000000002</v>
      </c>
      <c r="E20" s="17">
        <f>0.27+0.27+0.39+0.34+0.34+0.33</f>
        <v>1.9400000000000002</v>
      </c>
      <c r="F20" s="17">
        <f>0.34+0.33</f>
        <v>0.67</v>
      </c>
    </row>
    <row r="21" spans="1:6" ht="15" customHeight="1" outlineLevel="1" x14ac:dyDescent="0.25">
      <c r="A21" s="109" t="s">
        <v>1503</v>
      </c>
      <c r="B21" s="40" t="s">
        <v>1472</v>
      </c>
      <c r="C21" s="3">
        <v>0.2</v>
      </c>
      <c r="D21" s="3">
        <v>0.2</v>
      </c>
      <c r="E21" s="17">
        <v>0.2</v>
      </c>
      <c r="F21" s="17">
        <v>0.2</v>
      </c>
    </row>
    <row r="22" spans="1:6" ht="15" customHeight="1" outlineLevel="1" x14ac:dyDescent="0.25">
      <c r="A22" s="109" t="s">
        <v>1504</v>
      </c>
      <c r="B22" s="40" t="s">
        <v>1473</v>
      </c>
      <c r="C22" s="3">
        <f>0.48+0.55+0.34+0.31+0.68+0.51+0.38+0.38</f>
        <v>3.63</v>
      </c>
      <c r="D22" s="3">
        <f>0.48+0.55+0.34+0.31+0.68+0.51+0.38+0.38</f>
        <v>3.63</v>
      </c>
      <c r="E22" s="17">
        <f>0.48+0.55+0.34+0.31+0.68+0.51+0.38+0.38</f>
        <v>3.63</v>
      </c>
      <c r="F22" s="17">
        <f>0.48+0.55+0.34+0.31+0.68+0.51+0.38+0.38</f>
        <v>3.63</v>
      </c>
    </row>
    <row r="23" spans="1:6" ht="15" customHeight="1" outlineLevel="1" x14ac:dyDescent="0.25">
      <c r="A23" s="109" t="s">
        <v>1505</v>
      </c>
      <c r="B23" s="40" t="s">
        <v>1474</v>
      </c>
      <c r="C23" s="3">
        <f>0.34+0.46+0.42+0.34</f>
        <v>1.56</v>
      </c>
      <c r="D23" s="3">
        <f>0.34+0.46+0.42+0.34</f>
        <v>1.56</v>
      </c>
      <c r="E23" s="17">
        <f>0.34+0.46+0.42+0.34</f>
        <v>1.56</v>
      </c>
      <c r="F23" s="17">
        <f>0.34+0.46+0.42+0.34</f>
        <v>1.56</v>
      </c>
    </row>
    <row r="24" spans="1:6" ht="15" customHeight="1" outlineLevel="1" x14ac:dyDescent="0.25">
      <c r="A24" s="109" t="s">
        <v>1506</v>
      </c>
      <c r="B24" s="40" t="s">
        <v>1475</v>
      </c>
      <c r="C24" s="3">
        <f>0.3+0.33+0.5+0.2+0.5</f>
        <v>1.8299999999999998</v>
      </c>
      <c r="D24" s="3">
        <v>0</v>
      </c>
      <c r="E24" s="3">
        <v>0</v>
      </c>
      <c r="F24" s="3">
        <v>0</v>
      </c>
    </row>
    <row r="25" spans="1:6" ht="15" customHeight="1" outlineLevel="1" x14ac:dyDescent="0.25">
      <c r="A25" s="109" t="s">
        <v>1507</v>
      </c>
      <c r="B25" s="40" t="s">
        <v>1476</v>
      </c>
      <c r="C25" s="3">
        <f>0.5+0.5+0.44+0.46+0.39</f>
        <v>2.29</v>
      </c>
      <c r="D25" s="3">
        <f>0.5+0.5+0.44+0.46+0.39</f>
        <v>2.29</v>
      </c>
      <c r="E25" s="17">
        <f>0.5+0.5+0.44+0.46+0.39</f>
        <v>2.29</v>
      </c>
      <c r="F25" s="17">
        <f>0.5+0.5+0.44</f>
        <v>1.44</v>
      </c>
    </row>
    <row r="26" spans="1:6" ht="15" customHeight="1" outlineLevel="1" x14ac:dyDescent="0.25">
      <c r="A26" s="109" t="s">
        <v>1508</v>
      </c>
      <c r="B26" s="40" t="s">
        <v>1477</v>
      </c>
      <c r="C26" s="3">
        <f>1.07+0.55+0.59+0.62+1.25+2.88+0.57+0.52</f>
        <v>8.0500000000000007</v>
      </c>
      <c r="D26" s="3">
        <f>1.07+0.55+0.59+0.62+1.25+2.88+0.57+0.52</f>
        <v>8.0500000000000007</v>
      </c>
      <c r="E26" s="17">
        <f>1.07+0.55+0.59+0.62+1.25+2.88+0.57+0.52</f>
        <v>8.0500000000000007</v>
      </c>
      <c r="F26" s="3">
        <v>0</v>
      </c>
    </row>
    <row r="27" spans="1:6" ht="15" customHeight="1" outlineLevel="1" x14ac:dyDescent="0.25">
      <c r="A27" s="109" t="s">
        <v>1509</v>
      </c>
      <c r="B27" s="40" t="s">
        <v>1478</v>
      </c>
      <c r="C27" s="3">
        <v>0</v>
      </c>
      <c r="D27" s="3">
        <v>0</v>
      </c>
      <c r="E27" s="17">
        <f>0.23+0.23+0.23</f>
        <v>0.69000000000000006</v>
      </c>
      <c r="F27" s="3">
        <v>0</v>
      </c>
    </row>
    <row r="28" spans="1:6" ht="30" customHeight="1" outlineLevel="1" x14ac:dyDescent="0.25">
      <c r="A28" s="47">
        <v>3</v>
      </c>
      <c r="B28" s="107" t="s">
        <v>1510</v>
      </c>
      <c r="C28" s="108">
        <f>SUM(C29:C32)</f>
        <v>8.8499999999999979</v>
      </c>
      <c r="D28" s="108">
        <f>SUM(D29:D32)</f>
        <v>8.8899999999999988</v>
      </c>
      <c r="E28" s="108">
        <f>SUM(E29:E32)</f>
        <v>8.8899999999999988</v>
      </c>
      <c r="F28" s="108">
        <f>SUM(F29:F32)</f>
        <v>8.9499999999999975</v>
      </c>
    </row>
    <row r="29" spans="1:6" ht="15" customHeight="1" outlineLevel="1" x14ac:dyDescent="0.25">
      <c r="A29" s="109" t="s">
        <v>1511</v>
      </c>
      <c r="B29" s="40" t="s">
        <v>1479</v>
      </c>
      <c r="C29" s="3">
        <f>1.46+0.46+0.16+1.01+0.34</f>
        <v>3.4299999999999997</v>
      </c>
      <c r="D29" s="3">
        <f>1.5+0.5+0.2+1.01+0.38</f>
        <v>3.59</v>
      </c>
      <c r="E29" s="17">
        <f>1.5+0.5+0.2+1.01+0.38</f>
        <v>3.59</v>
      </c>
      <c r="F29" s="17">
        <f>1.5+0.5+0.2+1.01+0.38</f>
        <v>3.59</v>
      </c>
    </row>
    <row r="30" spans="1:6" ht="15" customHeight="1" outlineLevel="1" x14ac:dyDescent="0.25">
      <c r="A30" s="109" t="s">
        <v>1512</v>
      </c>
      <c r="B30" s="40" t="s">
        <v>1480</v>
      </c>
      <c r="C30" s="3">
        <f>0.69+0.6+0.42+0.54+0.48+0.7+0.34+0.59+0.43</f>
        <v>4.7899999999999991</v>
      </c>
      <c r="D30" s="3">
        <f>0.69+0.6+0.42+0.54+0.48+0.7+0.34+0.59+0.43</f>
        <v>4.7899999999999991</v>
      </c>
      <c r="E30" s="17">
        <f>0.69+0.6+0.42+0.54+0.48+0.7+0.34+0.59+0.43</f>
        <v>4.7899999999999991</v>
      </c>
      <c r="F30" s="17">
        <f>0.69+0.6+0.42+0.54+0.48+0.7+0.34+0.59+0.43</f>
        <v>4.7899999999999991</v>
      </c>
    </row>
    <row r="31" spans="1:6" ht="15" customHeight="1" outlineLevel="1" x14ac:dyDescent="0.25">
      <c r="A31" s="109" t="s">
        <v>1513</v>
      </c>
      <c r="B31" s="40" t="s">
        <v>1481</v>
      </c>
      <c r="C31" s="3">
        <v>0.2</v>
      </c>
      <c r="D31" s="3">
        <v>0.2</v>
      </c>
      <c r="E31" s="17">
        <v>0.2</v>
      </c>
      <c r="F31" s="17">
        <v>0.2</v>
      </c>
    </row>
    <row r="32" spans="1:6" ht="15" customHeight="1" outlineLevel="1" x14ac:dyDescent="0.25">
      <c r="A32" s="109" t="s">
        <v>1514</v>
      </c>
      <c r="B32" s="40" t="s">
        <v>1482</v>
      </c>
      <c r="C32" s="3">
        <f>0.09+0.16+0.18</f>
        <v>0.43</v>
      </c>
      <c r="D32" s="3">
        <f>0.05+0.12+0.14</f>
        <v>0.31</v>
      </c>
      <c r="E32" s="17">
        <f>0.05+0.12+0.14</f>
        <v>0.31</v>
      </c>
      <c r="F32" s="17">
        <f>0.07+0.14+0.16</f>
        <v>0.37</v>
      </c>
    </row>
    <row r="33" spans="1:6" ht="30" customHeight="1" outlineLevel="1" x14ac:dyDescent="0.25">
      <c r="A33" s="47">
        <v>4</v>
      </c>
      <c r="B33" s="107" t="s">
        <v>1483</v>
      </c>
      <c r="C33" s="108">
        <v>0.5</v>
      </c>
      <c r="D33" s="108">
        <v>0.46</v>
      </c>
      <c r="E33" s="5">
        <v>0.46</v>
      </c>
      <c r="F33" s="5">
        <v>0.48</v>
      </c>
    </row>
  </sheetData>
  <autoFilter ref="A3:D3">
    <filterColumn colId="2" showButton="0"/>
  </autoFilter>
  <mergeCells count="4">
    <mergeCell ref="A1:D1"/>
    <mergeCell ref="A2:A3"/>
    <mergeCell ref="C3:D3"/>
    <mergeCell ref="A4:B4"/>
  </mergeCells>
  <pageMargins left="0.25" right="0.25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План (3)</vt:lpstr>
      <vt:lpstr>Page 1</vt:lpstr>
      <vt:lpstr>План</vt:lpstr>
      <vt:lpstr>Сайт</vt:lpstr>
      <vt:lpstr>Сайт25</vt:lpstr>
      <vt:lpstr>План МБ2а</vt:lpstr>
      <vt:lpstr>Калькуляция МБ2а</vt:lpstr>
      <vt:lpstr>Лист2</vt:lpstr>
      <vt:lpstr>СиР</vt:lpstr>
      <vt:lpstr>План (2)</vt:lpstr>
      <vt:lpstr>План ВНИИССОК</vt:lpstr>
      <vt:lpstr>'Page 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2025-03-18T10:36:53Z</dcterms:modified>
</cp:coreProperties>
</file>